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R1報告）\020_様式（積算表統合Ver.）\統合済み\010_大規模施設版\000_HP掲載用\"/>
    </mc:Choice>
  </mc:AlternateContent>
  <workbookProtection workbookAlgorithmName="SHA-512" workbookHashValue="PXHvqaUIHObdp7DesVHyqLuMFFLDpXelCB61Gr+9oaptHBr2tbW2ActlDBOVYHcgzgb0Y89lK97SQ2mHv3Mdaw==" workbookSaltValue="UZwkeI9axbyP5auoDbgtdQ==" workbookSpinCount="100000" lockStructure="1"/>
  <bookViews>
    <workbookView xWindow="0" yWindow="0" windowWidth="20490" windowHeight="7530"/>
  </bookViews>
  <sheets>
    <sheet name="①第７号様式（添付書類２）" sheetId="13" r:id="rId1"/>
    <sheet name="②第７号様式（添付書類）" sheetId="12" r:id="rId2"/>
    <sheet name="③処遇Ⅱ及び職員処遇入力シート " sheetId="8" r:id="rId3"/>
    <sheet name="④第４号様式の２" sheetId="10" r:id="rId4"/>
    <sheet name="⑤⑧処遇Ⅰ入力シート" sheetId="7" r:id="rId5"/>
    <sheet name="⑥積算表" sheetId="18" r:id="rId6"/>
    <sheet name="⑦明細書（参考様式）" sheetId="1" r:id="rId7"/>
    <sheet name="⑨第４号様式の１" sheetId="11" state="hidden" r:id="rId8"/>
    <sheet name="⑩第７号様式" sheetId="17" state="hidden" r:id="rId9"/>
    <sheet name="保育単価表（Ａ型）" sheetId="19" state="hidden" r:id="rId10"/>
    <sheet name="保育単価表（Ａ型） ２" sheetId="20" state="hidden" r:id="rId11"/>
    <sheet name="保育単価表（Ａ型）②" sheetId="21" state="hidden" r:id="rId12"/>
    <sheet name="処遇Ⅱ等対象者確認シート" sheetId="16" state="hidden" r:id="rId13"/>
  </sheets>
  <externalReferences>
    <externalReference r:id="rId14"/>
  </externalReferences>
  <definedNames>
    <definedName name="_Fill" localSheetId="10" hidden="1">#REF!</definedName>
    <definedName name="_Fill" hidden="1">#REF!</definedName>
    <definedName name="_xlnm._FilterDatabase" localSheetId="9" hidden="1">'保育単価表（Ａ型）'!$B$4:$WXK$22</definedName>
    <definedName name="_xlnm._FilterDatabase" localSheetId="10" hidden="1">'保育単価表（Ａ型） ２'!$B$4:$WXK$22</definedName>
    <definedName name="_Key1" localSheetId="10" hidden="1">#REF!</definedName>
    <definedName name="_Key1" hidden="1">#REF!</definedName>
    <definedName name="_Order1">255</definedName>
    <definedName name="_Sort" localSheetId="10" hidden="1">#REF!</definedName>
    <definedName name="_Sort" hidden="1">#REF!</definedName>
    <definedName name="_xlnm.Print_Area" localSheetId="0">'①第７号様式（添付書類２）'!$A$1:$I$207</definedName>
    <definedName name="_xlnm.Print_Area" localSheetId="2">'③処遇Ⅱ及び職員処遇入力シート '!$A$1:$S$120</definedName>
    <definedName name="_xlnm.Print_Area" localSheetId="3">④第４号様式の２!$A$1:$AM$424</definedName>
    <definedName name="_xlnm.Print_Area" localSheetId="4">⑤⑧処遇Ⅰ入力シート!$A$1:$R$155</definedName>
    <definedName name="_xlnm.Print_Area" localSheetId="5">⑥積算表!$A$1:$AJ$104</definedName>
    <definedName name="_xlnm.Print_Area" localSheetId="6">'⑦明細書（参考様式）'!$A$1:$BY$273</definedName>
    <definedName name="_xlnm.Print_Area" localSheetId="7">⑨第４号様式の１!$A$1:$AM$211</definedName>
    <definedName name="_xlnm.Print_Area" localSheetId="8">⑩第７号様式!$A$1:$AM$85</definedName>
    <definedName name="_xlnm.Print_Area" localSheetId="9">'保育単価表（Ａ型）'!$A$1:$BD$23</definedName>
    <definedName name="_xlnm.Print_Area" localSheetId="10">'保育単価表（Ａ型） ２'!$A$1:$BD$23</definedName>
    <definedName name="_xlnm.Print_Titles" localSheetId="9">'保育単価表（Ａ型）'!$B:$E,'保育単価表（Ａ型）'!$1:$6</definedName>
    <definedName name="_xlnm.Print_Titles" localSheetId="10">'保育単価表（Ａ型） ２'!$B:$E,'保育単価表（Ａ型） ２'!$1:$6</definedName>
    <definedName name="単価表" localSheetId="10">'保育単価表（Ａ型） ２'!$A$6:$BD$22</definedName>
    <definedName name="単価表">'保育単価表（Ａ型）'!$A$6:$BD$22</definedName>
    <definedName name="単価表２" localSheetId="5">'保育単価表（Ａ型） ２'!$A$7:$BD$22</definedName>
    <definedName name="定員">⑥積算表!$AS$2:$AT$19</definedName>
    <definedName name="定員Ⅱ" localSheetId="10">⑥積算表!#REF!</definedName>
    <definedName name="平均勤続年数">[1]加算区分!$B$3:$F$14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 i="18" l="1"/>
  <c r="D6" i="13"/>
  <c r="AB416" i="10" l="1"/>
  <c r="U416" i="10"/>
  <c r="AG312" i="10"/>
  <c r="AG310" i="10"/>
  <c r="AG308" i="10"/>
  <c r="AG306" i="10"/>
  <c r="AG304" i="10"/>
  <c r="AG302" i="10"/>
  <c r="AG300" i="10"/>
  <c r="AG298" i="10"/>
  <c r="AG296" i="10"/>
  <c r="AG294" i="10"/>
  <c r="AG292" i="10"/>
  <c r="AG290" i="10"/>
  <c r="AG288" i="10"/>
  <c r="AG286" i="10"/>
  <c r="AG144" i="10"/>
  <c r="AG142" i="10"/>
  <c r="AG140" i="10"/>
  <c r="AG138" i="10"/>
  <c r="AG136" i="10"/>
  <c r="AG134" i="10"/>
  <c r="AG132" i="10"/>
  <c r="AG130" i="10"/>
  <c r="AG128" i="10"/>
  <c r="AG126" i="10"/>
  <c r="AG124" i="10"/>
  <c r="AG122" i="10"/>
  <c r="AG120" i="10"/>
  <c r="AG118" i="10"/>
  <c r="AG116" i="10"/>
  <c r="AG114" i="10"/>
  <c r="AG112" i="10"/>
  <c r="AG110" i="10"/>
  <c r="AG108" i="10"/>
  <c r="AG106" i="10"/>
  <c r="AG104" i="10"/>
  <c r="AG102" i="10"/>
  <c r="AG100" i="10"/>
  <c r="AG98" i="10"/>
  <c r="AG96" i="10"/>
  <c r="AG94" i="10"/>
  <c r="AG92" i="10"/>
  <c r="AG90" i="10"/>
  <c r="AG88" i="10"/>
  <c r="AG86" i="10"/>
  <c r="AG84" i="10"/>
  <c r="AG82" i="10"/>
  <c r="AG80" i="10"/>
  <c r="AG78" i="10"/>
  <c r="AG76" i="10"/>
  <c r="AG74" i="10"/>
  <c r="AG72" i="10"/>
  <c r="AG70" i="10"/>
  <c r="AG68" i="10"/>
  <c r="AG66" i="10"/>
  <c r="AG64" i="10"/>
  <c r="AG62" i="10"/>
  <c r="AG60" i="10"/>
  <c r="AG58" i="10"/>
  <c r="AG56" i="10"/>
  <c r="AG54" i="10"/>
  <c r="AG52" i="10"/>
  <c r="AG50" i="10"/>
  <c r="AG48" i="10"/>
  <c r="AG46" i="10"/>
  <c r="AG44" i="10"/>
  <c r="AG42" i="10"/>
  <c r="AG40" i="10"/>
  <c r="AG38" i="10"/>
  <c r="AG36" i="10"/>
  <c r="AG34" i="10"/>
  <c r="AG32" i="10"/>
  <c r="AG30" i="10"/>
  <c r="AG28" i="10"/>
  <c r="AG26" i="10"/>
  <c r="AG24" i="10"/>
  <c r="AG22" i="10"/>
  <c r="AG20" i="10"/>
  <c r="AG18" i="10"/>
  <c r="AG240" i="10"/>
  <c r="AG238" i="10"/>
  <c r="AG236" i="10"/>
  <c r="AG234" i="10"/>
  <c r="AG232" i="10"/>
  <c r="AG230" i="10"/>
  <c r="AG228" i="10"/>
  <c r="AG226" i="10"/>
  <c r="AG224" i="10"/>
  <c r="AG222" i="10"/>
  <c r="AG220" i="10"/>
  <c r="AG218" i="10"/>
  <c r="AG216" i="10"/>
  <c r="AG214" i="10"/>
  <c r="AG212" i="10"/>
  <c r="AG210" i="10"/>
  <c r="AG208" i="10"/>
  <c r="AG206" i="10"/>
  <c r="AG204" i="10"/>
  <c r="AG202" i="10"/>
  <c r="AG200" i="10"/>
  <c r="AG198" i="10"/>
  <c r="AG196" i="10"/>
  <c r="AG194" i="10"/>
  <c r="AG192" i="10"/>
  <c r="AG190" i="10"/>
  <c r="AG188" i="10"/>
  <c r="AG186" i="10"/>
  <c r="AG184" i="10"/>
  <c r="AG182" i="10"/>
  <c r="AG180" i="10"/>
  <c r="AG178" i="10"/>
  <c r="AG176" i="10"/>
  <c r="AG174" i="10"/>
  <c r="AG172" i="10"/>
  <c r="AG170" i="10"/>
  <c r="AG168" i="10"/>
  <c r="AG166" i="10"/>
  <c r="AG164" i="10"/>
  <c r="AG162" i="10"/>
  <c r="AG160" i="10"/>
  <c r="AG158" i="10"/>
  <c r="AG156" i="10"/>
  <c r="AG154" i="10"/>
  <c r="AG152" i="10"/>
  <c r="AG150" i="10"/>
  <c r="AG148" i="10"/>
  <c r="AG340" i="10"/>
  <c r="AG338" i="10"/>
  <c r="AG336" i="10"/>
  <c r="AG334" i="10"/>
  <c r="AG332" i="10"/>
  <c r="AG330" i="10"/>
  <c r="AG328" i="10"/>
  <c r="AG326" i="10"/>
  <c r="AG324" i="10"/>
  <c r="AG322" i="10"/>
  <c r="AG320" i="10"/>
  <c r="AG318" i="10"/>
  <c r="AG316" i="10"/>
  <c r="AG314" i="10"/>
  <c r="AG284" i="10"/>
  <c r="AG282" i="10"/>
  <c r="AG280" i="10"/>
  <c r="AG278" i="10"/>
  <c r="AG276" i="10"/>
  <c r="AG274" i="10"/>
  <c r="AG272" i="10"/>
  <c r="AG270" i="10"/>
  <c r="AG268" i="10"/>
  <c r="AG266" i="10"/>
  <c r="AG264" i="10"/>
  <c r="AG262" i="10"/>
  <c r="AG260" i="10"/>
  <c r="AG258" i="10"/>
  <c r="AG256" i="10"/>
  <c r="AG254" i="10"/>
  <c r="AG252" i="10"/>
  <c r="AG250" i="10"/>
  <c r="AG248" i="10"/>
  <c r="AG246" i="10"/>
  <c r="AG244" i="10"/>
  <c r="AG242" i="10"/>
  <c r="AG376" i="10"/>
  <c r="AG374" i="10"/>
  <c r="AG372" i="10"/>
  <c r="AG370" i="10"/>
  <c r="AG368" i="10"/>
  <c r="AG366" i="10"/>
  <c r="AG364" i="10"/>
  <c r="AG362" i="10"/>
  <c r="AG360" i="10"/>
  <c r="AG358" i="10"/>
  <c r="AG356" i="10"/>
  <c r="AG354" i="10"/>
  <c r="AG352" i="10"/>
  <c r="AG350" i="10"/>
  <c r="AG348" i="10"/>
  <c r="AG346" i="10"/>
  <c r="AG344" i="10"/>
  <c r="AG342" i="10"/>
  <c r="AG394" i="10"/>
  <c r="AG392" i="10"/>
  <c r="AG390" i="10"/>
  <c r="AG388" i="10"/>
  <c r="AG386" i="10"/>
  <c r="AG384" i="10"/>
  <c r="AG382" i="10"/>
  <c r="AG380" i="10"/>
  <c r="AG378" i="10"/>
  <c r="A21" i="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EN113" i="1"/>
  <c r="EL113" i="1"/>
  <c r="EM113" i="1" s="1"/>
  <c r="EK113" i="1"/>
  <c r="EJ113" i="1"/>
  <c r="EH113" i="1"/>
  <c r="EI113" i="1" s="1"/>
  <c r="EF113" i="1"/>
  <c r="EG113" i="1" s="1"/>
  <c r="EC113" i="1"/>
  <c r="ED113" i="1" s="1"/>
  <c r="EE113" i="1" s="1"/>
  <c r="DU113" i="1"/>
  <c r="DV113" i="1" s="1"/>
  <c r="DW113" i="1" s="1"/>
  <c r="DX113" i="1" s="1"/>
  <c r="DY113" i="1" s="1"/>
  <c r="DZ113" i="1" s="1"/>
  <c r="EA113" i="1" s="1"/>
  <c r="EB113" i="1" s="1"/>
  <c r="DQ113" i="1"/>
  <c r="DP113" i="1"/>
  <c r="DN113" i="1"/>
  <c r="DO113" i="1" s="1"/>
  <c r="DM113" i="1"/>
  <c r="DL113" i="1"/>
  <c r="DJ113" i="1"/>
  <c r="DK113" i="1" s="1"/>
  <c r="DI113" i="1"/>
  <c r="DR113" i="1" s="1"/>
  <c r="DS113" i="1" s="1"/>
  <c r="DT113" i="1" s="1"/>
  <c r="DH113" i="1"/>
  <c r="DF113" i="1"/>
  <c r="DG113" i="1" s="1"/>
  <c r="DE113" i="1"/>
  <c r="DD113" i="1"/>
  <c r="DB113" i="1"/>
  <c r="DC113" i="1" s="1"/>
  <c r="DA113" i="1"/>
  <c r="CZ113" i="1"/>
  <c r="CX113" i="1"/>
  <c r="CY113" i="1" s="1"/>
  <c r="CW113" i="1"/>
  <c r="CV113" i="1"/>
  <c r="CT113" i="1"/>
  <c r="CU113" i="1" s="1"/>
  <c r="CS113" i="1"/>
  <c r="CR113" i="1"/>
  <c r="CP113" i="1"/>
  <c r="CQ113" i="1" s="1"/>
  <c r="CO113" i="1"/>
  <c r="CN113" i="1"/>
  <c r="CL113" i="1"/>
  <c r="CM113" i="1" s="1"/>
  <c r="CK113" i="1"/>
  <c r="CJ113" i="1"/>
  <c r="CH113" i="1"/>
  <c r="CI113" i="1" s="1"/>
  <c r="CG113" i="1"/>
  <c r="CF113" i="1"/>
  <c r="CD113" i="1"/>
  <c r="CE113" i="1" s="1"/>
  <c r="CC113" i="1"/>
  <c r="CB113" i="1"/>
  <c r="BZ113" i="1"/>
  <c r="AL113" i="1"/>
  <c r="AD113" i="1"/>
  <c r="U113" i="1"/>
  <c r="N113" i="1"/>
  <c r="EN112" i="1"/>
  <c r="EL112" i="1"/>
  <c r="EM112" i="1" s="1"/>
  <c r="EK112" i="1"/>
  <c r="EJ112" i="1"/>
  <c r="EH112" i="1"/>
  <c r="EI112" i="1" s="1"/>
  <c r="EF112" i="1"/>
  <c r="EG112" i="1" s="1"/>
  <c r="DV112" i="1"/>
  <c r="DW112" i="1" s="1"/>
  <c r="DX112" i="1" s="1"/>
  <c r="DY112" i="1" s="1"/>
  <c r="DZ112" i="1" s="1"/>
  <c r="EA112" i="1" s="1"/>
  <c r="EB112" i="1" s="1"/>
  <c r="EC112" i="1" s="1"/>
  <c r="ED112" i="1" s="1"/>
  <c r="EE112" i="1" s="1"/>
  <c r="DR112" i="1"/>
  <c r="DS112" i="1" s="1"/>
  <c r="DT112" i="1" s="1"/>
  <c r="DU112" i="1" s="1"/>
  <c r="DQ112" i="1"/>
  <c r="DP112" i="1"/>
  <c r="DN112" i="1"/>
  <c r="DO112" i="1" s="1"/>
  <c r="DM112" i="1"/>
  <c r="DL112" i="1"/>
  <c r="DJ112" i="1"/>
  <c r="DK112" i="1" s="1"/>
  <c r="DI112" i="1"/>
  <c r="DH112" i="1"/>
  <c r="DF112" i="1"/>
  <c r="DG112" i="1" s="1"/>
  <c r="DE112" i="1"/>
  <c r="DD112" i="1"/>
  <c r="DB112" i="1"/>
  <c r="DC112" i="1" s="1"/>
  <c r="DA112" i="1"/>
  <c r="CZ112" i="1"/>
  <c r="CX112" i="1"/>
  <c r="CY112" i="1" s="1"/>
  <c r="CW112" i="1"/>
  <c r="CV112" i="1"/>
  <c r="CT112" i="1"/>
  <c r="CU112" i="1" s="1"/>
  <c r="CS112" i="1"/>
  <c r="CR112" i="1"/>
  <c r="CP112" i="1"/>
  <c r="CQ112" i="1" s="1"/>
  <c r="CO112" i="1"/>
  <c r="CN112" i="1"/>
  <c r="CL112" i="1"/>
  <c r="CM112" i="1" s="1"/>
  <c r="CK112" i="1"/>
  <c r="CJ112" i="1"/>
  <c r="CH112" i="1"/>
  <c r="CI112" i="1" s="1"/>
  <c r="CG112" i="1"/>
  <c r="CF112" i="1"/>
  <c r="CD112" i="1"/>
  <c r="CE112" i="1" s="1"/>
  <c r="CC112" i="1"/>
  <c r="CB112" i="1"/>
  <c r="BZ112" i="1"/>
  <c r="AL112" i="1"/>
  <c r="AD112" i="1"/>
  <c r="U112" i="1"/>
  <c r="N112" i="1"/>
  <c r="EN111" i="1"/>
  <c r="EL111" i="1"/>
  <c r="EJ111" i="1"/>
  <c r="EK111" i="1" s="1"/>
  <c r="EH111" i="1"/>
  <c r="EF111" i="1"/>
  <c r="DP111" i="1"/>
  <c r="DN111" i="1"/>
  <c r="DL111" i="1"/>
  <c r="DM111" i="1" s="1"/>
  <c r="DK111" i="1"/>
  <c r="DJ111" i="1"/>
  <c r="DH111" i="1"/>
  <c r="DG111" i="1"/>
  <c r="DF111" i="1"/>
  <c r="DD111" i="1"/>
  <c r="DB111" i="1"/>
  <c r="CZ111" i="1"/>
  <c r="DA111" i="1" s="1"/>
  <c r="CX111" i="1"/>
  <c r="CV111" i="1"/>
  <c r="CT111" i="1"/>
  <c r="CR111" i="1"/>
  <c r="CP111" i="1"/>
  <c r="CN111" i="1"/>
  <c r="CL111" i="1"/>
  <c r="CJ111" i="1"/>
  <c r="CH111" i="1"/>
  <c r="CF111" i="1"/>
  <c r="CE111" i="1"/>
  <c r="CD111" i="1"/>
  <c r="CB111" i="1"/>
  <c r="BZ111" i="1"/>
  <c r="AL111" i="1"/>
  <c r="AD111" i="1"/>
  <c r="U111" i="1"/>
  <c r="N111" i="1"/>
  <c r="EN110" i="1"/>
  <c r="EL110" i="1"/>
  <c r="EJ110" i="1"/>
  <c r="EK110" i="1" s="1"/>
  <c r="EH110" i="1"/>
  <c r="EF110" i="1"/>
  <c r="EG110" i="1" s="1"/>
  <c r="DP110" i="1"/>
  <c r="DQ110" i="1" s="1"/>
  <c r="DN110" i="1"/>
  <c r="DL110" i="1"/>
  <c r="DM110" i="1" s="1"/>
  <c r="DJ110" i="1"/>
  <c r="DH110" i="1"/>
  <c r="DI110" i="1" s="1"/>
  <c r="DR110" i="1" s="1"/>
  <c r="DS110" i="1" s="1"/>
  <c r="DT110" i="1" s="1"/>
  <c r="DU110" i="1" s="1"/>
  <c r="DV110" i="1" s="1"/>
  <c r="DW110" i="1" s="1"/>
  <c r="DX110" i="1" s="1"/>
  <c r="DY110" i="1" s="1"/>
  <c r="DZ110" i="1" s="1"/>
  <c r="EA110" i="1" s="1"/>
  <c r="EB110" i="1" s="1"/>
  <c r="EC110" i="1" s="1"/>
  <c r="ED110" i="1" s="1"/>
  <c r="EE110" i="1" s="1"/>
  <c r="DF110" i="1"/>
  <c r="DD110" i="1"/>
  <c r="DE110" i="1" s="1"/>
  <c r="DB110" i="1"/>
  <c r="CZ110" i="1"/>
  <c r="DA110" i="1" s="1"/>
  <c r="CX110" i="1"/>
  <c r="CV110" i="1"/>
  <c r="CW110" i="1" s="1"/>
  <c r="CT110" i="1"/>
  <c r="CR110" i="1"/>
  <c r="CS110" i="1" s="1"/>
  <c r="CP110" i="1"/>
  <c r="CN110" i="1"/>
  <c r="CO110" i="1" s="1"/>
  <c r="CL110" i="1"/>
  <c r="CJ110" i="1"/>
  <c r="CK110" i="1" s="1"/>
  <c r="CH110" i="1"/>
  <c r="CF110" i="1"/>
  <c r="CG110" i="1" s="1"/>
  <c r="CD110" i="1"/>
  <c r="CB110" i="1"/>
  <c r="CC110" i="1" s="1"/>
  <c r="BZ110" i="1"/>
  <c r="EM110" i="1" s="1"/>
  <c r="AL110" i="1"/>
  <c r="AD110" i="1"/>
  <c r="U110" i="1"/>
  <c r="N110" i="1"/>
  <c r="EN109" i="1"/>
  <c r="EL109" i="1"/>
  <c r="EM109" i="1" s="1"/>
  <c r="EK109" i="1"/>
  <c r="EJ109" i="1"/>
  <c r="EH109" i="1"/>
  <c r="EI109" i="1" s="1"/>
  <c r="EF109" i="1"/>
  <c r="EG109" i="1" s="1"/>
  <c r="DY109" i="1"/>
  <c r="DZ109" i="1" s="1"/>
  <c r="EA109" i="1" s="1"/>
  <c r="EB109" i="1" s="1"/>
  <c r="EC109" i="1" s="1"/>
  <c r="ED109" i="1" s="1"/>
  <c r="EE109" i="1" s="1"/>
  <c r="DQ109" i="1"/>
  <c r="DP109" i="1"/>
  <c r="DN109" i="1"/>
  <c r="DO109" i="1" s="1"/>
  <c r="DM109" i="1"/>
  <c r="DL109" i="1"/>
  <c r="DJ109" i="1"/>
  <c r="DK109" i="1" s="1"/>
  <c r="DI109" i="1"/>
  <c r="DR109" i="1" s="1"/>
  <c r="DS109" i="1" s="1"/>
  <c r="DT109" i="1" s="1"/>
  <c r="DU109" i="1" s="1"/>
  <c r="DV109" i="1" s="1"/>
  <c r="DW109" i="1" s="1"/>
  <c r="DX109" i="1" s="1"/>
  <c r="DH109" i="1"/>
  <c r="DF109" i="1"/>
  <c r="DG109" i="1" s="1"/>
  <c r="DE109" i="1"/>
  <c r="DD109" i="1"/>
  <c r="DB109" i="1"/>
  <c r="DC109" i="1" s="1"/>
  <c r="DA109" i="1"/>
  <c r="CZ109" i="1"/>
  <c r="CX109" i="1"/>
  <c r="CY109" i="1" s="1"/>
  <c r="CV109" i="1"/>
  <c r="CW109" i="1" s="1"/>
  <c r="CT109" i="1"/>
  <c r="CU109" i="1" s="1"/>
  <c r="CS109" i="1"/>
  <c r="CR109" i="1"/>
  <c r="CP109" i="1"/>
  <c r="CQ109" i="1" s="1"/>
  <c r="CN109" i="1"/>
  <c r="CO109" i="1" s="1"/>
  <c r="CL109" i="1"/>
  <c r="CM109" i="1" s="1"/>
  <c r="CJ109" i="1"/>
  <c r="CK109" i="1" s="1"/>
  <c r="CH109" i="1"/>
  <c r="CI109" i="1" s="1"/>
  <c r="CF109" i="1"/>
  <c r="CG109" i="1" s="1"/>
  <c r="CD109" i="1"/>
  <c r="CE109" i="1" s="1"/>
  <c r="CC109" i="1"/>
  <c r="CB109" i="1"/>
  <c r="BZ109" i="1"/>
  <c r="AL109" i="1"/>
  <c r="AD109" i="1"/>
  <c r="U109" i="1"/>
  <c r="N109" i="1"/>
  <c r="EN108" i="1"/>
  <c r="EL108" i="1"/>
  <c r="EM108" i="1" s="1"/>
  <c r="EK108" i="1"/>
  <c r="EJ108" i="1"/>
  <c r="EH108" i="1"/>
  <c r="EI108" i="1" s="1"/>
  <c r="EF108" i="1"/>
  <c r="EG108" i="1" s="1"/>
  <c r="DR108" i="1"/>
  <c r="DS108" i="1" s="1"/>
  <c r="DT108" i="1" s="1"/>
  <c r="DU108" i="1" s="1"/>
  <c r="DV108" i="1" s="1"/>
  <c r="DW108" i="1" s="1"/>
  <c r="DX108" i="1" s="1"/>
  <c r="DY108" i="1" s="1"/>
  <c r="DZ108" i="1" s="1"/>
  <c r="EA108" i="1" s="1"/>
  <c r="EB108" i="1" s="1"/>
  <c r="EC108" i="1" s="1"/>
  <c r="ED108" i="1" s="1"/>
  <c r="EE108" i="1" s="1"/>
  <c r="DQ108" i="1"/>
  <c r="DP108" i="1"/>
  <c r="DN108" i="1"/>
  <c r="DO108" i="1" s="1"/>
  <c r="DM108" i="1"/>
  <c r="DL108" i="1"/>
  <c r="DJ108" i="1"/>
  <c r="DK108" i="1" s="1"/>
  <c r="DI108" i="1"/>
  <c r="DH108" i="1"/>
  <c r="DF108" i="1"/>
  <c r="DG108" i="1" s="1"/>
  <c r="DE108" i="1"/>
  <c r="DD108" i="1"/>
  <c r="DB108" i="1"/>
  <c r="DC108" i="1" s="1"/>
  <c r="DA108" i="1"/>
  <c r="CZ108" i="1"/>
  <c r="CX108" i="1"/>
  <c r="CY108" i="1" s="1"/>
  <c r="CW108" i="1"/>
  <c r="CV108" i="1"/>
  <c r="CT108" i="1"/>
  <c r="CU108" i="1" s="1"/>
  <c r="CS108" i="1"/>
  <c r="CR108" i="1"/>
  <c r="CP108" i="1"/>
  <c r="CQ108" i="1" s="1"/>
  <c r="CN108" i="1"/>
  <c r="CO108" i="1" s="1"/>
  <c r="CL108" i="1"/>
  <c r="CM108" i="1" s="1"/>
  <c r="CK108" i="1"/>
  <c r="CJ108" i="1"/>
  <c r="CH108" i="1"/>
  <c r="CI108" i="1" s="1"/>
  <c r="CG108" i="1"/>
  <c r="CF108" i="1"/>
  <c r="CD108" i="1"/>
  <c r="CE108" i="1" s="1"/>
  <c r="CC108" i="1"/>
  <c r="CB108" i="1"/>
  <c r="BZ108" i="1"/>
  <c r="AL108" i="1"/>
  <c r="AD108" i="1"/>
  <c r="U108" i="1"/>
  <c r="N108" i="1"/>
  <c r="EN107" i="1"/>
  <c r="EL107" i="1"/>
  <c r="EM107" i="1" s="1"/>
  <c r="EJ107" i="1"/>
  <c r="EH107" i="1"/>
  <c r="EF107" i="1"/>
  <c r="DP107" i="1"/>
  <c r="DQ107" i="1" s="1"/>
  <c r="DN107" i="1"/>
  <c r="DO107" i="1" s="1"/>
  <c r="DL107" i="1"/>
  <c r="DJ107" i="1"/>
  <c r="DK107" i="1" s="1"/>
  <c r="DH107" i="1"/>
  <c r="DF107" i="1"/>
  <c r="DG107" i="1" s="1"/>
  <c r="DD107" i="1"/>
  <c r="DB107" i="1"/>
  <c r="DC107" i="1" s="1"/>
  <c r="CZ107" i="1"/>
  <c r="CX107" i="1"/>
  <c r="CY107" i="1" s="1"/>
  <c r="CV107" i="1"/>
  <c r="CW107" i="1" s="1"/>
  <c r="CU107" i="1"/>
  <c r="CT107" i="1"/>
  <c r="CR107" i="1"/>
  <c r="CP107" i="1"/>
  <c r="CQ107" i="1" s="1"/>
  <c r="CN107" i="1"/>
  <c r="CL107" i="1"/>
  <c r="CM107" i="1" s="1"/>
  <c r="CJ107" i="1"/>
  <c r="CK107" i="1" s="1"/>
  <c r="CH107" i="1"/>
  <c r="CI107" i="1" s="1"/>
  <c r="CF107" i="1"/>
  <c r="CD107" i="1"/>
  <c r="CE107" i="1" s="1"/>
  <c r="CB107" i="1"/>
  <c r="BZ107" i="1"/>
  <c r="AL107" i="1"/>
  <c r="AD107" i="1"/>
  <c r="U107" i="1"/>
  <c r="N107" i="1"/>
  <c r="EN106" i="1"/>
  <c r="EM106" i="1"/>
  <c r="EL106" i="1"/>
  <c r="EJ106" i="1"/>
  <c r="EK106" i="1" s="1"/>
  <c r="EI106" i="1"/>
  <c r="EH106" i="1"/>
  <c r="EF106" i="1"/>
  <c r="EG106" i="1" s="1"/>
  <c r="EC106" i="1"/>
  <c r="ED106" i="1" s="1"/>
  <c r="EE106" i="1" s="1"/>
  <c r="DU106" i="1"/>
  <c r="DV106" i="1" s="1"/>
  <c r="DW106" i="1" s="1"/>
  <c r="DX106" i="1" s="1"/>
  <c r="DY106" i="1" s="1"/>
  <c r="DZ106" i="1" s="1"/>
  <c r="EA106" i="1" s="1"/>
  <c r="EB106" i="1" s="1"/>
  <c r="DQ106" i="1"/>
  <c r="DP106" i="1"/>
  <c r="DN106" i="1"/>
  <c r="DO106" i="1" s="1"/>
  <c r="DM106" i="1"/>
  <c r="DL106" i="1"/>
  <c r="DJ106" i="1"/>
  <c r="DK106" i="1" s="1"/>
  <c r="DI106" i="1"/>
  <c r="DR106" i="1" s="1"/>
  <c r="DS106" i="1" s="1"/>
  <c r="DT106" i="1" s="1"/>
  <c r="DH106" i="1"/>
  <c r="DF106" i="1"/>
  <c r="DG106" i="1" s="1"/>
  <c r="DE106" i="1"/>
  <c r="DD106" i="1"/>
  <c r="DB106" i="1"/>
  <c r="DC106" i="1" s="1"/>
  <c r="DA106" i="1"/>
  <c r="CZ106" i="1"/>
  <c r="CX106" i="1"/>
  <c r="CY106" i="1" s="1"/>
  <c r="CW106" i="1"/>
  <c r="CV106" i="1"/>
  <c r="CT106" i="1"/>
  <c r="CU106" i="1" s="1"/>
  <c r="CS106" i="1"/>
  <c r="CR106" i="1"/>
  <c r="CP106" i="1"/>
  <c r="CQ106" i="1" s="1"/>
  <c r="CN106" i="1"/>
  <c r="CO106" i="1" s="1"/>
  <c r="CL106" i="1"/>
  <c r="CM106" i="1" s="1"/>
  <c r="CK106" i="1"/>
  <c r="CJ106" i="1"/>
  <c r="CH106" i="1"/>
  <c r="CI106" i="1" s="1"/>
  <c r="CG106" i="1"/>
  <c r="CF106" i="1"/>
  <c r="CD106" i="1"/>
  <c r="CE106" i="1" s="1"/>
  <c r="CC106" i="1"/>
  <c r="CB106" i="1"/>
  <c r="BZ106" i="1"/>
  <c r="AL106" i="1"/>
  <c r="AD106" i="1"/>
  <c r="U106" i="1"/>
  <c r="N106" i="1"/>
  <c r="EN105" i="1"/>
  <c r="EL105" i="1"/>
  <c r="EM105" i="1" s="1"/>
  <c r="EJ105" i="1"/>
  <c r="EI105" i="1"/>
  <c r="EH105" i="1"/>
  <c r="EF105" i="1"/>
  <c r="EG105" i="1" s="1"/>
  <c r="DS105" i="1"/>
  <c r="DT105" i="1" s="1"/>
  <c r="DU105" i="1" s="1"/>
  <c r="DV105" i="1" s="1"/>
  <c r="DW105" i="1" s="1"/>
  <c r="DX105" i="1" s="1"/>
  <c r="DY105" i="1" s="1"/>
  <c r="DZ105" i="1" s="1"/>
  <c r="EA105" i="1" s="1"/>
  <c r="EB105" i="1" s="1"/>
  <c r="EC105" i="1" s="1"/>
  <c r="ED105" i="1" s="1"/>
  <c r="EE105" i="1" s="1"/>
  <c r="DR105" i="1"/>
  <c r="DP105" i="1"/>
  <c r="DN105" i="1"/>
  <c r="DO105" i="1" s="1"/>
  <c r="DL105" i="1"/>
  <c r="DM105" i="1" s="1"/>
  <c r="DJ105" i="1"/>
  <c r="DH105" i="1"/>
  <c r="DI105" i="1" s="1"/>
  <c r="DG105" i="1"/>
  <c r="DF105" i="1"/>
  <c r="DD105" i="1"/>
  <c r="DB105" i="1"/>
  <c r="DC105" i="1" s="1"/>
  <c r="CZ105" i="1"/>
  <c r="CX105" i="1"/>
  <c r="CY105" i="1" s="1"/>
  <c r="CV105" i="1"/>
  <c r="CW105" i="1" s="1"/>
  <c r="CT105" i="1"/>
  <c r="CU105" i="1" s="1"/>
  <c r="CR105" i="1"/>
  <c r="CQ105" i="1"/>
  <c r="CP105" i="1"/>
  <c r="CN105" i="1"/>
  <c r="CO105" i="1" s="1"/>
  <c r="CL105" i="1"/>
  <c r="CM105" i="1" s="1"/>
  <c r="CJ105" i="1"/>
  <c r="CI105" i="1"/>
  <c r="CH105" i="1"/>
  <c r="CF105" i="1"/>
  <c r="CG105" i="1" s="1"/>
  <c r="CD105" i="1"/>
  <c r="CE105" i="1" s="1"/>
  <c r="CB105" i="1"/>
  <c r="CC105" i="1" s="1"/>
  <c r="BZ105" i="1"/>
  <c r="AL105" i="1"/>
  <c r="AD105" i="1"/>
  <c r="U105" i="1"/>
  <c r="N105" i="1"/>
  <c r="EN104" i="1"/>
  <c r="EM104" i="1"/>
  <c r="EL104" i="1"/>
  <c r="EJ104" i="1"/>
  <c r="EH104" i="1"/>
  <c r="EF104" i="1"/>
  <c r="EG104" i="1" s="1"/>
  <c r="DP104" i="1"/>
  <c r="DN104" i="1"/>
  <c r="DL104" i="1"/>
  <c r="DM104" i="1" s="1"/>
  <c r="DJ104" i="1"/>
  <c r="DH104" i="1"/>
  <c r="DG104" i="1"/>
  <c r="DF104" i="1"/>
  <c r="DD104" i="1"/>
  <c r="DB104" i="1"/>
  <c r="CZ104" i="1"/>
  <c r="DA104" i="1" s="1"/>
  <c r="CX104" i="1"/>
  <c r="CV104" i="1"/>
  <c r="CW104" i="1" s="1"/>
  <c r="CU104" i="1"/>
  <c r="CT104" i="1"/>
  <c r="CR104" i="1"/>
  <c r="CQ104" i="1"/>
  <c r="CP104" i="1"/>
  <c r="CN104" i="1"/>
  <c r="CL104" i="1"/>
  <c r="CJ104" i="1"/>
  <c r="CK104" i="1" s="1"/>
  <c r="CI104" i="1"/>
  <c r="CH104" i="1"/>
  <c r="CF104" i="1"/>
  <c r="CD104" i="1"/>
  <c r="CE104" i="1" s="1"/>
  <c r="CB104" i="1"/>
  <c r="BZ104" i="1"/>
  <c r="AL104" i="1"/>
  <c r="AD104" i="1"/>
  <c r="U104" i="1"/>
  <c r="N104" i="1"/>
  <c r="EN103" i="1"/>
  <c r="EL103" i="1"/>
  <c r="EM103" i="1" s="1"/>
  <c r="EJ103" i="1"/>
  <c r="EK103" i="1" s="1"/>
  <c r="EH103" i="1"/>
  <c r="EI103" i="1" s="1"/>
  <c r="EF103" i="1"/>
  <c r="EG103" i="1" s="1"/>
  <c r="DX103" i="1"/>
  <c r="DY103" i="1" s="1"/>
  <c r="DZ103" i="1" s="1"/>
  <c r="EA103" i="1" s="1"/>
  <c r="EB103" i="1" s="1"/>
  <c r="EC103" i="1" s="1"/>
  <c r="ED103" i="1" s="1"/>
  <c r="EE103" i="1" s="1"/>
  <c r="DP103" i="1"/>
  <c r="DQ103" i="1" s="1"/>
  <c r="DN103" i="1"/>
  <c r="DO103" i="1" s="1"/>
  <c r="DM103" i="1"/>
  <c r="DL103" i="1"/>
  <c r="DJ103" i="1"/>
  <c r="DK103" i="1" s="1"/>
  <c r="DH103" i="1"/>
  <c r="DI103" i="1" s="1"/>
  <c r="DR103" i="1" s="1"/>
  <c r="DS103" i="1" s="1"/>
  <c r="DT103" i="1" s="1"/>
  <c r="DU103" i="1" s="1"/>
  <c r="DV103" i="1" s="1"/>
  <c r="DW103" i="1" s="1"/>
  <c r="DF103" i="1"/>
  <c r="DG103" i="1" s="1"/>
  <c r="DD103" i="1"/>
  <c r="DE103" i="1" s="1"/>
  <c r="DB103" i="1"/>
  <c r="DC103" i="1" s="1"/>
  <c r="CZ103" i="1"/>
  <c r="DA103" i="1" s="1"/>
  <c r="CX103" i="1"/>
  <c r="CY103" i="1" s="1"/>
  <c r="CW103" i="1"/>
  <c r="CV103" i="1"/>
  <c r="CT103" i="1"/>
  <c r="CU103" i="1" s="1"/>
  <c r="CR103" i="1"/>
  <c r="CS103" i="1" s="1"/>
  <c r="CP103" i="1"/>
  <c r="CQ103" i="1" s="1"/>
  <c r="CN103" i="1"/>
  <c r="CO103" i="1" s="1"/>
  <c r="CL103" i="1"/>
  <c r="CM103" i="1" s="1"/>
  <c r="CJ103" i="1"/>
  <c r="CK103" i="1" s="1"/>
  <c r="CH103" i="1"/>
  <c r="CI103" i="1" s="1"/>
  <c r="CG103" i="1"/>
  <c r="CF103" i="1"/>
  <c r="CD103" i="1"/>
  <c r="CE103" i="1" s="1"/>
  <c r="CB103" i="1"/>
  <c r="CC103" i="1" s="1"/>
  <c r="BZ103" i="1"/>
  <c r="AL103" i="1"/>
  <c r="AD103" i="1"/>
  <c r="U103" i="1"/>
  <c r="N103" i="1"/>
  <c r="EN102" i="1"/>
  <c r="EL102" i="1"/>
  <c r="EM102" i="1" s="1"/>
  <c r="EK102" i="1"/>
  <c r="EJ102" i="1"/>
  <c r="EH102" i="1"/>
  <c r="EI102" i="1" s="1"/>
  <c r="EF102" i="1"/>
  <c r="EG102" i="1" s="1"/>
  <c r="DY102" i="1"/>
  <c r="DZ102" i="1" s="1"/>
  <c r="EA102" i="1" s="1"/>
  <c r="EB102" i="1" s="1"/>
  <c r="EC102" i="1" s="1"/>
  <c r="ED102" i="1" s="1"/>
  <c r="EE102" i="1" s="1"/>
  <c r="DR102" i="1"/>
  <c r="DS102" i="1" s="1"/>
  <c r="DT102" i="1" s="1"/>
  <c r="DU102" i="1" s="1"/>
  <c r="DV102" i="1" s="1"/>
  <c r="DW102" i="1" s="1"/>
  <c r="DX102" i="1" s="1"/>
  <c r="DQ102" i="1"/>
  <c r="DP102" i="1"/>
  <c r="DN102" i="1"/>
  <c r="DO102" i="1" s="1"/>
  <c r="DM102" i="1"/>
  <c r="DL102" i="1"/>
  <c r="DJ102" i="1"/>
  <c r="DK102" i="1" s="1"/>
  <c r="DI102" i="1"/>
  <c r="DH102" i="1"/>
  <c r="DF102" i="1"/>
  <c r="DG102" i="1" s="1"/>
  <c r="DE102" i="1"/>
  <c r="DD102" i="1"/>
  <c r="DB102" i="1"/>
  <c r="DC102" i="1" s="1"/>
  <c r="DA102" i="1"/>
  <c r="CZ102" i="1"/>
  <c r="CX102" i="1"/>
  <c r="CY102" i="1" s="1"/>
  <c r="CW102" i="1"/>
  <c r="CV102" i="1"/>
  <c r="CT102" i="1"/>
  <c r="CU102" i="1" s="1"/>
  <c r="CS102" i="1"/>
  <c r="CR102" i="1"/>
  <c r="CP102" i="1"/>
  <c r="CQ102" i="1" s="1"/>
  <c r="CN102" i="1"/>
  <c r="CO102" i="1" s="1"/>
  <c r="CL102" i="1"/>
  <c r="CM102" i="1" s="1"/>
  <c r="CK102" i="1"/>
  <c r="CJ102" i="1"/>
  <c r="CH102" i="1"/>
  <c r="CI102" i="1" s="1"/>
  <c r="CG102" i="1"/>
  <c r="CF102" i="1"/>
  <c r="CD102" i="1"/>
  <c r="CE102" i="1" s="1"/>
  <c r="CC102" i="1"/>
  <c r="CB102" i="1"/>
  <c r="BZ102" i="1"/>
  <c r="AL102" i="1"/>
  <c r="AD102" i="1"/>
  <c r="U102" i="1"/>
  <c r="N102" i="1"/>
  <c r="EN101" i="1"/>
  <c r="EL101" i="1"/>
  <c r="EM101" i="1" s="1"/>
  <c r="EJ101" i="1"/>
  <c r="EH101" i="1"/>
  <c r="EF101" i="1"/>
  <c r="DP101" i="1"/>
  <c r="DO101" i="1"/>
  <c r="DN101" i="1"/>
  <c r="DL101" i="1"/>
  <c r="DJ101" i="1"/>
  <c r="DK101" i="1" s="1"/>
  <c r="DH101" i="1"/>
  <c r="DF101" i="1"/>
  <c r="DG101" i="1" s="1"/>
  <c r="DE101" i="1"/>
  <c r="DD101" i="1"/>
  <c r="DB101" i="1"/>
  <c r="DC101" i="1" s="1"/>
  <c r="DA101" i="1"/>
  <c r="CZ101" i="1"/>
  <c r="CX101" i="1"/>
  <c r="CY101" i="1" s="1"/>
  <c r="CW101" i="1"/>
  <c r="CV101" i="1"/>
  <c r="CT101" i="1"/>
  <c r="CU101" i="1" s="1"/>
  <c r="CS101" i="1"/>
  <c r="CR101" i="1"/>
  <c r="CP101" i="1"/>
  <c r="CQ101" i="1" s="1"/>
  <c r="CN101" i="1"/>
  <c r="CO101" i="1" s="1"/>
  <c r="CL101" i="1"/>
  <c r="CM101" i="1" s="1"/>
  <c r="CK101" i="1"/>
  <c r="CJ101" i="1"/>
  <c r="CH101" i="1"/>
  <c r="CI101" i="1" s="1"/>
  <c r="CG101" i="1"/>
  <c r="CF101" i="1"/>
  <c r="CD101" i="1"/>
  <c r="CE101" i="1" s="1"/>
  <c r="CC101" i="1"/>
  <c r="CB101" i="1"/>
  <c r="BZ101" i="1"/>
  <c r="AL101" i="1"/>
  <c r="AD101" i="1"/>
  <c r="U101" i="1"/>
  <c r="N101" i="1"/>
  <c r="EN100" i="1"/>
  <c r="EL100" i="1"/>
  <c r="EM100" i="1" s="1"/>
  <c r="EJ100" i="1"/>
  <c r="EK100" i="1" s="1"/>
  <c r="EI100" i="1"/>
  <c r="EH100" i="1"/>
  <c r="EF100" i="1"/>
  <c r="EG100" i="1" s="1"/>
  <c r="DT100" i="1"/>
  <c r="DU100" i="1" s="1"/>
  <c r="DV100" i="1" s="1"/>
  <c r="DW100" i="1" s="1"/>
  <c r="DX100" i="1" s="1"/>
  <c r="DY100" i="1" s="1"/>
  <c r="DZ100" i="1" s="1"/>
  <c r="EA100" i="1" s="1"/>
  <c r="EB100" i="1" s="1"/>
  <c r="EC100" i="1" s="1"/>
  <c r="ED100" i="1" s="1"/>
  <c r="EE100" i="1" s="1"/>
  <c r="DP100" i="1"/>
  <c r="DQ100" i="1" s="1"/>
  <c r="DN100" i="1"/>
  <c r="DO100" i="1" s="1"/>
  <c r="DL100" i="1"/>
  <c r="DJ100" i="1"/>
  <c r="DK100" i="1" s="1"/>
  <c r="DH100" i="1"/>
  <c r="DI100" i="1" s="1"/>
  <c r="DR100" i="1" s="1"/>
  <c r="DS100" i="1" s="1"/>
  <c r="DF100" i="1"/>
  <c r="DG100" i="1" s="1"/>
  <c r="DD100" i="1"/>
  <c r="DE100" i="1" s="1"/>
  <c r="DC100" i="1"/>
  <c r="DB100" i="1"/>
  <c r="CZ100" i="1"/>
  <c r="DA100" i="1" s="1"/>
  <c r="CX100" i="1"/>
  <c r="CY100" i="1" s="1"/>
  <c r="CV100" i="1"/>
  <c r="CT100" i="1"/>
  <c r="CU100" i="1" s="1"/>
  <c r="CR100" i="1"/>
  <c r="CS100" i="1" s="1"/>
  <c r="CP100" i="1"/>
  <c r="CQ100" i="1" s="1"/>
  <c r="CN100" i="1"/>
  <c r="CO100" i="1" s="1"/>
  <c r="CM100" i="1"/>
  <c r="CL100" i="1"/>
  <c r="CJ100" i="1"/>
  <c r="CK100" i="1" s="1"/>
  <c r="CH100" i="1"/>
  <c r="CI100" i="1" s="1"/>
  <c r="CF100" i="1"/>
  <c r="CD100" i="1"/>
  <c r="CE100" i="1" s="1"/>
  <c r="CB100" i="1"/>
  <c r="CC100" i="1" s="1"/>
  <c r="BZ100" i="1"/>
  <c r="AL100" i="1"/>
  <c r="AD100" i="1"/>
  <c r="U100" i="1"/>
  <c r="N100" i="1"/>
  <c r="EN99" i="1"/>
  <c r="EL99" i="1"/>
  <c r="EJ99" i="1"/>
  <c r="EK99" i="1" s="1"/>
  <c r="EH99" i="1"/>
  <c r="EF99" i="1"/>
  <c r="EG99" i="1" s="1"/>
  <c r="DQ99" i="1"/>
  <c r="DP99" i="1"/>
  <c r="DN99" i="1"/>
  <c r="DL99" i="1"/>
  <c r="DM99" i="1" s="1"/>
  <c r="DJ99" i="1"/>
  <c r="DI99" i="1"/>
  <c r="DR99" i="1" s="1"/>
  <c r="DS99" i="1" s="1"/>
  <c r="DT99" i="1" s="1"/>
  <c r="DU99" i="1" s="1"/>
  <c r="DV99" i="1" s="1"/>
  <c r="DW99" i="1" s="1"/>
  <c r="DX99" i="1" s="1"/>
  <c r="DY99" i="1" s="1"/>
  <c r="DZ99" i="1" s="1"/>
  <c r="EA99" i="1" s="1"/>
  <c r="EB99" i="1" s="1"/>
  <c r="EC99" i="1" s="1"/>
  <c r="ED99" i="1" s="1"/>
  <c r="EE99" i="1" s="1"/>
  <c r="DH99" i="1"/>
  <c r="DF99" i="1"/>
  <c r="DD99" i="1"/>
  <c r="DE99" i="1" s="1"/>
  <c r="DB99" i="1"/>
  <c r="DA99" i="1"/>
  <c r="CZ99" i="1"/>
  <c r="CX99" i="1"/>
  <c r="CV99" i="1"/>
  <c r="CW99" i="1" s="1"/>
  <c r="CT99" i="1"/>
  <c r="CS99" i="1"/>
  <c r="CR99" i="1"/>
  <c r="CP99" i="1"/>
  <c r="CN99" i="1"/>
  <c r="CO99" i="1" s="1"/>
  <c r="CL99" i="1"/>
  <c r="CK99" i="1"/>
  <c r="CJ99" i="1"/>
  <c r="CH99" i="1"/>
  <c r="CF99" i="1"/>
  <c r="CG99" i="1" s="1"/>
  <c r="CD99" i="1"/>
  <c r="CC99" i="1"/>
  <c r="CB99" i="1"/>
  <c r="BZ99" i="1"/>
  <c r="EM99" i="1" s="1"/>
  <c r="AL99" i="1"/>
  <c r="AD99" i="1"/>
  <c r="U99" i="1"/>
  <c r="N99" i="1"/>
  <c r="EN98" i="1"/>
  <c r="EL98" i="1"/>
  <c r="EM98" i="1" s="1"/>
  <c r="EJ98" i="1"/>
  <c r="EK98" i="1" s="1"/>
  <c r="EH98" i="1"/>
  <c r="EI98" i="1" s="1"/>
  <c r="EF98" i="1"/>
  <c r="EG98" i="1" s="1"/>
  <c r="DP98" i="1"/>
  <c r="DQ98" i="1" s="1"/>
  <c r="DN98" i="1"/>
  <c r="DO98" i="1" s="1"/>
  <c r="DM98" i="1"/>
  <c r="DL98" i="1"/>
  <c r="DJ98" i="1"/>
  <c r="DK98" i="1" s="1"/>
  <c r="DI98" i="1"/>
  <c r="DR98" i="1" s="1"/>
  <c r="DS98" i="1" s="1"/>
  <c r="DT98" i="1" s="1"/>
  <c r="DU98" i="1" s="1"/>
  <c r="DV98" i="1" s="1"/>
  <c r="DW98" i="1" s="1"/>
  <c r="DX98" i="1" s="1"/>
  <c r="DY98" i="1" s="1"/>
  <c r="DZ98" i="1" s="1"/>
  <c r="EA98" i="1" s="1"/>
  <c r="EB98" i="1" s="1"/>
  <c r="EC98" i="1" s="1"/>
  <c r="ED98" i="1" s="1"/>
  <c r="EE98" i="1" s="1"/>
  <c r="DH98" i="1"/>
  <c r="DF98" i="1"/>
  <c r="DG98" i="1" s="1"/>
  <c r="DD98" i="1"/>
  <c r="DE98" i="1" s="1"/>
  <c r="DB98" i="1"/>
  <c r="DC98" i="1" s="1"/>
  <c r="CZ98" i="1"/>
  <c r="DA98" i="1" s="1"/>
  <c r="CX98" i="1"/>
  <c r="CY98" i="1" s="1"/>
  <c r="CW98" i="1"/>
  <c r="CV98" i="1"/>
  <c r="CT98" i="1"/>
  <c r="CU98" i="1" s="1"/>
  <c r="CS98" i="1"/>
  <c r="CR98" i="1"/>
  <c r="CP98" i="1"/>
  <c r="CQ98" i="1" s="1"/>
  <c r="CN98" i="1"/>
  <c r="CO98" i="1" s="1"/>
  <c r="CL98" i="1"/>
  <c r="CM98" i="1" s="1"/>
  <c r="CJ98" i="1"/>
  <c r="CK98" i="1" s="1"/>
  <c r="CH98" i="1"/>
  <c r="CI98" i="1" s="1"/>
  <c r="CG98" i="1"/>
  <c r="CF98" i="1"/>
  <c r="CD98" i="1"/>
  <c r="CE98" i="1" s="1"/>
  <c r="CC98" i="1"/>
  <c r="CB98" i="1"/>
  <c r="BZ98" i="1"/>
  <c r="AL98" i="1"/>
  <c r="AD98" i="1"/>
  <c r="U98" i="1"/>
  <c r="N98" i="1"/>
  <c r="EN97" i="1"/>
  <c r="EM97" i="1"/>
  <c r="EL97" i="1"/>
  <c r="EK97" i="1"/>
  <c r="EJ97" i="1"/>
  <c r="EI97" i="1"/>
  <c r="EH97" i="1"/>
  <c r="EF97" i="1"/>
  <c r="EG97" i="1" s="1"/>
  <c r="DQ97" i="1"/>
  <c r="DP97" i="1"/>
  <c r="DN97" i="1"/>
  <c r="DO97" i="1" s="1"/>
  <c r="DM97" i="1"/>
  <c r="DL97" i="1"/>
  <c r="DJ97" i="1"/>
  <c r="DK97" i="1" s="1"/>
  <c r="DI97" i="1"/>
  <c r="DR97" i="1" s="1"/>
  <c r="DS97" i="1" s="1"/>
  <c r="DT97" i="1" s="1"/>
  <c r="DU97" i="1" s="1"/>
  <c r="DV97" i="1" s="1"/>
  <c r="DW97" i="1" s="1"/>
  <c r="DX97" i="1" s="1"/>
  <c r="DY97" i="1" s="1"/>
  <c r="DZ97" i="1" s="1"/>
  <c r="EA97" i="1" s="1"/>
  <c r="EB97" i="1" s="1"/>
  <c r="EC97" i="1" s="1"/>
  <c r="ED97" i="1" s="1"/>
  <c r="EE97" i="1" s="1"/>
  <c r="DH97" i="1"/>
  <c r="DF97" i="1"/>
  <c r="DG97" i="1" s="1"/>
  <c r="DE97" i="1"/>
  <c r="DD97" i="1"/>
  <c r="DB97" i="1"/>
  <c r="DC97" i="1" s="1"/>
  <c r="DA97" i="1"/>
  <c r="CZ97" i="1"/>
  <c r="CX97" i="1"/>
  <c r="CY97" i="1" s="1"/>
  <c r="CW97" i="1"/>
  <c r="CV97" i="1"/>
  <c r="CT97" i="1"/>
  <c r="CU97" i="1" s="1"/>
  <c r="CS97" i="1"/>
  <c r="CR97" i="1"/>
  <c r="CP97" i="1"/>
  <c r="CQ97" i="1" s="1"/>
  <c r="CN97" i="1"/>
  <c r="CO97" i="1" s="1"/>
  <c r="CL97" i="1"/>
  <c r="CM97" i="1" s="1"/>
  <c r="CK97" i="1"/>
  <c r="CJ97" i="1"/>
  <c r="CH97" i="1"/>
  <c r="CI97" i="1" s="1"/>
  <c r="CG97" i="1"/>
  <c r="CF97" i="1"/>
  <c r="CD97" i="1"/>
  <c r="CE97" i="1" s="1"/>
  <c r="CC97" i="1"/>
  <c r="CB97" i="1"/>
  <c r="BZ97" i="1"/>
  <c r="AL97" i="1"/>
  <c r="AD97" i="1"/>
  <c r="U97" i="1"/>
  <c r="N97" i="1"/>
  <c r="EN96" i="1"/>
  <c r="EL96" i="1"/>
  <c r="EJ96" i="1"/>
  <c r="EH96" i="1"/>
  <c r="EF96" i="1"/>
  <c r="DP96" i="1"/>
  <c r="DN96" i="1"/>
  <c r="DL96" i="1"/>
  <c r="DJ96" i="1"/>
  <c r="DH96" i="1"/>
  <c r="DF96" i="1"/>
  <c r="DD96" i="1"/>
  <c r="DB96" i="1"/>
  <c r="DC96" i="1" s="1"/>
  <c r="CZ96" i="1"/>
  <c r="CX96" i="1"/>
  <c r="CV96" i="1"/>
  <c r="CT96" i="1"/>
  <c r="CU96" i="1" s="1"/>
  <c r="CR96" i="1"/>
  <c r="CP96" i="1"/>
  <c r="CN96" i="1"/>
  <c r="CL96" i="1"/>
  <c r="CJ96" i="1"/>
  <c r="CH96" i="1"/>
  <c r="CF96" i="1"/>
  <c r="CD96" i="1"/>
  <c r="CB96" i="1"/>
  <c r="BZ96" i="1"/>
  <c r="EM96" i="1" s="1"/>
  <c r="AL96" i="1"/>
  <c r="AD96" i="1"/>
  <c r="U96" i="1"/>
  <c r="N96" i="1"/>
  <c r="EN95" i="1"/>
  <c r="EM95" i="1"/>
  <c r="EL95" i="1"/>
  <c r="EJ95" i="1"/>
  <c r="EH95" i="1"/>
  <c r="EF95" i="1"/>
  <c r="DP95" i="1"/>
  <c r="DN95" i="1"/>
  <c r="DL95" i="1"/>
  <c r="DM95" i="1" s="1"/>
  <c r="DJ95" i="1"/>
  <c r="DH95" i="1"/>
  <c r="DF95" i="1"/>
  <c r="DD95" i="1"/>
  <c r="DE95" i="1" s="1"/>
  <c r="DB95" i="1"/>
  <c r="CZ95" i="1"/>
  <c r="CY95" i="1"/>
  <c r="CX95" i="1"/>
  <c r="CV95" i="1"/>
  <c r="CT95" i="1"/>
  <c r="CR95" i="1"/>
  <c r="CQ95" i="1"/>
  <c r="CP95" i="1"/>
  <c r="CN95" i="1"/>
  <c r="CL95" i="1"/>
  <c r="CJ95" i="1"/>
  <c r="CH95" i="1"/>
  <c r="CF95" i="1"/>
  <c r="CG95" i="1" s="1"/>
  <c r="CD95" i="1"/>
  <c r="CB95" i="1"/>
  <c r="BZ95" i="1"/>
  <c r="AL95" i="1"/>
  <c r="AD95" i="1"/>
  <c r="U95" i="1"/>
  <c r="N95" i="1"/>
  <c r="EN94" i="1"/>
  <c r="EL94" i="1"/>
  <c r="EM94" i="1" s="1"/>
  <c r="EJ94" i="1"/>
  <c r="EK94" i="1" s="1"/>
  <c r="EH94" i="1"/>
  <c r="EI94" i="1" s="1"/>
  <c r="EF94" i="1"/>
  <c r="EG94" i="1" s="1"/>
  <c r="DR94" i="1"/>
  <c r="DS94" i="1" s="1"/>
  <c r="DT94" i="1" s="1"/>
  <c r="DU94" i="1" s="1"/>
  <c r="DV94" i="1" s="1"/>
  <c r="DW94" i="1" s="1"/>
  <c r="DX94" i="1" s="1"/>
  <c r="DY94" i="1" s="1"/>
  <c r="DZ94" i="1" s="1"/>
  <c r="EA94" i="1" s="1"/>
  <c r="EB94" i="1" s="1"/>
  <c r="EC94" i="1" s="1"/>
  <c r="ED94" i="1" s="1"/>
  <c r="EE94" i="1" s="1"/>
  <c r="DQ94" i="1"/>
  <c r="DP94" i="1"/>
  <c r="DN94" i="1"/>
  <c r="DO94" i="1" s="1"/>
  <c r="DM94" i="1"/>
  <c r="DL94" i="1"/>
  <c r="DJ94" i="1"/>
  <c r="DK94" i="1" s="1"/>
  <c r="DH94" i="1"/>
  <c r="DI94" i="1" s="1"/>
  <c r="DF94" i="1"/>
  <c r="DG94" i="1" s="1"/>
  <c r="DD94" i="1"/>
  <c r="DE94" i="1" s="1"/>
  <c r="DB94" i="1"/>
  <c r="DC94" i="1" s="1"/>
  <c r="DA94" i="1"/>
  <c r="CZ94" i="1"/>
  <c r="CX94" i="1"/>
  <c r="CY94" i="1" s="1"/>
  <c r="CW94" i="1"/>
  <c r="CV94" i="1"/>
  <c r="CT94" i="1"/>
  <c r="CU94" i="1" s="1"/>
  <c r="CR94" i="1"/>
  <c r="CS94" i="1" s="1"/>
  <c r="CP94" i="1"/>
  <c r="CQ94" i="1" s="1"/>
  <c r="CN94" i="1"/>
  <c r="CO94" i="1" s="1"/>
  <c r="CL94" i="1"/>
  <c r="CM94" i="1" s="1"/>
  <c r="CK94" i="1"/>
  <c r="CJ94" i="1"/>
  <c r="CH94" i="1"/>
  <c r="CI94" i="1" s="1"/>
  <c r="CG94" i="1"/>
  <c r="CF94" i="1"/>
  <c r="CD94" i="1"/>
  <c r="CE94" i="1" s="1"/>
  <c r="CB94" i="1"/>
  <c r="CC94" i="1" s="1"/>
  <c r="BZ94" i="1"/>
  <c r="AL94" i="1"/>
  <c r="AD94" i="1"/>
  <c r="U94" i="1"/>
  <c r="N94" i="1"/>
  <c r="EN93" i="1"/>
  <c r="EM93" i="1"/>
  <c r="EL93" i="1"/>
  <c r="EJ93" i="1"/>
  <c r="EH93" i="1"/>
  <c r="EI93" i="1" s="1"/>
  <c r="EF93" i="1"/>
  <c r="DP93" i="1"/>
  <c r="DN93" i="1"/>
  <c r="DL93" i="1"/>
  <c r="DJ93" i="1"/>
  <c r="DK93" i="1" s="1"/>
  <c r="DH93" i="1"/>
  <c r="DF93" i="1"/>
  <c r="DD93" i="1"/>
  <c r="DC93" i="1"/>
  <c r="DB93" i="1"/>
  <c r="CZ93" i="1"/>
  <c r="CX93" i="1"/>
  <c r="CV93" i="1"/>
  <c r="CU93" i="1"/>
  <c r="CT93" i="1"/>
  <c r="CR93" i="1"/>
  <c r="CP93" i="1"/>
  <c r="CN93" i="1"/>
  <c r="CM93" i="1"/>
  <c r="CL93" i="1"/>
  <c r="CJ93" i="1"/>
  <c r="CH93" i="1"/>
  <c r="CF93" i="1"/>
  <c r="CD93" i="1"/>
  <c r="CE93" i="1" s="1"/>
  <c r="CB93" i="1"/>
  <c r="BZ93" i="1"/>
  <c r="AL93" i="1"/>
  <c r="AD93" i="1"/>
  <c r="U93" i="1"/>
  <c r="N93" i="1"/>
  <c r="EN92" i="1"/>
  <c r="EL92" i="1"/>
  <c r="EM92" i="1" s="1"/>
  <c r="EJ92" i="1"/>
  <c r="EH92" i="1"/>
  <c r="EI92" i="1" s="1"/>
  <c r="EF92" i="1"/>
  <c r="DP92" i="1"/>
  <c r="DQ92" i="1" s="1"/>
  <c r="DN92" i="1"/>
  <c r="DO92" i="1" s="1"/>
  <c r="DL92" i="1"/>
  <c r="DJ92" i="1"/>
  <c r="DK92" i="1" s="1"/>
  <c r="DH92" i="1"/>
  <c r="DF92" i="1"/>
  <c r="DG92" i="1" s="1"/>
  <c r="DD92" i="1"/>
  <c r="DB92" i="1"/>
  <c r="DC92" i="1" s="1"/>
  <c r="CZ92" i="1"/>
  <c r="CX92" i="1"/>
  <c r="CY92" i="1" s="1"/>
  <c r="CV92" i="1"/>
  <c r="CW92" i="1" s="1"/>
  <c r="CU92" i="1"/>
  <c r="CT92" i="1"/>
  <c r="CR92" i="1"/>
  <c r="CP92" i="1"/>
  <c r="CQ92" i="1" s="1"/>
  <c r="CN92" i="1"/>
  <c r="CL92" i="1"/>
  <c r="CM92" i="1" s="1"/>
  <c r="CJ92" i="1"/>
  <c r="CK92" i="1" s="1"/>
  <c r="CH92" i="1"/>
  <c r="CI92" i="1" s="1"/>
  <c r="CF92" i="1"/>
  <c r="CD92" i="1"/>
  <c r="CE92" i="1" s="1"/>
  <c r="CB92" i="1"/>
  <c r="BZ92" i="1"/>
  <c r="AL92" i="1"/>
  <c r="AD92" i="1"/>
  <c r="U92" i="1"/>
  <c r="N92" i="1"/>
  <c r="EN91" i="1"/>
  <c r="EL91" i="1"/>
  <c r="EJ91" i="1"/>
  <c r="EH91" i="1"/>
  <c r="EF91" i="1"/>
  <c r="EG91" i="1" s="1"/>
  <c r="DP91" i="1"/>
  <c r="DO91" i="1"/>
  <c r="DN91" i="1"/>
  <c r="DL91" i="1"/>
  <c r="DM91" i="1" s="1"/>
  <c r="DJ91" i="1"/>
  <c r="DH91" i="1"/>
  <c r="DF91" i="1"/>
  <c r="DD91" i="1"/>
  <c r="DE91" i="1" s="1"/>
  <c r="DB91" i="1"/>
  <c r="CZ91" i="1"/>
  <c r="CY91" i="1"/>
  <c r="CX91" i="1"/>
  <c r="CV91" i="1"/>
  <c r="CW91" i="1" s="1"/>
  <c r="CT91" i="1"/>
  <c r="CR91" i="1"/>
  <c r="CQ91" i="1"/>
  <c r="CP91" i="1"/>
  <c r="CN91" i="1"/>
  <c r="CL91" i="1"/>
  <c r="CJ91" i="1"/>
  <c r="CI91" i="1"/>
  <c r="CH91" i="1"/>
  <c r="CF91" i="1"/>
  <c r="CG91" i="1" s="1"/>
  <c r="CD91" i="1"/>
  <c r="CB91" i="1"/>
  <c r="BZ91" i="1"/>
  <c r="AL91" i="1"/>
  <c r="AD91" i="1"/>
  <c r="U91" i="1"/>
  <c r="N91" i="1"/>
  <c r="EN90" i="1"/>
  <c r="EL90" i="1"/>
  <c r="EM90" i="1" s="1"/>
  <c r="EK90" i="1"/>
  <c r="EJ90" i="1"/>
  <c r="EH90" i="1"/>
  <c r="EF90" i="1"/>
  <c r="EG90" i="1" s="1"/>
  <c r="DP90" i="1"/>
  <c r="DQ90" i="1" s="1"/>
  <c r="DN90" i="1"/>
  <c r="DL90" i="1"/>
  <c r="DM90" i="1" s="1"/>
  <c r="DJ90" i="1"/>
  <c r="DK90" i="1" s="1"/>
  <c r="DH90" i="1"/>
  <c r="DI90" i="1" s="1"/>
  <c r="DR90" i="1" s="1"/>
  <c r="DS90" i="1" s="1"/>
  <c r="DT90" i="1" s="1"/>
  <c r="DU90" i="1" s="1"/>
  <c r="DV90" i="1" s="1"/>
  <c r="DW90" i="1" s="1"/>
  <c r="DX90" i="1" s="1"/>
  <c r="DY90" i="1" s="1"/>
  <c r="DZ90" i="1" s="1"/>
  <c r="EA90" i="1" s="1"/>
  <c r="EB90" i="1" s="1"/>
  <c r="EC90" i="1" s="1"/>
  <c r="ED90" i="1" s="1"/>
  <c r="EE90" i="1" s="1"/>
  <c r="DF90" i="1"/>
  <c r="DG90" i="1" s="1"/>
  <c r="DE90" i="1"/>
  <c r="DD90" i="1"/>
  <c r="DB90" i="1"/>
  <c r="DC90" i="1" s="1"/>
  <c r="DA90" i="1"/>
  <c r="CZ90" i="1"/>
  <c r="CX90" i="1"/>
  <c r="CY90" i="1" s="1"/>
  <c r="CW90" i="1"/>
  <c r="CV90" i="1"/>
  <c r="CT90" i="1"/>
  <c r="CU90" i="1" s="1"/>
  <c r="CS90" i="1"/>
  <c r="CR90" i="1"/>
  <c r="CP90" i="1"/>
  <c r="CQ90" i="1" s="1"/>
  <c r="CO90" i="1"/>
  <c r="CN90" i="1"/>
  <c r="CL90" i="1"/>
  <c r="CM90" i="1" s="1"/>
  <c r="CK90" i="1"/>
  <c r="CJ90" i="1"/>
  <c r="CH90" i="1"/>
  <c r="CI90" i="1" s="1"/>
  <c r="CG90" i="1"/>
  <c r="CF90" i="1"/>
  <c r="CD90" i="1"/>
  <c r="CE90" i="1" s="1"/>
  <c r="CC90" i="1"/>
  <c r="CB90" i="1"/>
  <c r="BZ90" i="1"/>
  <c r="AL90" i="1"/>
  <c r="AD90" i="1"/>
  <c r="U90" i="1"/>
  <c r="N90" i="1"/>
  <c r="EN89" i="1"/>
  <c r="EM89" i="1"/>
  <c r="EL89" i="1"/>
  <c r="EJ89" i="1"/>
  <c r="EK89" i="1" s="1"/>
  <c r="EH89" i="1"/>
  <c r="EI89" i="1" s="1"/>
  <c r="EF89" i="1"/>
  <c r="DP89" i="1"/>
  <c r="DQ89" i="1" s="1"/>
  <c r="DN89" i="1"/>
  <c r="DO89" i="1" s="1"/>
  <c r="DL89" i="1"/>
  <c r="DJ89" i="1"/>
  <c r="DK89" i="1" s="1"/>
  <c r="DH89" i="1"/>
  <c r="DI89" i="1" s="1"/>
  <c r="DR89" i="1" s="1"/>
  <c r="DS89" i="1" s="1"/>
  <c r="DT89" i="1" s="1"/>
  <c r="DU89" i="1" s="1"/>
  <c r="DV89" i="1" s="1"/>
  <c r="DW89" i="1" s="1"/>
  <c r="DX89" i="1" s="1"/>
  <c r="DY89" i="1" s="1"/>
  <c r="DZ89" i="1" s="1"/>
  <c r="EA89" i="1" s="1"/>
  <c r="EB89" i="1" s="1"/>
  <c r="EC89" i="1" s="1"/>
  <c r="ED89" i="1" s="1"/>
  <c r="EE89" i="1" s="1"/>
  <c r="DF89" i="1"/>
  <c r="DG89" i="1" s="1"/>
  <c r="DD89" i="1"/>
  <c r="DC89" i="1"/>
  <c r="DB89" i="1"/>
  <c r="CZ89" i="1"/>
  <c r="DA89" i="1" s="1"/>
  <c r="CX89" i="1"/>
  <c r="CY89" i="1" s="1"/>
  <c r="CV89" i="1"/>
  <c r="CU89" i="1"/>
  <c r="CT89" i="1"/>
  <c r="CR89" i="1"/>
  <c r="CS89" i="1" s="1"/>
  <c r="CP89" i="1"/>
  <c r="CQ89" i="1" s="1"/>
  <c r="CN89" i="1"/>
  <c r="CM89" i="1"/>
  <c r="CL89" i="1"/>
  <c r="CJ89" i="1"/>
  <c r="CK89" i="1" s="1"/>
  <c r="CH89" i="1"/>
  <c r="CI89" i="1" s="1"/>
  <c r="CF89" i="1"/>
  <c r="CD89" i="1"/>
  <c r="CE89" i="1" s="1"/>
  <c r="CB89" i="1"/>
  <c r="CC89" i="1" s="1"/>
  <c r="BZ89" i="1"/>
  <c r="AL89" i="1"/>
  <c r="AD89" i="1"/>
  <c r="U89" i="1"/>
  <c r="N89" i="1"/>
  <c r="EN88" i="1"/>
  <c r="EL88" i="1"/>
  <c r="EJ88" i="1"/>
  <c r="EK88" i="1" s="1"/>
  <c r="EH88" i="1"/>
  <c r="EF88" i="1"/>
  <c r="EG88" i="1" s="1"/>
  <c r="DP88" i="1"/>
  <c r="DQ88" i="1" s="1"/>
  <c r="DN88" i="1"/>
  <c r="DL88" i="1"/>
  <c r="DM88" i="1" s="1"/>
  <c r="DJ88" i="1"/>
  <c r="DH88" i="1"/>
  <c r="DI88" i="1" s="1"/>
  <c r="DR88" i="1" s="1"/>
  <c r="DS88" i="1" s="1"/>
  <c r="DT88" i="1" s="1"/>
  <c r="DU88" i="1" s="1"/>
  <c r="DV88" i="1" s="1"/>
  <c r="DW88" i="1" s="1"/>
  <c r="DX88" i="1" s="1"/>
  <c r="DY88" i="1" s="1"/>
  <c r="DZ88" i="1" s="1"/>
  <c r="EA88" i="1" s="1"/>
  <c r="EB88" i="1" s="1"/>
  <c r="EC88" i="1" s="1"/>
  <c r="ED88" i="1" s="1"/>
  <c r="EE88" i="1" s="1"/>
  <c r="DF88" i="1"/>
  <c r="DD88" i="1"/>
  <c r="DE88" i="1" s="1"/>
  <c r="DB88" i="1"/>
  <c r="CZ88" i="1"/>
  <c r="DA88" i="1" s="1"/>
  <c r="CX88" i="1"/>
  <c r="CV88" i="1"/>
  <c r="CW88" i="1" s="1"/>
  <c r="CT88" i="1"/>
  <c r="CR88" i="1"/>
  <c r="CS88" i="1" s="1"/>
  <c r="CP88" i="1"/>
  <c r="CN88" i="1"/>
  <c r="CO88" i="1" s="1"/>
  <c r="CL88" i="1"/>
  <c r="CJ88" i="1"/>
  <c r="CK88" i="1" s="1"/>
  <c r="CH88" i="1"/>
  <c r="CF88" i="1"/>
  <c r="CG88" i="1" s="1"/>
  <c r="CD88" i="1"/>
  <c r="CB88" i="1"/>
  <c r="CC88" i="1" s="1"/>
  <c r="BZ88" i="1"/>
  <c r="EM88" i="1" s="1"/>
  <c r="AL88" i="1"/>
  <c r="AD88" i="1"/>
  <c r="U88" i="1"/>
  <c r="N88" i="1"/>
  <c r="EN87" i="1"/>
  <c r="EL87" i="1"/>
  <c r="EM87" i="1" s="1"/>
  <c r="EK87" i="1"/>
  <c r="EJ87" i="1"/>
  <c r="EH87" i="1"/>
  <c r="EI87" i="1" s="1"/>
  <c r="EF87" i="1"/>
  <c r="EG87" i="1" s="1"/>
  <c r="DP87" i="1"/>
  <c r="DQ87" i="1" s="1"/>
  <c r="DN87" i="1"/>
  <c r="DO87" i="1" s="1"/>
  <c r="DM87" i="1"/>
  <c r="DL87" i="1"/>
  <c r="DJ87" i="1"/>
  <c r="DK87" i="1" s="1"/>
  <c r="DH87" i="1"/>
  <c r="DI87" i="1" s="1"/>
  <c r="DR87" i="1" s="1"/>
  <c r="DS87" i="1" s="1"/>
  <c r="DT87" i="1" s="1"/>
  <c r="DU87" i="1" s="1"/>
  <c r="DV87" i="1" s="1"/>
  <c r="DW87" i="1" s="1"/>
  <c r="DX87" i="1" s="1"/>
  <c r="DY87" i="1" s="1"/>
  <c r="DZ87" i="1" s="1"/>
  <c r="EA87" i="1" s="1"/>
  <c r="EB87" i="1" s="1"/>
  <c r="EC87" i="1" s="1"/>
  <c r="ED87" i="1" s="1"/>
  <c r="EE87" i="1" s="1"/>
  <c r="DF87" i="1"/>
  <c r="DG87" i="1" s="1"/>
  <c r="DD87" i="1"/>
  <c r="DE87" i="1" s="1"/>
  <c r="DB87" i="1"/>
  <c r="DC87" i="1" s="1"/>
  <c r="CZ87" i="1"/>
  <c r="DA87" i="1" s="1"/>
  <c r="CX87" i="1"/>
  <c r="CY87" i="1" s="1"/>
  <c r="CW87" i="1"/>
  <c r="CV87" i="1"/>
  <c r="CT87" i="1"/>
  <c r="CU87" i="1" s="1"/>
  <c r="CR87" i="1"/>
  <c r="CS87" i="1" s="1"/>
  <c r="CP87" i="1"/>
  <c r="CQ87" i="1" s="1"/>
  <c r="CN87" i="1"/>
  <c r="CO87" i="1" s="1"/>
  <c r="CL87" i="1"/>
  <c r="CM87" i="1" s="1"/>
  <c r="CJ87" i="1"/>
  <c r="CK87" i="1" s="1"/>
  <c r="CH87" i="1"/>
  <c r="CI87" i="1" s="1"/>
  <c r="CG87" i="1"/>
  <c r="CF87" i="1"/>
  <c r="CD87" i="1"/>
  <c r="CE87" i="1" s="1"/>
  <c r="CC87" i="1"/>
  <c r="CB87" i="1"/>
  <c r="BZ87" i="1"/>
  <c r="AL87" i="1"/>
  <c r="AD87" i="1"/>
  <c r="U87" i="1"/>
  <c r="N87" i="1"/>
  <c r="EN86" i="1"/>
  <c r="EM86" i="1"/>
  <c r="EL86" i="1"/>
  <c r="EK86" i="1"/>
  <c r="EJ86" i="1"/>
  <c r="EI86" i="1"/>
  <c r="EH86" i="1"/>
  <c r="EG86" i="1"/>
  <c r="EF86" i="1"/>
  <c r="DR86" i="1"/>
  <c r="DS86" i="1" s="1"/>
  <c r="DT86" i="1" s="1"/>
  <c r="DU86" i="1" s="1"/>
  <c r="DV86" i="1" s="1"/>
  <c r="DW86" i="1" s="1"/>
  <c r="DX86" i="1" s="1"/>
  <c r="DY86" i="1" s="1"/>
  <c r="DZ86" i="1" s="1"/>
  <c r="EA86" i="1" s="1"/>
  <c r="EB86" i="1" s="1"/>
  <c r="EC86" i="1" s="1"/>
  <c r="ED86" i="1" s="1"/>
  <c r="EE86" i="1" s="1"/>
  <c r="DQ86" i="1"/>
  <c r="DP86" i="1"/>
  <c r="DN86" i="1"/>
  <c r="DO86" i="1" s="1"/>
  <c r="DM86" i="1"/>
  <c r="DL86" i="1"/>
  <c r="DJ86" i="1"/>
  <c r="DK86" i="1" s="1"/>
  <c r="DI86" i="1"/>
  <c r="DH86" i="1"/>
  <c r="DF86" i="1"/>
  <c r="DG86" i="1" s="1"/>
  <c r="DE86" i="1"/>
  <c r="DD86" i="1"/>
  <c r="DB86" i="1"/>
  <c r="DC86" i="1" s="1"/>
  <c r="DA86" i="1"/>
  <c r="CZ86" i="1"/>
  <c r="CX86" i="1"/>
  <c r="CY86" i="1" s="1"/>
  <c r="CW86" i="1"/>
  <c r="CV86" i="1"/>
  <c r="CT86" i="1"/>
  <c r="CU86" i="1" s="1"/>
  <c r="CS86" i="1"/>
  <c r="CR86" i="1"/>
  <c r="CP86" i="1"/>
  <c r="CQ86" i="1" s="1"/>
  <c r="CO86" i="1"/>
  <c r="CN86" i="1"/>
  <c r="CL86" i="1"/>
  <c r="CM86" i="1" s="1"/>
  <c r="CK86" i="1"/>
  <c r="CJ86" i="1"/>
  <c r="CH86" i="1"/>
  <c r="CI86" i="1" s="1"/>
  <c r="CG86" i="1"/>
  <c r="CF86" i="1"/>
  <c r="CD86" i="1"/>
  <c r="CE86" i="1" s="1"/>
  <c r="CC86" i="1"/>
  <c r="CB86" i="1"/>
  <c r="BZ86" i="1"/>
  <c r="AL86" i="1"/>
  <c r="AD86" i="1"/>
  <c r="U86" i="1"/>
  <c r="N86" i="1"/>
  <c r="EN85" i="1"/>
  <c r="EM85" i="1"/>
  <c r="EL85" i="1"/>
  <c r="EJ85" i="1"/>
  <c r="EK85" i="1" s="1"/>
  <c r="EH85" i="1"/>
  <c r="EI85" i="1" s="1"/>
  <c r="EF85" i="1"/>
  <c r="DR85" i="1"/>
  <c r="DS85" i="1" s="1"/>
  <c r="DT85" i="1" s="1"/>
  <c r="DU85" i="1" s="1"/>
  <c r="DV85" i="1" s="1"/>
  <c r="DW85" i="1" s="1"/>
  <c r="DX85" i="1" s="1"/>
  <c r="DY85" i="1" s="1"/>
  <c r="DZ85" i="1" s="1"/>
  <c r="EA85" i="1" s="1"/>
  <c r="EB85" i="1" s="1"/>
  <c r="EC85" i="1" s="1"/>
  <c r="ED85" i="1" s="1"/>
  <c r="EE85" i="1" s="1"/>
  <c r="DP85" i="1"/>
  <c r="DN85" i="1"/>
  <c r="DO85" i="1" s="1"/>
  <c r="DL85" i="1"/>
  <c r="DM85" i="1" s="1"/>
  <c r="DJ85" i="1"/>
  <c r="DH85" i="1"/>
  <c r="DI85" i="1" s="1"/>
  <c r="DG85" i="1"/>
  <c r="DF85" i="1"/>
  <c r="DD85" i="1"/>
  <c r="DB85" i="1"/>
  <c r="DC85" i="1" s="1"/>
  <c r="CZ85" i="1"/>
  <c r="CX85" i="1"/>
  <c r="CY85" i="1" s="1"/>
  <c r="CV85" i="1"/>
  <c r="CW85" i="1" s="1"/>
  <c r="CT85" i="1"/>
  <c r="CU85" i="1" s="1"/>
  <c r="CR85" i="1"/>
  <c r="CQ85" i="1"/>
  <c r="CP85" i="1"/>
  <c r="CN85" i="1"/>
  <c r="CO85" i="1" s="1"/>
  <c r="CL85" i="1"/>
  <c r="CM85" i="1" s="1"/>
  <c r="CJ85" i="1"/>
  <c r="CI85" i="1"/>
  <c r="CH85" i="1"/>
  <c r="CF85" i="1"/>
  <c r="CG85" i="1" s="1"/>
  <c r="CD85" i="1"/>
  <c r="CE85" i="1" s="1"/>
  <c r="CB85" i="1"/>
  <c r="CC85" i="1" s="1"/>
  <c r="BZ85" i="1"/>
  <c r="AL85" i="1"/>
  <c r="AD85" i="1"/>
  <c r="U85" i="1"/>
  <c r="N85" i="1"/>
  <c r="EN84" i="1"/>
  <c r="EL84" i="1"/>
  <c r="EJ84" i="1"/>
  <c r="EK84" i="1" s="1"/>
  <c r="EH84" i="1"/>
  <c r="EF84" i="1"/>
  <c r="EG84" i="1" s="1"/>
  <c r="DP84" i="1"/>
  <c r="DQ84" i="1" s="1"/>
  <c r="DN84" i="1"/>
  <c r="DL84" i="1"/>
  <c r="DM84" i="1" s="1"/>
  <c r="DJ84" i="1"/>
  <c r="DH84" i="1"/>
  <c r="DI84" i="1" s="1"/>
  <c r="DR84" i="1" s="1"/>
  <c r="DS84" i="1" s="1"/>
  <c r="DT84" i="1" s="1"/>
  <c r="DU84" i="1" s="1"/>
  <c r="DV84" i="1" s="1"/>
  <c r="DW84" i="1" s="1"/>
  <c r="DX84" i="1" s="1"/>
  <c r="DY84" i="1" s="1"/>
  <c r="DZ84" i="1" s="1"/>
  <c r="EA84" i="1" s="1"/>
  <c r="EB84" i="1" s="1"/>
  <c r="EC84" i="1" s="1"/>
  <c r="ED84" i="1" s="1"/>
  <c r="EE84" i="1" s="1"/>
  <c r="DF84" i="1"/>
  <c r="DD84" i="1"/>
  <c r="DE84" i="1" s="1"/>
  <c r="DB84" i="1"/>
  <c r="CZ84" i="1"/>
  <c r="DA84" i="1" s="1"/>
  <c r="CX84" i="1"/>
  <c r="CV84" i="1"/>
  <c r="CW84" i="1" s="1"/>
  <c r="CT84" i="1"/>
  <c r="CR84" i="1"/>
  <c r="CS84" i="1" s="1"/>
  <c r="CP84" i="1"/>
  <c r="CN84" i="1"/>
  <c r="CO84" i="1" s="1"/>
  <c r="CL84" i="1"/>
  <c r="CJ84" i="1"/>
  <c r="CK84" i="1" s="1"/>
  <c r="CH84" i="1"/>
  <c r="CF84" i="1"/>
  <c r="CG84" i="1" s="1"/>
  <c r="CD84" i="1"/>
  <c r="CB84" i="1"/>
  <c r="CC84" i="1" s="1"/>
  <c r="BZ84" i="1"/>
  <c r="EM84" i="1" s="1"/>
  <c r="AL84" i="1"/>
  <c r="AD84" i="1"/>
  <c r="U84" i="1"/>
  <c r="N84" i="1"/>
  <c r="EN83" i="1"/>
  <c r="EL83" i="1"/>
  <c r="EM83" i="1" s="1"/>
  <c r="EJ83" i="1"/>
  <c r="EK83" i="1" s="1"/>
  <c r="EH83" i="1"/>
  <c r="EI83" i="1" s="1"/>
  <c r="EF83" i="1"/>
  <c r="EG83" i="1" s="1"/>
  <c r="DP83" i="1"/>
  <c r="DQ83" i="1" s="1"/>
  <c r="DN83" i="1"/>
  <c r="DO83" i="1" s="1"/>
  <c r="DM83" i="1"/>
  <c r="DL83" i="1"/>
  <c r="DJ83" i="1"/>
  <c r="DK83" i="1" s="1"/>
  <c r="DH83" i="1"/>
  <c r="DI83" i="1" s="1"/>
  <c r="DR83" i="1" s="1"/>
  <c r="DS83" i="1" s="1"/>
  <c r="DT83" i="1" s="1"/>
  <c r="DU83" i="1" s="1"/>
  <c r="DV83" i="1" s="1"/>
  <c r="DW83" i="1" s="1"/>
  <c r="DX83" i="1" s="1"/>
  <c r="DY83" i="1" s="1"/>
  <c r="DZ83" i="1" s="1"/>
  <c r="EA83" i="1" s="1"/>
  <c r="EB83" i="1" s="1"/>
  <c r="EC83" i="1" s="1"/>
  <c r="ED83" i="1" s="1"/>
  <c r="EE83" i="1" s="1"/>
  <c r="DF83" i="1"/>
  <c r="DG83" i="1" s="1"/>
  <c r="DD83" i="1"/>
  <c r="DE83" i="1" s="1"/>
  <c r="DB83" i="1"/>
  <c r="DC83" i="1" s="1"/>
  <c r="CZ83" i="1"/>
  <c r="DA83" i="1" s="1"/>
  <c r="CX83" i="1"/>
  <c r="CY83" i="1" s="1"/>
  <c r="CW83" i="1"/>
  <c r="CV83" i="1"/>
  <c r="CT83" i="1"/>
  <c r="CU83" i="1" s="1"/>
  <c r="CR83" i="1"/>
  <c r="CS83" i="1" s="1"/>
  <c r="CP83" i="1"/>
  <c r="CQ83" i="1" s="1"/>
  <c r="CN83" i="1"/>
  <c r="CO83" i="1" s="1"/>
  <c r="CL83" i="1"/>
  <c r="CM83" i="1" s="1"/>
  <c r="CJ83" i="1"/>
  <c r="CK83" i="1" s="1"/>
  <c r="CH83" i="1"/>
  <c r="CI83" i="1" s="1"/>
  <c r="CG83" i="1"/>
  <c r="CF83" i="1"/>
  <c r="CD83" i="1"/>
  <c r="CE83" i="1" s="1"/>
  <c r="CB83" i="1"/>
  <c r="CC83" i="1" s="1"/>
  <c r="BZ83" i="1"/>
  <c r="AL83" i="1"/>
  <c r="AD83" i="1"/>
  <c r="U83" i="1"/>
  <c r="N83" i="1"/>
  <c r="EN82" i="1"/>
  <c r="EM82" i="1"/>
  <c r="EL82" i="1"/>
  <c r="EK82" i="1"/>
  <c r="EJ82" i="1"/>
  <c r="EI82" i="1"/>
  <c r="EH82" i="1"/>
  <c r="EG82" i="1"/>
  <c r="EF82" i="1"/>
  <c r="DQ82" i="1"/>
  <c r="DP82" i="1"/>
  <c r="DN82" i="1"/>
  <c r="DO82" i="1" s="1"/>
  <c r="DM82" i="1"/>
  <c r="DL82" i="1"/>
  <c r="DJ82" i="1"/>
  <c r="DK82" i="1" s="1"/>
  <c r="DI82" i="1"/>
  <c r="DR82" i="1" s="1"/>
  <c r="DS82" i="1" s="1"/>
  <c r="DT82" i="1" s="1"/>
  <c r="DU82" i="1" s="1"/>
  <c r="DV82" i="1" s="1"/>
  <c r="DW82" i="1" s="1"/>
  <c r="DX82" i="1" s="1"/>
  <c r="DY82" i="1" s="1"/>
  <c r="DZ82" i="1" s="1"/>
  <c r="EA82" i="1" s="1"/>
  <c r="EB82" i="1" s="1"/>
  <c r="EC82" i="1" s="1"/>
  <c r="ED82" i="1" s="1"/>
  <c r="EE82" i="1" s="1"/>
  <c r="DH82" i="1"/>
  <c r="DF82" i="1"/>
  <c r="DG82" i="1" s="1"/>
  <c r="DE82" i="1"/>
  <c r="DD82" i="1"/>
  <c r="DB82" i="1"/>
  <c r="DC82" i="1" s="1"/>
  <c r="DA82" i="1"/>
  <c r="CZ82" i="1"/>
  <c r="CX82" i="1"/>
  <c r="CY82" i="1" s="1"/>
  <c r="CW82" i="1"/>
  <c r="CV82" i="1"/>
  <c r="CT82" i="1"/>
  <c r="CU82" i="1" s="1"/>
  <c r="CS82" i="1"/>
  <c r="CR82" i="1"/>
  <c r="CP82" i="1"/>
  <c r="CQ82" i="1" s="1"/>
  <c r="CN82" i="1"/>
  <c r="CO82" i="1" s="1"/>
  <c r="CL82" i="1"/>
  <c r="CM82" i="1" s="1"/>
  <c r="CK82" i="1"/>
  <c r="CJ82" i="1"/>
  <c r="CH82" i="1"/>
  <c r="CI82" i="1" s="1"/>
  <c r="CG82" i="1"/>
  <c r="CF82" i="1"/>
  <c r="CD82" i="1"/>
  <c r="CE82" i="1" s="1"/>
  <c r="CC82" i="1"/>
  <c r="CB82" i="1"/>
  <c r="BZ82" i="1"/>
  <c r="AL82" i="1"/>
  <c r="AD82" i="1"/>
  <c r="U82" i="1"/>
  <c r="N82" i="1"/>
  <c r="EN81" i="1"/>
  <c r="EL81" i="1"/>
  <c r="EJ81" i="1"/>
  <c r="EH81" i="1"/>
  <c r="EI81" i="1" s="1"/>
  <c r="EF81" i="1"/>
  <c r="DP81" i="1"/>
  <c r="DN81" i="1"/>
  <c r="DO81" i="1" s="1"/>
  <c r="DL81" i="1"/>
  <c r="DJ81" i="1"/>
  <c r="DK81" i="1" s="1"/>
  <c r="DH81" i="1"/>
  <c r="DF81" i="1"/>
  <c r="DD81" i="1"/>
  <c r="DB81" i="1"/>
  <c r="DC81" i="1" s="1"/>
  <c r="CZ81" i="1"/>
  <c r="CX81" i="1"/>
  <c r="CY81" i="1" s="1"/>
  <c r="CV81" i="1"/>
  <c r="CT81" i="1"/>
  <c r="CU81" i="1" s="1"/>
  <c r="CR81" i="1"/>
  <c r="CP81" i="1"/>
  <c r="CN81" i="1"/>
  <c r="CL81" i="1"/>
  <c r="CM81" i="1" s="1"/>
  <c r="CJ81" i="1"/>
  <c r="CH81" i="1"/>
  <c r="CI81" i="1" s="1"/>
  <c r="CF81" i="1"/>
  <c r="CD81" i="1"/>
  <c r="CE81" i="1" s="1"/>
  <c r="CB81" i="1"/>
  <c r="BZ81" i="1"/>
  <c r="EM81" i="1" s="1"/>
  <c r="AL81" i="1"/>
  <c r="AD81" i="1"/>
  <c r="U81" i="1"/>
  <c r="N81" i="1"/>
  <c r="EN80" i="1"/>
  <c r="EL80" i="1"/>
  <c r="EJ80" i="1"/>
  <c r="EK80" i="1" s="1"/>
  <c r="EH80" i="1"/>
  <c r="EF80" i="1"/>
  <c r="EG80" i="1" s="1"/>
  <c r="DP80" i="1"/>
  <c r="DQ80" i="1" s="1"/>
  <c r="DN80" i="1"/>
  <c r="DL80" i="1"/>
  <c r="DM80" i="1" s="1"/>
  <c r="DJ80" i="1"/>
  <c r="DH80" i="1"/>
  <c r="DI80" i="1" s="1"/>
  <c r="DR80" i="1" s="1"/>
  <c r="DS80" i="1" s="1"/>
  <c r="DT80" i="1" s="1"/>
  <c r="DU80" i="1" s="1"/>
  <c r="DV80" i="1" s="1"/>
  <c r="DW80" i="1" s="1"/>
  <c r="DX80" i="1" s="1"/>
  <c r="DY80" i="1" s="1"/>
  <c r="DZ80" i="1" s="1"/>
  <c r="EA80" i="1" s="1"/>
  <c r="EB80" i="1" s="1"/>
  <c r="EC80" i="1" s="1"/>
  <c r="ED80" i="1" s="1"/>
  <c r="EE80" i="1" s="1"/>
  <c r="DF80" i="1"/>
  <c r="DD80" i="1"/>
  <c r="DE80" i="1" s="1"/>
  <c r="DB80" i="1"/>
  <c r="CZ80" i="1"/>
  <c r="DA80" i="1" s="1"/>
  <c r="CX80" i="1"/>
  <c r="CV80" i="1"/>
  <c r="CW80" i="1" s="1"/>
  <c r="CT80" i="1"/>
  <c r="CR80" i="1"/>
  <c r="CS80" i="1" s="1"/>
  <c r="CP80" i="1"/>
  <c r="CN80" i="1"/>
  <c r="CO80" i="1" s="1"/>
  <c r="CL80" i="1"/>
  <c r="CJ80" i="1"/>
  <c r="CK80" i="1" s="1"/>
  <c r="CH80" i="1"/>
  <c r="CF80" i="1"/>
  <c r="CG80" i="1" s="1"/>
  <c r="CD80" i="1"/>
  <c r="CB80" i="1"/>
  <c r="CC80" i="1" s="1"/>
  <c r="BZ80" i="1"/>
  <c r="EM80" i="1" s="1"/>
  <c r="AL80" i="1"/>
  <c r="AD80" i="1"/>
  <c r="U80" i="1"/>
  <c r="N80" i="1"/>
  <c r="EN79" i="1"/>
  <c r="EL79" i="1"/>
  <c r="EM79" i="1" s="1"/>
  <c r="EJ79" i="1"/>
  <c r="EK79" i="1" s="1"/>
  <c r="EH79" i="1"/>
  <c r="EI79" i="1" s="1"/>
  <c r="EF79" i="1"/>
  <c r="EG79" i="1" s="1"/>
  <c r="DQ79" i="1"/>
  <c r="DP79" i="1"/>
  <c r="DN79" i="1"/>
  <c r="DO79" i="1" s="1"/>
  <c r="DL79" i="1"/>
  <c r="DM79" i="1" s="1"/>
  <c r="DJ79" i="1"/>
  <c r="DK79" i="1" s="1"/>
  <c r="DH79" i="1"/>
  <c r="DI79" i="1" s="1"/>
  <c r="DR79" i="1" s="1"/>
  <c r="DS79" i="1" s="1"/>
  <c r="DT79" i="1" s="1"/>
  <c r="DU79" i="1" s="1"/>
  <c r="DV79" i="1" s="1"/>
  <c r="DW79" i="1" s="1"/>
  <c r="DX79" i="1" s="1"/>
  <c r="DY79" i="1" s="1"/>
  <c r="DZ79" i="1" s="1"/>
  <c r="EA79" i="1" s="1"/>
  <c r="EB79" i="1" s="1"/>
  <c r="EC79" i="1" s="1"/>
  <c r="ED79" i="1" s="1"/>
  <c r="EE79" i="1" s="1"/>
  <c r="DF79" i="1"/>
  <c r="DG79" i="1" s="1"/>
  <c r="DD79" i="1"/>
  <c r="DE79" i="1" s="1"/>
  <c r="DB79" i="1"/>
  <c r="DC79" i="1" s="1"/>
  <c r="DA79" i="1"/>
  <c r="CZ79" i="1"/>
  <c r="CX79" i="1"/>
  <c r="CY79" i="1" s="1"/>
  <c r="CV79" i="1"/>
  <c r="CW79" i="1" s="1"/>
  <c r="CT79" i="1"/>
  <c r="CU79" i="1" s="1"/>
  <c r="CR79" i="1"/>
  <c r="CS79" i="1" s="1"/>
  <c r="CP79" i="1"/>
  <c r="CQ79" i="1" s="1"/>
  <c r="CN79" i="1"/>
  <c r="CO79" i="1" s="1"/>
  <c r="CL79" i="1"/>
  <c r="CM79" i="1" s="1"/>
  <c r="CK79" i="1"/>
  <c r="CJ79" i="1"/>
  <c r="CH79" i="1"/>
  <c r="CI79" i="1" s="1"/>
  <c r="CF79" i="1"/>
  <c r="CG79" i="1" s="1"/>
  <c r="CD79" i="1"/>
  <c r="CE79" i="1" s="1"/>
  <c r="CB79" i="1"/>
  <c r="CC79" i="1" s="1"/>
  <c r="BZ79" i="1"/>
  <c r="AL79" i="1"/>
  <c r="AD79" i="1"/>
  <c r="U79" i="1"/>
  <c r="N79" i="1"/>
  <c r="EN78" i="1"/>
  <c r="EL78" i="1"/>
  <c r="EM78" i="1" s="1"/>
  <c r="EJ78" i="1"/>
  <c r="EH78" i="1"/>
  <c r="EI78" i="1" s="1"/>
  <c r="EF78" i="1"/>
  <c r="DP78" i="1"/>
  <c r="DN78" i="1"/>
  <c r="DL78" i="1"/>
  <c r="DJ78" i="1"/>
  <c r="DH78" i="1"/>
  <c r="DF78" i="1"/>
  <c r="DD78" i="1"/>
  <c r="DB78" i="1"/>
  <c r="CZ78" i="1"/>
  <c r="CX78" i="1"/>
  <c r="CV78" i="1"/>
  <c r="CT78" i="1"/>
  <c r="CR78" i="1"/>
  <c r="CP78" i="1"/>
  <c r="CN78" i="1"/>
  <c r="CL78" i="1"/>
  <c r="CJ78" i="1"/>
  <c r="CH78" i="1"/>
  <c r="CF78" i="1"/>
  <c r="CD78" i="1"/>
  <c r="CB78" i="1"/>
  <c r="BZ78" i="1"/>
  <c r="EK78" i="1" s="1"/>
  <c r="AL78" i="1"/>
  <c r="AD78" i="1"/>
  <c r="U78" i="1"/>
  <c r="N78" i="1"/>
  <c r="EN77" i="1"/>
  <c r="EL77" i="1"/>
  <c r="EM77" i="1" s="1"/>
  <c r="EJ77" i="1"/>
  <c r="EH77" i="1"/>
  <c r="EI77" i="1" s="1"/>
  <c r="EF77" i="1"/>
  <c r="EG77" i="1" s="1"/>
  <c r="DP77" i="1"/>
  <c r="DQ77" i="1" s="1"/>
  <c r="DN77" i="1"/>
  <c r="DO77" i="1" s="1"/>
  <c r="DL77" i="1"/>
  <c r="DJ77" i="1"/>
  <c r="DK77" i="1" s="1"/>
  <c r="DH77" i="1"/>
  <c r="DF77" i="1"/>
  <c r="DG77" i="1" s="1"/>
  <c r="DD77" i="1"/>
  <c r="DB77" i="1"/>
  <c r="DC77" i="1" s="1"/>
  <c r="CZ77" i="1"/>
  <c r="DA77" i="1" s="1"/>
  <c r="CX77" i="1"/>
  <c r="CY77" i="1" s="1"/>
  <c r="CV77" i="1"/>
  <c r="CU77" i="1"/>
  <c r="CT77" i="1"/>
  <c r="CR77" i="1"/>
  <c r="CP77" i="1"/>
  <c r="CQ77" i="1" s="1"/>
  <c r="CN77" i="1"/>
  <c r="CL77" i="1"/>
  <c r="CM77" i="1" s="1"/>
  <c r="CJ77" i="1"/>
  <c r="CK77" i="1" s="1"/>
  <c r="CH77" i="1"/>
  <c r="CI77" i="1" s="1"/>
  <c r="CF77" i="1"/>
  <c r="CD77" i="1"/>
  <c r="CE77" i="1" s="1"/>
  <c r="CB77" i="1"/>
  <c r="BZ77" i="1"/>
  <c r="AL77" i="1"/>
  <c r="AD77" i="1"/>
  <c r="U77" i="1"/>
  <c r="N77" i="1"/>
  <c r="EN76" i="1"/>
  <c r="EL76" i="1"/>
  <c r="EJ76" i="1"/>
  <c r="EK76" i="1" s="1"/>
  <c r="EH76" i="1"/>
  <c r="EF76" i="1"/>
  <c r="EG76" i="1" s="1"/>
  <c r="DS76" i="1"/>
  <c r="DT76" i="1" s="1"/>
  <c r="DU76" i="1" s="1"/>
  <c r="DV76" i="1" s="1"/>
  <c r="DW76" i="1" s="1"/>
  <c r="DX76" i="1" s="1"/>
  <c r="DY76" i="1" s="1"/>
  <c r="DZ76" i="1" s="1"/>
  <c r="EA76" i="1" s="1"/>
  <c r="EB76" i="1" s="1"/>
  <c r="EC76" i="1" s="1"/>
  <c r="ED76" i="1" s="1"/>
  <c r="EE76" i="1" s="1"/>
  <c r="DP76" i="1"/>
  <c r="DQ76" i="1" s="1"/>
  <c r="DN76" i="1"/>
  <c r="DL76" i="1"/>
  <c r="DM76" i="1" s="1"/>
  <c r="DJ76" i="1"/>
  <c r="DH76" i="1"/>
  <c r="DI76" i="1" s="1"/>
  <c r="DR76" i="1" s="1"/>
  <c r="DF76" i="1"/>
  <c r="DD76" i="1"/>
  <c r="DE76" i="1" s="1"/>
  <c r="DB76" i="1"/>
  <c r="CZ76" i="1"/>
  <c r="DA76" i="1" s="1"/>
  <c r="CX76" i="1"/>
  <c r="CV76" i="1"/>
  <c r="CW76" i="1" s="1"/>
  <c r="CT76" i="1"/>
  <c r="CR76" i="1"/>
  <c r="CS76" i="1" s="1"/>
  <c r="CP76" i="1"/>
  <c r="CN76" i="1"/>
  <c r="CO76" i="1" s="1"/>
  <c r="CL76" i="1"/>
  <c r="CJ76" i="1"/>
  <c r="CK76" i="1" s="1"/>
  <c r="CH76" i="1"/>
  <c r="CF76" i="1"/>
  <c r="CG76" i="1" s="1"/>
  <c r="CD76" i="1"/>
  <c r="CB76" i="1"/>
  <c r="CC76" i="1" s="1"/>
  <c r="BZ76" i="1"/>
  <c r="EM76" i="1" s="1"/>
  <c r="AL76" i="1"/>
  <c r="AD76" i="1"/>
  <c r="U76" i="1"/>
  <c r="N76" i="1"/>
  <c r="EN75" i="1"/>
  <c r="EL75" i="1"/>
  <c r="EM75" i="1" s="1"/>
  <c r="EK75" i="1"/>
  <c r="EJ75" i="1"/>
  <c r="EH75" i="1"/>
  <c r="EI75" i="1" s="1"/>
  <c r="EF75" i="1"/>
  <c r="EG75" i="1" s="1"/>
  <c r="DU75" i="1"/>
  <c r="DV75" i="1" s="1"/>
  <c r="DW75" i="1" s="1"/>
  <c r="DX75" i="1" s="1"/>
  <c r="DY75" i="1" s="1"/>
  <c r="DZ75" i="1" s="1"/>
  <c r="EA75" i="1" s="1"/>
  <c r="EB75" i="1" s="1"/>
  <c r="EC75" i="1" s="1"/>
  <c r="ED75" i="1" s="1"/>
  <c r="EE75" i="1" s="1"/>
  <c r="DP75" i="1"/>
  <c r="DQ75" i="1" s="1"/>
  <c r="DN75" i="1"/>
  <c r="DO75" i="1" s="1"/>
  <c r="DL75" i="1"/>
  <c r="DM75" i="1" s="1"/>
  <c r="DJ75" i="1"/>
  <c r="DK75" i="1" s="1"/>
  <c r="DH75" i="1"/>
  <c r="DI75" i="1" s="1"/>
  <c r="DR75" i="1" s="1"/>
  <c r="DS75" i="1" s="1"/>
  <c r="DT75" i="1" s="1"/>
  <c r="DF75" i="1"/>
  <c r="DG75" i="1" s="1"/>
  <c r="DE75" i="1"/>
  <c r="DD75" i="1"/>
  <c r="DB75" i="1"/>
  <c r="DC75" i="1" s="1"/>
  <c r="CZ75" i="1"/>
  <c r="DA75" i="1" s="1"/>
  <c r="CX75" i="1"/>
  <c r="CY75" i="1" s="1"/>
  <c r="CV75" i="1"/>
  <c r="CW75" i="1" s="1"/>
  <c r="CT75" i="1"/>
  <c r="CU75" i="1" s="1"/>
  <c r="CR75" i="1"/>
  <c r="CS75" i="1" s="1"/>
  <c r="CP75" i="1"/>
  <c r="CQ75" i="1" s="1"/>
  <c r="CN75" i="1"/>
  <c r="CO75" i="1" s="1"/>
  <c r="CL75" i="1"/>
  <c r="CM75" i="1" s="1"/>
  <c r="CJ75" i="1"/>
  <c r="CK75" i="1" s="1"/>
  <c r="CH75" i="1"/>
  <c r="CI75" i="1" s="1"/>
  <c r="CF75" i="1"/>
  <c r="CG75" i="1" s="1"/>
  <c r="CD75" i="1"/>
  <c r="CE75" i="1" s="1"/>
  <c r="CB75" i="1"/>
  <c r="CC75" i="1" s="1"/>
  <c r="BZ75" i="1"/>
  <c r="AL75" i="1"/>
  <c r="AD75" i="1"/>
  <c r="U75" i="1"/>
  <c r="N75" i="1"/>
  <c r="EN74" i="1"/>
  <c r="EL74" i="1"/>
  <c r="EM74" i="1" s="1"/>
  <c r="EK74" i="1"/>
  <c r="EJ74" i="1"/>
  <c r="EH74" i="1"/>
  <c r="EI74" i="1" s="1"/>
  <c r="EF74" i="1"/>
  <c r="EG74" i="1" s="1"/>
  <c r="DP74" i="1"/>
  <c r="DN74" i="1"/>
  <c r="DO74" i="1" s="1"/>
  <c r="DL74" i="1"/>
  <c r="DJ74" i="1"/>
  <c r="DK74" i="1" s="1"/>
  <c r="DH74" i="1"/>
  <c r="DF74" i="1"/>
  <c r="DG74" i="1" s="1"/>
  <c r="DD74" i="1"/>
  <c r="DB74" i="1"/>
  <c r="DC74" i="1" s="1"/>
  <c r="CZ74" i="1"/>
  <c r="CX74" i="1"/>
  <c r="CY74" i="1" s="1"/>
  <c r="CV74" i="1"/>
  <c r="CT74" i="1"/>
  <c r="CU74" i="1" s="1"/>
  <c r="CR74" i="1"/>
  <c r="CP74" i="1"/>
  <c r="CQ74" i="1" s="1"/>
  <c r="CN74" i="1"/>
  <c r="CL74" i="1"/>
  <c r="CM74" i="1" s="1"/>
  <c r="CJ74" i="1"/>
  <c r="CH74" i="1"/>
  <c r="CI74" i="1" s="1"/>
  <c r="CF74" i="1"/>
  <c r="CD74" i="1"/>
  <c r="CE74" i="1" s="1"/>
  <c r="CB74" i="1"/>
  <c r="BZ74" i="1"/>
  <c r="DQ74" i="1" s="1"/>
  <c r="AL74" i="1"/>
  <c r="AD74" i="1"/>
  <c r="U74" i="1"/>
  <c r="N74" i="1"/>
  <c r="EN73" i="1"/>
  <c r="EL73" i="1"/>
  <c r="EM73" i="1" s="1"/>
  <c r="EJ73" i="1"/>
  <c r="EK73" i="1" s="1"/>
  <c r="EH73" i="1"/>
  <c r="EI73" i="1" s="1"/>
  <c r="EF73" i="1"/>
  <c r="EG73" i="1" s="1"/>
  <c r="DP73" i="1"/>
  <c r="DQ73" i="1" s="1"/>
  <c r="DO73" i="1"/>
  <c r="DN73" i="1"/>
  <c r="DL73" i="1"/>
  <c r="DJ73" i="1"/>
  <c r="DK73" i="1" s="1"/>
  <c r="DH73" i="1"/>
  <c r="DF73" i="1"/>
  <c r="DG73" i="1" s="1"/>
  <c r="DD73" i="1"/>
  <c r="DE73" i="1" s="1"/>
  <c r="DB73" i="1"/>
  <c r="DC73" i="1" s="1"/>
  <c r="CZ73" i="1"/>
  <c r="DA73" i="1" s="1"/>
  <c r="CY73" i="1"/>
  <c r="CX73" i="1"/>
  <c r="CV73" i="1"/>
  <c r="CT73" i="1"/>
  <c r="CU73" i="1" s="1"/>
  <c r="CR73" i="1"/>
  <c r="CP73" i="1"/>
  <c r="CQ73" i="1" s="1"/>
  <c r="CN73" i="1"/>
  <c r="CO73" i="1" s="1"/>
  <c r="CL73" i="1"/>
  <c r="CM73" i="1" s="1"/>
  <c r="CJ73" i="1"/>
  <c r="CK73" i="1" s="1"/>
  <c r="CI73" i="1"/>
  <c r="CH73" i="1"/>
  <c r="CF73" i="1"/>
  <c r="CD73" i="1"/>
  <c r="CE73" i="1" s="1"/>
  <c r="CB73" i="1"/>
  <c r="BZ73" i="1"/>
  <c r="AL73" i="1"/>
  <c r="AD73" i="1"/>
  <c r="U73" i="1"/>
  <c r="N73" i="1"/>
  <c r="EN72" i="1"/>
  <c r="EL72" i="1"/>
  <c r="EK72" i="1"/>
  <c r="EJ72" i="1"/>
  <c r="EH72" i="1"/>
  <c r="EG72" i="1"/>
  <c r="EF72" i="1"/>
  <c r="DQ72" i="1"/>
  <c r="DP72" i="1"/>
  <c r="DN72" i="1"/>
  <c r="DM72" i="1"/>
  <c r="DL72" i="1"/>
  <c r="DJ72" i="1"/>
  <c r="DI72" i="1"/>
  <c r="DR72" i="1" s="1"/>
  <c r="DS72" i="1" s="1"/>
  <c r="DT72" i="1" s="1"/>
  <c r="DU72" i="1" s="1"/>
  <c r="DV72" i="1" s="1"/>
  <c r="DW72" i="1" s="1"/>
  <c r="DX72" i="1" s="1"/>
  <c r="DY72" i="1" s="1"/>
  <c r="DZ72" i="1" s="1"/>
  <c r="EA72" i="1" s="1"/>
  <c r="EB72" i="1" s="1"/>
  <c r="EC72" i="1" s="1"/>
  <c r="ED72" i="1" s="1"/>
  <c r="EE72" i="1" s="1"/>
  <c r="DH72" i="1"/>
  <c r="DF72" i="1"/>
  <c r="DE72" i="1"/>
  <c r="DD72" i="1"/>
  <c r="DB72" i="1"/>
  <c r="DA72" i="1"/>
  <c r="CZ72" i="1"/>
  <c r="CX72" i="1"/>
  <c r="CW72" i="1"/>
  <c r="CV72" i="1"/>
  <c r="CT72" i="1"/>
  <c r="CS72" i="1"/>
  <c r="CR72" i="1"/>
  <c r="CP72" i="1"/>
  <c r="CN72" i="1"/>
  <c r="CO72" i="1" s="1"/>
  <c r="CL72" i="1"/>
  <c r="CK72" i="1"/>
  <c r="CJ72" i="1"/>
  <c r="CH72" i="1"/>
  <c r="CG72" i="1"/>
  <c r="CF72" i="1"/>
  <c r="CD72" i="1"/>
  <c r="CC72" i="1"/>
  <c r="CB72" i="1"/>
  <c r="BZ72" i="1"/>
  <c r="EM72" i="1" s="1"/>
  <c r="AL72" i="1"/>
  <c r="AD72" i="1"/>
  <c r="U72" i="1"/>
  <c r="N72" i="1"/>
  <c r="EN71" i="1"/>
  <c r="EL71" i="1"/>
  <c r="EM71" i="1" s="1"/>
  <c r="EK71" i="1"/>
  <c r="EJ71" i="1"/>
  <c r="EH71" i="1"/>
  <c r="EF71" i="1"/>
  <c r="EG71" i="1" s="1"/>
  <c r="DP71" i="1"/>
  <c r="DQ71" i="1" s="1"/>
  <c r="DN71" i="1"/>
  <c r="DO71" i="1" s="1"/>
  <c r="DM71" i="1"/>
  <c r="DL71" i="1"/>
  <c r="DJ71" i="1"/>
  <c r="DK71" i="1" s="1"/>
  <c r="DH71" i="1"/>
  <c r="DI71" i="1" s="1"/>
  <c r="DR71" i="1" s="1"/>
  <c r="DS71" i="1" s="1"/>
  <c r="DT71" i="1" s="1"/>
  <c r="DU71" i="1" s="1"/>
  <c r="DV71" i="1" s="1"/>
  <c r="DW71" i="1" s="1"/>
  <c r="DX71" i="1" s="1"/>
  <c r="DY71" i="1" s="1"/>
  <c r="DZ71" i="1" s="1"/>
  <c r="EA71" i="1" s="1"/>
  <c r="EB71" i="1" s="1"/>
  <c r="EC71" i="1" s="1"/>
  <c r="ED71" i="1" s="1"/>
  <c r="EE71" i="1" s="1"/>
  <c r="DF71" i="1"/>
  <c r="DG71" i="1" s="1"/>
  <c r="DE71" i="1"/>
  <c r="DD71" i="1"/>
  <c r="DB71" i="1"/>
  <c r="DC71" i="1" s="1"/>
  <c r="CZ71" i="1"/>
  <c r="DA71" i="1" s="1"/>
  <c r="CX71" i="1"/>
  <c r="CY71" i="1" s="1"/>
  <c r="CW71" i="1"/>
  <c r="CV71" i="1"/>
  <c r="CT71" i="1"/>
  <c r="CU71" i="1" s="1"/>
  <c r="CR71" i="1"/>
  <c r="CS71" i="1" s="1"/>
  <c r="CP71" i="1"/>
  <c r="CQ71" i="1" s="1"/>
  <c r="CN71" i="1"/>
  <c r="CO71" i="1" s="1"/>
  <c r="CL71" i="1"/>
  <c r="CM71" i="1" s="1"/>
  <c r="CJ71" i="1"/>
  <c r="CK71" i="1" s="1"/>
  <c r="CH71" i="1"/>
  <c r="CI71" i="1" s="1"/>
  <c r="CG71" i="1"/>
  <c r="CF71" i="1"/>
  <c r="CD71" i="1"/>
  <c r="CE71" i="1" s="1"/>
  <c r="CB71" i="1"/>
  <c r="CC71" i="1" s="1"/>
  <c r="BZ71" i="1"/>
  <c r="AL71" i="1"/>
  <c r="AD71" i="1"/>
  <c r="U71" i="1"/>
  <c r="N71" i="1"/>
  <c r="EN70" i="1"/>
  <c r="EL70" i="1"/>
  <c r="EM70" i="1" s="1"/>
  <c r="EK70" i="1"/>
  <c r="EJ70" i="1"/>
  <c r="EH70" i="1"/>
  <c r="EI70" i="1" s="1"/>
  <c r="EF70" i="1"/>
  <c r="EG70" i="1" s="1"/>
  <c r="DQ70" i="1"/>
  <c r="DP70" i="1"/>
  <c r="DN70" i="1"/>
  <c r="DO70" i="1" s="1"/>
  <c r="DM70" i="1"/>
  <c r="DL70" i="1"/>
  <c r="DJ70" i="1"/>
  <c r="DK70" i="1" s="1"/>
  <c r="DI70" i="1"/>
  <c r="DR70" i="1" s="1"/>
  <c r="DS70" i="1" s="1"/>
  <c r="DT70" i="1" s="1"/>
  <c r="DU70" i="1" s="1"/>
  <c r="DV70" i="1" s="1"/>
  <c r="DW70" i="1" s="1"/>
  <c r="DX70" i="1" s="1"/>
  <c r="DY70" i="1" s="1"/>
  <c r="DZ70" i="1" s="1"/>
  <c r="EA70" i="1" s="1"/>
  <c r="EB70" i="1" s="1"/>
  <c r="EC70" i="1" s="1"/>
  <c r="ED70" i="1" s="1"/>
  <c r="EE70" i="1" s="1"/>
  <c r="DH70" i="1"/>
  <c r="DF70" i="1"/>
  <c r="DG70" i="1" s="1"/>
  <c r="DE70" i="1"/>
  <c r="DD70" i="1"/>
  <c r="DB70" i="1"/>
  <c r="DC70" i="1" s="1"/>
  <c r="DA70" i="1"/>
  <c r="CZ70" i="1"/>
  <c r="CX70" i="1"/>
  <c r="CY70" i="1" s="1"/>
  <c r="CW70" i="1"/>
  <c r="CV70" i="1"/>
  <c r="CT70" i="1"/>
  <c r="CU70" i="1" s="1"/>
  <c r="CS70" i="1"/>
  <c r="CR70" i="1"/>
  <c r="CP70" i="1"/>
  <c r="CQ70" i="1" s="1"/>
  <c r="CO70" i="1"/>
  <c r="CN70" i="1"/>
  <c r="CL70" i="1"/>
  <c r="CM70" i="1" s="1"/>
  <c r="CK70" i="1"/>
  <c r="CJ70" i="1"/>
  <c r="CH70" i="1"/>
  <c r="CI70" i="1" s="1"/>
  <c r="CG70" i="1"/>
  <c r="CF70" i="1"/>
  <c r="CD70" i="1"/>
  <c r="CE70" i="1" s="1"/>
  <c r="CC70" i="1"/>
  <c r="CB70" i="1"/>
  <c r="BZ70" i="1"/>
  <c r="AL70" i="1"/>
  <c r="AD70" i="1"/>
  <c r="U70" i="1"/>
  <c r="N70" i="1"/>
  <c r="EN69" i="1"/>
  <c r="EL69" i="1"/>
  <c r="EM69" i="1" s="1"/>
  <c r="EJ69" i="1"/>
  <c r="EI69" i="1"/>
  <c r="EH69" i="1"/>
  <c r="EF69" i="1"/>
  <c r="DP69" i="1"/>
  <c r="DO69" i="1"/>
  <c r="DN69" i="1"/>
  <c r="DL69" i="1"/>
  <c r="DJ69" i="1"/>
  <c r="DK69" i="1" s="1"/>
  <c r="DH69" i="1"/>
  <c r="DF69" i="1"/>
  <c r="DD69" i="1"/>
  <c r="DE69" i="1" s="1"/>
  <c r="DB69" i="1"/>
  <c r="DC69" i="1" s="1"/>
  <c r="CZ69" i="1"/>
  <c r="CY69" i="1"/>
  <c r="CX69" i="1"/>
  <c r="CV69" i="1"/>
  <c r="CT69" i="1"/>
  <c r="CU69" i="1" s="1"/>
  <c r="CR69" i="1"/>
  <c r="CP69" i="1"/>
  <c r="CN69" i="1"/>
  <c r="CO69" i="1" s="1"/>
  <c r="CL69" i="1"/>
  <c r="CM69" i="1" s="1"/>
  <c r="CJ69" i="1"/>
  <c r="CI69" i="1"/>
  <c r="CH69" i="1"/>
  <c r="CF69" i="1"/>
  <c r="CD69" i="1"/>
  <c r="CE69" i="1" s="1"/>
  <c r="CB69" i="1"/>
  <c r="BZ69" i="1"/>
  <c r="DG69" i="1" s="1"/>
  <c r="AL69" i="1"/>
  <c r="AD69" i="1"/>
  <c r="U69" i="1"/>
  <c r="N69" i="1"/>
  <c r="EN68" i="1"/>
  <c r="EL68" i="1"/>
  <c r="EJ68" i="1"/>
  <c r="EH68" i="1"/>
  <c r="EF68" i="1"/>
  <c r="DP68" i="1"/>
  <c r="DN68" i="1"/>
  <c r="DL68" i="1"/>
  <c r="DM68" i="1" s="1"/>
  <c r="DJ68" i="1"/>
  <c r="DH68" i="1"/>
  <c r="DI68" i="1" s="1"/>
  <c r="DR68" i="1" s="1"/>
  <c r="DS68" i="1" s="1"/>
  <c r="DT68" i="1" s="1"/>
  <c r="DU68" i="1" s="1"/>
  <c r="DV68" i="1" s="1"/>
  <c r="DW68" i="1" s="1"/>
  <c r="DX68" i="1" s="1"/>
  <c r="DY68" i="1" s="1"/>
  <c r="DZ68" i="1" s="1"/>
  <c r="EA68" i="1" s="1"/>
  <c r="EB68" i="1" s="1"/>
  <c r="EC68" i="1" s="1"/>
  <c r="ED68" i="1" s="1"/>
  <c r="EE68" i="1" s="1"/>
  <c r="DF68" i="1"/>
  <c r="DD68" i="1"/>
  <c r="DE68" i="1" s="1"/>
  <c r="DB68" i="1"/>
  <c r="CZ68" i="1"/>
  <c r="DA68" i="1" s="1"/>
  <c r="CX68" i="1"/>
  <c r="CV68" i="1"/>
  <c r="CW68" i="1" s="1"/>
  <c r="CT68" i="1"/>
  <c r="CR68" i="1"/>
  <c r="CS68" i="1" s="1"/>
  <c r="CP68" i="1"/>
  <c r="CN68" i="1"/>
  <c r="CO68" i="1" s="1"/>
  <c r="CL68" i="1"/>
  <c r="CJ68" i="1"/>
  <c r="CK68" i="1" s="1"/>
  <c r="CH68" i="1"/>
  <c r="CF68" i="1"/>
  <c r="CG68" i="1" s="1"/>
  <c r="CD68" i="1"/>
  <c r="CB68" i="1"/>
  <c r="CC68" i="1" s="1"/>
  <c r="BZ68" i="1"/>
  <c r="EK68" i="1" s="1"/>
  <c r="AL68" i="1"/>
  <c r="AD68" i="1"/>
  <c r="U68" i="1"/>
  <c r="N68" i="1"/>
  <c r="EN67" i="1"/>
  <c r="EL67" i="1"/>
  <c r="EM67" i="1" s="1"/>
  <c r="EJ67" i="1"/>
  <c r="EK67" i="1" s="1"/>
  <c r="EH67" i="1"/>
  <c r="EI67" i="1" s="1"/>
  <c r="EF67" i="1"/>
  <c r="EG67" i="1" s="1"/>
  <c r="DQ67" i="1"/>
  <c r="DP67" i="1"/>
  <c r="DN67" i="1"/>
  <c r="DO67" i="1" s="1"/>
  <c r="DL67" i="1"/>
  <c r="DM67" i="1" s="1"/>
  <c r="DJ67" i="1"/>
  <c r="DK67" i="1" s="1"/>
  <c r="DH67" i="1"/>
  <c r="DI67" i="1" s="1"/>
  <c r="DR67" i="1" s="1"/>
  <c r="DS67" i="1" s="1"/>
  <c r="DT67" i="1" s="1"/>
  <c r="DU67" i="1" s="1"/>
  <c r="DV67" i="1" s="1"/>
  <c r="DW67" i="1" s="1"/>
  <c r="DX67" i="1" s="1"/>
  <c r="DY67" i="1" s="1"/>
  <c r="DZ67" i="1" s="1"/>
  <c r="EA67" i="1" s="1"/>
  <c r="EB67" i="1" s="1"/>
  <c r="EC67" i="1" s="1"/>
  <c r="ED67" i="1" s="1"/>
  <c r="EE67" i="1" s="1"/>
  <c r="DF67" i="1"/>
  <c r="DG67" i="1" s="1"/>
  <c r="DD67" i="1"/>
  <c r="DE67" i="1" s="1"/>
  <c r="DB67" i="1"/>
  <c r="DC67" i="1" s="1"/>
  <c r="DA67" i="1"/>
  <c r="CZ67" i="1"/>
  <c r="CX67" i="1"/>
  <c r="CY67" i="1" s="1"/>
  <c r="CV67" i="1"/>
  <c r="CW67" i="1" s="1"/>
  <c r="CT67" i="1"/>
  <c r="CU67" i="1" s="1"/>
  <c r="CR67" i="1"/>
  <c r="CS67" i="1" s="1"/>
  <c r="CP67" i="1"/>
  <c r="CQ67" i="1" s="1"/>
  <c r="CN67" i="1"/>
  <c r="CO67" i="1" s="1"/>
  <c r="CL67" i="1"/>
  <c r="CM67" i="1" s="1"/>
  <c r="CK67" i="1"/>
  <c r="CJ67" i="1"/>
  <c r="CH67" i="1"/>
  <c r="CI67" i="1" s="1"/>
  <c r="CF67" i="1"/>
  <c r="CG67" i="1" s="1"/>
  <c r="CD67" i="1"/>
  <c r="CE67" i="1" s="1"/>
  <c r="CB67" i="1"/>
  <c r="CC67" i="1" s="1"/>
  <c r="BZ67" i="1"/>
  <c r="AL67" i="1"/>
  <c r="AD67" i="1"/>
  <c r="U67" i="1"/>
  <c r="N67" i="1"/>
  <c r="EN66" i="1"/>
  <c r="EL66" i="1"/>
  <c r="EM66" i="1" s="1"/>
  <c r="EJ66" i="1"/>
  <c r="EH66" i="1"/>
  <c r="EI66" i="1" s="1"/>
  <c r="EF66" i="1"/>
  <c r="DP66" i="1"/>
  <c r="DN66" i="1"/>
  <c r="DL66" i="1"/>
  <c r="DM66" i="1" s="1"/>
  <c r="DJ66" i="1"/>
  <c r="DH66" i="1"/>
  <c r="DI66" i="1" s="1"/>
  <c r="DR66" i="1" s="1"/>
  <c r="DS66" i="1" s="1"/>
  <c r="DT66" i="1" s="1"/>
  <c r="DU66" i="1" s="1"/>
  <c r="DV66" i="1" s="1"/>
  <c r="DW66" i="1" s="1"/>
  <c r="DX66" i="1" s="1"/>
  <c r="DY66" i="1" s="1"/>
  <c r="DZ66" i="1" s="1"/>
  <c r="EA66" i="1" s="1"/>
  <c r="EB66" i="1" s="1"/>
  <c r="EC66" i="1" s="1"/>
  <c r="ED66" i="1" s="1"/>
  <c r="EE66" i="1" s="1"/>
  <c r="DF66" i="1"/>
  <c r="DD66" i="1"/>
  <c r="DE66" i="1" s="1"/>
  <c r="DB66" i="1"/>
  <c r="CZ66" i="1"/>
  <c r="DA66" i="1" s="1"/>
  <c r="CX66" i="1"/>
  <c r="CV66" i="1"/>
  <c r="CW66" i="1" s="1"/>
  <c r="CT66" i="1"/>
  <c r="CR66" i="1"/>
  <c r="CS66" i="1" s="1"/>
  <c r="CP66" i="1"/>
  <c r="CN66" i="1"/>
  <c r="CO66" i="1" s="1"/>
  <c r="CL66" i="1"/>
  <c r="CJ66" i="1"/>
  <c r="CK66" i="1" s="1"/>
  <c r="CH66" i="1"/>
  <c r="CF66" i="1"/>
  <c r="CG66" i="1" s="1"/>
  <c r="CD66" i="1"/>
  <c r="CB66" i="1"/>
  <c r="CC66" i="1" s="1"/>
  <c r="BZ66" i="1"/>
  <c r="DQ66" i="1" s="1"/>
  <c r="AL66" i="1"/>
  <c r="AD66" i="1"/>
  <c r="U66" i="1"/>
  <c r="N66" i="1"/>
  <c r="EN65" i="1"/>
  <c r="EL65" i="1"/>
  <c r="EM65" i="1" s="1"/>
  <c r="EJ65" i="1"/>
  <c r="EK65" i="1" s="1"/>
  <c r="EH65" i="1"/>
  <c r="EI65" i="1" s="1"/>
  <c r="EF65" i="1"/>
  <c r="EG65" i="1" s="1"/>
  <c r="DP65" i="1"/>
  <c r="DQ65" i="1" s="1"/>
  <c r="DN65" i="1"/>
  <c r="DO65" i="1" s="1"/>
  <c r="DL65" i="1"/>
  <c r="DM65" i="1" s="1"/>
  <c r="DJ65" i="1"/>
  <c r="DK65" i="1" s="1"/>
  <c r="DH65" i="1"/>
  <c r="DI65" i="1" s="1"/>
  <c r="DR65" i="1" s="1"/>
  <c r="DS65" i="1" s="1"/>
  <c r="DT65" i="1" s="1"/>
  <c r="DU65" i="1" s="1"/>
  <c r="DV65" i="1" s="1"/>
  <c r="DW65" i="1" s="1"/>
  <c r="DX65" i="1" s="1"/>
  <c r="DY65" i="1" s="1"/>
  <c r="DZ65" i="1" s="1"/>
  <c r="EA65" i="1" s="1"/>
  <c r="EB65" i="1" s="1"/>
  <c r="EC65" i="1" s="1"/>
  <c r="ED65" i="1" s="1"/>
  <c r="EE65" i="1" s="1"/>
  <c r="DF65" i="1"/>
  <c r="DG65" i="1" s="1"/>
  <c r="DD65" i="1"/>
  <c r="DE65" i="1" s="1"/>
  <c r="DB65" i="1"/>
  <c r="DC65" i="1" s="1"/>
  <c r="CZ65" i="1"/>
  <c r="DA65" i="1" s="1"/>
  <c r="CX65" i="1"/>
  <c r="CY65" i="1" s="1"/>
  <c r="CV65" i="1"/>
  <c r="CW65" i="1" s="1"/>
  <c r="CT65" i="1"/>
  <c r="CU65" i="1" s="1"/>
  <c r="CR65" i="1"/>
  <c r="CS65" i="1" s="1"/>
  <c r="CP65" i="1"/>
  <c r="CQ65" i="1" s="1"/>
  <c r="CN65" i="1"/>
  <c r="CO65" i="1" s="1"/>
  <c r="CL65" i="1"/>
  <c r="CM65" i="1" s="1"/>
  <c r="CJ65" i="1"/>
  <c r="CK65" i="1" s="1"/>
  <c r="CH65" i="1"/>
  <c r="CI65" i="1" s="1"/>
  <c r="CF65" i="1"/>
  <c r="CG65" i="1" s="1"/>
  <c r="CD65" i="1"/>
  <c r="CE65" i="1" s="1"/>
  <c r="CB65" i="1"/>
  <c r="CC65" i="1" s="1"/>
  <c r="BZ65" i="1"/>
  <c r="AL65" i="1"/>
  <c r="AD65" i="1"/>
  <c r="U65" i="1"/>
  <c r="N65" i="1"/>
  <c r="EN64" i="1"/>
  <c r="EL64" i="1"/>
  <c r="EM64" i="1" s="1"/>
  <c r="EK64" i="1"/>
  <c r="EJ64" i="1"/>
  <c r="EH64" i="1"/>
  <c r="EI64" i="1" s="1"/>
  <c r="EG64" i="1"/>
  <c r="EF64" i="1"/>
  <c r="DQ64" i="1"/>
  <c r="DP64" i="1"/>
  <c r="DN64" i="1"/>
  <c r="DO64" i="1" s="1"/>
  <c r="DM64" i="1"/>
  <c r="DL64" i="1"/>
  <c r="DJ64" i="1"/>
  <c r="DK64" i="1" s="1"/>
  <c r="DI64" i="1"/>
  <c r="DR64" i="1" s="1"/>
  <c r="DS64" i="1" s="1"/>
  <c r="DT64" i="1" s="1"/>
  <c r="DU64" i="1" s="1"/>
  <c r="DV64" i="1" s="1"/>
  <c r="DW64" i="1" s="1"/>
  <c r="DX64" i="1" s="1"/>
  <c r="DY64" i="1" s="1"/>
  <c r="DZ64" i="1" s="1"/>
  <c r="EA64" i="1" s="1"/>
  <c r="EB64" i="1" s="1"/>
  <c r="EC64" i="1" s="1"/>
  <c r="ED64" i="1" s="1"/>
  <c r="EE64" i="1" s="1"/>
  <c r="DH64" i="1"/>
  <c r="DF64" i="1"/>
  <c r="DG64" i="1" s="1"/>
  <c r="DE64" i="1"/>
  <c r="DD64" i="1"/>
  <c r="DB64" i="1"/>
  <c r="DC64" i="1" s="1"/>
  <c r="DA64" i="1"/>
  <c r="CZ64" i="1"/>
  <c r="CX64" i="1"/>
  <c r="CY64" i="1" s="1"/>
  <c r="CW64" i="1"/>
  <c r="CV64" i="1"/>
  <c r="CT64" i="1"/>
  <c r="CU64" i="1" s="1"/>
  <c r="CS64" i="1"/>
  <c r="CR64" i="1"/>
  <c r="CP64" i="1"/>
  <c r="CQ64" i="1" s="1"/>
  <c r="CN64" i="1"/>
  <c r="CO64" i="1" s="1"/>
  <c r="CL64" i="1"/>
  <c r="CM64" i="1" s="1"/>
  <c r="CK64" i="1"/>
  <c r="CJ64" i="1"/>
  <c r="CH64" i="1"/>
  <c r="CI64" i="1" s="1"/>
  <c r="CG64" i="1"/>
  <c r="CF64" i="1"/>
  <c r="CD64" i="1"/>
  <c r="CE64" i="1" s="1"/>
  <c r="CC64" i="1"/>
  <c r="CB64" i="1"/>
  <c r="BZ64" i="1"/>
  <c r="AL64" i="1"/>
  <c r="AD64" i="1"/>
  <c r="U64" i="1"/>
  <c r="N64" i="1"/>
  <c r="EN163" i="1"/>
  <c r="EL163" i="1"/>
  <c r="EM163" i="1" s="1"/>
  <c r="EK163" i="1"/>
  <c r="EJ163" i="1"/>
  <c r="EH163" i="1"/>
  <c r="EI163" i="1" s="1"/>
  <c r="EF163" i="1"/>
  <c r="EG163" i="1" s="1"/>
  <c r="DQ163" i="1"/>
  <c r="DP163" i="1"/>
  <c r="DN163" i="1"/>
  <c r="DO163" i="1" s="1"/>
  <c r="DM163" i="1"/>
  <c r="DL163" i="1"/>
  <c r="DJ163" i="1"/>
  <c r="DK163" i="1" s="1"/>
  <c r="DH163" i="1"/>
  <c r="DI163" i="1" s="1"/>
  <c r="DR163" i="1" s="1"/>
  <c r="DS163" i="1" s="1"/>
  <c r="DT163" i="1" s="1"/>
  <c r="DU163" i="1" s="1"/>
  <c r="DV163" i="1" s="1"/>
  <c r="DW163" i="1" s="1"/>
  <c r="DX163" i="1" s="1"/>
  <c r="DY163" i="1" s="1"/>
  <c r="DZ163" i="1" s="1"/>
  <c r="EA163" i="1" s="1"/>
  <c r="EB163" i="1" s="1"/>
  <c r="EC163" i="1" s="1"/>
  <c r="ED163" i="1" s="1"/>
  <c r="EE163" i="1" s="1"/>
  <c r="DF163" i="1"/>
  <c r="DG163" i="1" s="1"/>
  <c r="DE163" i="1"/>
  <c r="DD163" i="1"/>
  <c r="DB163" i="1"/>
  <c r="DC163" i="1" s="1"/>
  <c r="CZ163" i="1"/>
  <c r="DA163" i="1" s="1"/>
  <c r="CX163" i="1"/>
  <c r="CY163" i="1" s="1"/>
  <c r="CV163" i="1"/>
  <c r="CW163" i="1" s="1"/>
  <c r="CT163" i="1"/>
  <c r="CU163" i="1" s="1"/>
  <c r="CS163" i="1"/>
  <c r="CR163" i="1"/>
  <c r="CP163" i="1"/>
  <c r="CQ163" i="1" s="1"/>
  <c r="CN163" i="1"/>
  <c r="CO163" i="1" s="1"/>
  <c r="CL163" i="1"/>
  <c r="CM163" i="1" s="1"/>
  <c r="CK163" i="1"/>
  <c r="CJ163" i="1"/>
  <c r="CH163" i="1"/>
  <c r="CI163" i="1" s="1"/>
  <c r="CG163" i="1"/>
  <c r="CF163" i="1"/>
  <c r="CD163" i="1"/>
  <c r="CE163" i="1" s="1"/>
  <c r="CC163" i="1"/>
  <c r="CB163" i="1"/>
  <c r="BZ163" i="1"/>
  <c r="AL163" i="1"/>
  <c r="AD163" i="1"/>
  <c r="U163" i="1"/>
  <c r="N163" i="1"/>
  <c r="EN162" i="1"/>
  <c r="EL162" i="1"/>
  <c r="EM162" i="1" s="1"/>
  <c r="EK162" i="1"/>
  <c r="EJ162" i="1"/>
  <c r="EH162" i="1"/>
  <c r="EI162" i="1" s="1"/>
  <c r="EF162" i="1"/>
  <c r="EG162" i="1" s="1"/>
  <c r="DQ162" i="1"/>
  <c r="DP162" i="1"/>
  <c r="DN162" i="1"/>
  <c r="DO162" i="1" s="1"/>
  <c r="DM162" i="1"/>
  <c r="DL162" i="1"/>
  <c r="DJ162" i="1"/>
  <c r="DK162" i="1" s="1"/>
  <c r="DH162" i="1"/>
  <c r="DI162" i="1" s="1"/>
  <c r="DR162" i="1" s="1"/>
  <c r="DS162" i="1" s="1"/>
  <c r="DT162" i="1" s="1"/>
  <c r="DU162" i="1" s="1"/>
  <c r="DV162" i="1" s="1"/>
  <c r="DW162" i="1" s="1"/>
  <c r="DX162" i="1" s="1"/>
  <c r="DY162" i="1" s="1"/>
  <c r="DZ162" i="1" s="1"/>
  <c r="EA162" i="1" s="1"/>
  <c r="EB162" i="1" s="1"/>
  <c r="EC162" i="1" s="1"/>
  <c r="ED162" i="1" s="1"/>
  <c r="EE162" i="1" s="1"/>
  <c r="DF162" i="1"/>
  <c r="DG162" i="1" s="1"/>
  <c r="DE162" i="1"/>
  <c r="DD162" i="1"/>
  <c r="DB162" i="1"/>
  <c r="DC162" i="1" s="1"/>
  <c r="CZ162" i="1"/>
  <c r="DA162" i="1" s="1"/>
  <c r="CX162" i="1"/>
  <c r="CY162" i="1" s="1"/>
  <c r="CV162" i="1"/>
  <c r="CW162" i="1" s="1"/>
  <c r="CT162" i="1"/>
  <c r="CU162" i="1" s="1"/>
  <c r="CS162" i="1"/>
  <c r="CR162" i="1"/>
  <c r="CP162" i="1"/>
  <c r="CQ162" i="1" s="1"/>
  <c r="CN162" i="1"/>
  <c r="CO162" i="1" s="1"/>
  <c r="CL162" i="1"/>
  <c r="CM162" i="1" s="1"/>
  <c r="CK162" i="1"/>
  <c r="CJ162" i="1"/>
  <c r="CH162" i="1"/>
  <c r="CI162" i="1" s="1"/>
  <c r="CG162" i="1"/>
  <c r="CF162" i="1"/>
  <c r="CD162" i="1"/>
  <c r="CE162" i="1" s="1"/>
  <c r="CC162" i="1"/>
  <c r="CB162" i="1"/>
  <c r="BZ162" i="1"/>
  <c r="AL162" i="1"/>
  <c r="AD162" i="1"/>
  <c r="U162" i="1"/>
  <c r="N162" i="1"/>
  <c r="EN161" i="1"/>
  <c r="EL161" i="1"/>
  <c r="EJ161" i="1"/>
  <c r="EK161" i="1" s="1"/>
  <c r="EH161" i="1"/>
  <c r="EF161" i="1"/>
  <c r="EG161" i="1" s="1"/>
  <c r="DP161" i="1"/>
  <c r="DN161" i="1"/>
  <c r="DL161" i="1"/>
  <c r="DJ161" i="1"/>
  <c r="DK161" i="1" s="1"/>
  <c r="DH161" i="1"/>
  <c r="DF161" i="1"/>
  <c r="DD161" i="1"/>
  <c r="DB161" i="1"/>
  <c r="CZ161" i="1"/>
  <c r="CX161" i="1"/>
  <c r="CV161" i="1"/>
  <c r="CU161" i="1"/>
  <c r="CT161" i="1"/>
  <c r="CR161" i="1"/>
  <c r="CP161" i="1"/>
  <c r="CN161" i="1"/>
  <c r="CL161" i="1"/>
  <c r="CJ161" i="1"/>
  <c r="CH161" i="1"/>
  <c r="CF161" i="1"/>
  <c r="CD161" i="1"/>
  <c r="CE161" i="1" s="1"/>
  <c r="CB161" i="1"/>
  <c r="BZ161" i="1"/>
  <c r="AL161" i="1"/>
  <c r="AD161" i="1"/>
  <c r="U161" i="1"/>
  <c r="N161" i="1"/>
  <c r="EN160" i="1"/>
  <c r="EL160" i="1"/>
  <c r="EJ160" i="1"/>
  <c r="EK160" i="1" s="1"/>
  <c r="EH160" i="1"/>
  <c r="EF160" i="1"/>
  <c r="EG160" i="1" s="1"/>
  <c r="DP160" i="1"/>
  <c r="DQ160" i="1" s="1"/>
  <c r="DN160" i="1"/>
  <c r="DL160" i="1"/>
  <c r="DM160" i="1" s="1"/>
  <c r="DJ160" i="1"/>
  <c r="DH160" i="1"/>
  <c r="DI160" i="1" s="1"/>
  <c r="DR160" i="1" s="1"/>
  <c r="DS160" i="1" s="1"/>
  <c r="DT160" i="1" s="1"/>
  <c r="DU160" i="1" s="1"/>
  <c r="DV160" i="1" s="1"/>
  <c r="DW160" i="1" s="1"/>
  <c r="DX160" i="1" s="1"/>
  <c r="DY160" i="1" s="1"/>
  <c r="DZ160" i="1" s="1"/>
  <c r="EA160" i="1" s="1"/>
  <c r="EB160" i="1" s="1"/>
  <c r="EC160" i="1" s="1"/>
  <c r="ED160" i="1" s="1"/>
  <c r="EE160" i="1" s="1"/>
  <c r="DF160" i="1"/>
  <c r="DD160" i="1"/>
  <c r="DE160" i="1" s="1"/>
  <c r="DB160" i="1"/>
  <c r="CZ160" i="1"/>
  <c r="DA160" i="1" s="1"/>
  <c r="CX160" i="1"/>
  <c r="CV160" i="1"/>
  <c r="CW160" i="1" s="1"/>
  <c r="CT160" i="1"/>
  <c r="CR160" i="1"/>
  <c r="CS160" i="1" s="1"/>
  <c r="CP160" i="1"/>
  <c r="CN160" i="1"/>
  <c r="CO160" i="1" s="1"/>
  <c r="CL160" i="1"/>
  <c r="CJ160" i="1"/>
  <c r="CK160" i="1" s="1"/>
  <c r="CH160" i="1"/>
  <c r="CF160" i="1"/>
  <c r="CG160" i="1" s="1"/>
  <c r="CD160" i="1"/>
  <c r="CB160" i="1"/>
  <c r="CC160" i="1" s="1"/>
  <c r="BZ160" i="1"/>
  <c r="EM160" i="1" s="1"/>
  <c r="AL160" i="1"/>
  <c r="AD160" i="1"/>
  <c r="U160" i="1"/>
  <c r="N160" i="1"/>
  <c r="EN159" i="1"/>
  <c r="EL159" i="1"/>
  <c r="EM159" i="1" s="1"/>
  <c r="EK159" i="1"/>
  <c r="EJ159" i="1"/>
  <c r="EH159" i="1"/>
  <c r="EI159" i="1" s="1"/>
  <c r="EF159" i="1"/>
  <c r="EG159" i="1" s="1"/>
  <c r="DQ159" i="1"/>
  <c r="DP159" i="1"/>
  <c r="DN159" i="1"/>
  <c r="DO159" i="1" s="1"/>
  <c r="DM159" i="1"/>
  <c r="DL159" i="1"/>
  <c r="DJ159" i="1"/>
  <c r="DK159" i="1" s="1"/>
  <c r="DH159" i="1"/>
  <c r="DI159" i="1" s="1"/>
  <c r="DR159" i="1" s="1"/>
  <c r="DS159" i="1" s="1"/>
  <c r="DT159" i="1" s="1"/>
  <c r="DU159" i="1" s="1"/>
  <c r="DV159" i="1" s="1"/>
  <c r="DW159" i="1" s="1"/>
  <c r="DX159" i="1" s="1"/>
  <c r="DY159" i="1" s="1"/>
  <c r="DZ159" i="1" s="1"/>
  <c r="EA159" i="1" s="1"/>
  <c r="EB159" i="1" s="1"/>
  <c r="EC159" i="1" s="1"/>
  <c r="ED159" i="1" s="1"/>
  <c r="EE159" i="1" s="1"/>
  <c r="DF159" i="1"/>
  <c r="DG159" i="1" s="1"/>
  <c r="DD159" i="1"/>
  <c r="DE159" i="1" s="1"/>
  <c r="DB159" i="1"/>
  <c r="DC159" i="1" s="1"/>
  <c r="CZ159" i="1"/>
  <c r="DA159" i="1" s="1"/>
  <c r="CX159" i="1"/>
  <c r="CY159" i="1" s="1"/>
  <c r="CW159" i="1"/>
  <c r="CV159" i="1"/>
  <c r="CT159" i="1"/>
  <c r="CU159" i="1" s="1"/>
  <c r="CS159" i="1"/>
  <c r="CR159" i="1"/>
  <c r="CP159" i="1"/>
  <c r="CQ159" i="1" s="1"/>
  <c r="CN159" i="1"/>
  <c r="CO159" i="1" s="1"/>
  <c r="CL159" i="1"/>
  <c r="CM159" i="1" s="1"/>
  <c r="CJ159" i="1"/>
  <c r="CK159" i="1" s="1"/>
  <c r="CH159" i="1"/>
  <c r="CI159" i="1" s="1"/>
  <c r="CF159" i="1"/>
  <c r="CG159" i="1" s="1"/>
  <c r="CD159" i="1"/>
  <c r="CE159" i="1" s="1"/>
  <c r="CC159" i="1"/>
  <c r="CB159" i="1"/>
  <c r="BZ159" i="1"/>
  <c r="AL159" i="1"/>
  <c r="AD159" i="1"/>
  <c r="U159" i="1"/>
  <c r="N159" i="1"/>
  <c r="EN158" i="1"/>
  <c r="EL158" i="1"/>
  <c r="EM158" i="1" s="1"/>
  <c r="EK158" i="1"/>
  <c r="EJ158" i="1"/>
  <c r="EH158" i="1"/>
  <c r="EI158" i="1" s="1"/>
  <c r="EG158" i="1"/>
  <c r="EF158" i="1"/>
  <c r="DQ158" i="1"/>
  <c r="DP158" i="1"/>
  <c r="DN158" i="1"/>
  <c r="DO158" i="1" s="1"/>
  <c r="DM158" i="1"/>
  <c r="DL158" i="1"/>
  <c r="DJ158" i="1"/>
  <c r="DK158" i="1" s="1"/>
  <c r="DI158" i="1"/>
  <c r="DR158" i="1" s="1"/>
  <c r="DS158" i="1" s="1"/>
  <c r="DT158" i="1" s="1"/>
  <c r="DU158" i="1" s="1"/>
  <c r="DV158" i="1" s="1"/>
  <c r="DW158" i="1" s="1"/>
  <c r="DX158" i="1" s="1"/>
  <c r="DY158" i="1" s="1"/>
  <c r="DZ158" i="1" s="1"/>
  <c r="EA158" i="1" s="1"/>
  <c r="EB158" i="1" s="1"/>
  <c r="EC158" i="1" s="1"/>
  <c r="ED158" i="1" s="1"/>
  <c r="EE158" i="1" s="1"/>
  <c r="DH158" i="1"/>
  <c r="DF158" i="1"/>
  <c r="DG158" i="1" s="1"/>
  <c r="DD158" i="1"/>
  <c r="DE158" i="1" s="1"/>
  <c r="DB158" i="1"/>
  <c r="DC158" i="1" s="1"/>
  <c r="CZ158" i="1"/>
  <c r="DA158" i="1" s="1"/>
  <c r="CX158" i="1"/>
  <c r="CY158" i="1" s="1"/>
  <c r="CV158" i="1"/>
  <c r="CW158" i="1" s="1"/>
  <c r="CT158" i="1"/>
  <c r="CU158" i="1" s="1"/>
  <c r="CS158" i="1"/>
  <c r="CR158" i="1"/>
  <c r="CP158" i="1"/>
  <c r="CQ158" i="1" s="1"/>
  <c r="CN158" i="1"/>
  <c r="CO158" i="1" s="1"/>
  <c r="CL158" i="1"/>
  <c r="CM158" i="1" s="1"/>
  <c r="CK158" i="1"/>
  <c r="CJ158" i="1"/>
  <c r="CH158" i="1"/>
  <c r="CI158" i="1" s="1"/>
  <c r="CG158" i="1"/>
  <c r="CF158" i="1"/>
  <c r="CD158" i="1"/>
  <c r="CE158" i="1" s="1"/>
  <c r="CC158" i="1"/>
  <c r="CB158" i="1"/>
  <c r="BZ158" i="1"/>
  <c r="AL158" i="1"/>
  <c r="AD158" i="1"/>
  <c r="U158" i="1"/>
  <c r="N158" i="1"/>
  <c r="EN157" i="1"/>
  <c r="EL157" i="1"/>
  <c r="EJ157" i="1"/>
  <c r="EH157" i="1"/>
  <c r="EI157" i="1" s="1"/>
  <c r="EF157" i="1"/>
  <c r="DP157" i="1"/>
  <c r="DN157" i="1"/>
  <c r="DL157" i="1"/>
  <c r="DJ157" i="1"/>
  <c r="DH157" i="1"/>
  <c r="DF157" i="1"/>
  <c r="DG157" i="1" s="1"/>
  <c r="DD157" i="1"/>
  <c r="DB157" i="1"/>
  <c r="CZ157" i="1"/>
  <c r="DA157" i="1" s="1"/>
  <c r="CX157" i="1"/>
  <c r="CV157" i="1"/>
  <c r="CT157" i="1"/>
  <c r="CR157" i="1"/>
  <c r="CP157" i="1"/>
  <c r="CN157" i="1"/>
  <c r="CL157" i="1"/>
  <c r="CJ157" i="1"/>
  <c r="CH157" i="1"/>
  <c r="CF157" i="1"/>
  <c r="CG157" i="1" s="1"/>
  <c r="CD157" i="1"/>
  <c r="CB157" i="1"/>
  <c r="BZ157" i="1"/>
  <c r="AL157" i="1"/>
  <c r="AD157" i="1"/>
  <c r="U157" i="1"/>
  <c r="N157" i="1"/>
  <c r="EN156" i="1"/>
  <c r="EM156" i="1"/>
  <c r="EL156" i="1"/>
  <c r="EJ156" i="1"/>
  <c r="EK156" i="1" s="1"/>
  <c r="EI156" i="1"/>
  <c r="EH156" i="1"/>
  <c r="EF156" i="1"/>
  <c r="EG156" i="1" s="1"/>
  <c r="DQ156" i="1"/>
  <c r="DP156" i="1"/>
  <c r="DN156" i="1"/>
  <c r="DO156" i="1" s="1"/>
  <c r="DM156" i="1"/>
  <c r="DL156" i="1"/>
  <c r="DJ156" i="1"/>
  <c r="DK156" i="1" s="1"/>
  <c r="DH156" i="1"/>
  <c r="DI156" i="1" s="1"/>
  <c r="DR156" i="1" s="1"/>
  <c r="DS156" i="1" s="1"/>
  <c r="DT156" i="1" s="1"/>
  <c r="DU156" i="1" s="1"/>
  <c r="DV156" i="1" s="1"/>
  <c r="DW156" i="1" s="1"/>
  <c r="DX156" i="1" s="1"/>
  <c r="DY156" i="1" s="1"/>
  <c r="DZ156" i="1" s="1"/>
  <c r="EA156" i="1" s="1"/>
  <c r="EB156" i="1" s="1"/>
  <c r="EC156" i="1" s="1"/>
  <c r="ED156" i="1" s="1"/>
  <c r="EE156" i="1" s="1"/>
  <c r="DF156" i="1"/>
  <c r="DG156" i="1" s="1"/>
  <c r="DE156" i="1"/>
  <c r="DD156" i="1"/>
  <c r="DB156" i="1"/>
  <c r="DC156" i="1" s="1"/>
  <c r="CZ156" i="1"/>
  <c r="DA156" i="1" s="1"/>
  <c r="CX156" i="1"/>
  <c r="CY156" i="1" s="1"/>
  <c r="CV156" i="1"/>
  <c r="CW156" i="1" s="1"/>
  <c r="CT156" i="1"/>
  <c r="CU156" i="1" s="1"/>
  <c r="CS156" i="1"/>
  <c r="CR156" i="1"/>
  <c r="CP156" i="1"/>
  <c r="CQ156" i="1" s="1"/>
  <c r="CO156" i="1"/>
  <c r="CN156" i="1"/>
  <c r="CL156" i="1"/>
  <c r="CM156" i="1" s="1"/>
  <c r="CK156" i="1"/>
  <c r="CJ156" i="1"/>
  <c r="CH156" i="1"/>
  <c r="CI156" i="1" s="1"/>
  <c r="CG156" i="1"/>
  <c r="CF156" i="1"/>
  <c r="CD156" i="1"/>
  <c r="CE156" i="1" s="1"/>
  <c r="CC156" i="1"/>
  <c r="CB156" i="1"/>
  <c r="BZ156" i="1"/>
  <c r="AL156" i="1"/>
  <c r="AD156" i="1"/>
  <c r="U156" i="1"/>
  <c r="N156" i="1"/>
  <c r="EN155" i="1"/>
  <c r="EM155" i="1"/>
  <c r="EL155" i="1"/>
  <c r="EJ155" i="1"/>
  <c r="EK155" i="1" s="1"/>
  <c r="EH155" i="1"/>
  <c r="EI155" i="1" s="1"/>
  <c r="EF155" i="1"/>
  <c r="DP155" i="1"/>
  <c r="DQ155" i="1" s="1"/>
  <c r="DN155" i="1"/>
  <c r="DO155" i="1" s="1"/>
  <c r="DL155" i="1"/>
  <c r="DJ155" i="1"/>
  <c r="DK155" i="1" s="1"/>
  <c r="DH155" i="1"/>
  <c r="DI155" i="1" s="1"/>
  <c r="DR155" i="1" s="1"/>
  <c r="DS155" i="1" s="1"/>
  <c r="DT155" i="1" s="1"/>
  <c r="DU155" i="1" s="1"/>
  <c r="DV155" i="1" s="1"/>
  <c r="DW155" i="1" s="1"/>
  <c r="DX155" i="1" s="1"/>
  <c r="DY155" i="1" s="1"/>
  <c r="DZ155" i="1" s="1"/>
  <c r="EA155" i="1" s="1"/>
  <c r="EB155" i="1" s="1"/>
  <c r="EC155" i="1" s="1"/>
  <c r="ED155" i="1" s="1"/>
  <c r="EE155" i="1" s="1"/>
  <c r="DF155" i="1"/>
  <c r="DG155" i="1" s="1"/>
  <c r="DD155" i="1"/>
  <c r="DB155" i="1"/>
  <c r="DC155" i="1" s="1"/>
  <c r="CZ155" i="1"/>
  <c r="DA155" i="1" s="1"/>
  <c r="CX155" i="1"/>
  <c r="CY155" i="1" s="1"/>
  <c r="CV155" i="1"/>
  <c r="CU155" i="1"/>
  <c r="CT155" i="1"/>
  <c r="CR155" i="1"/>
  <c r="CS155" i="1" s="1"/>
  <c r="CP155" i="1"/>
  <c r="CQ155" i="1" s="1"/>
  <c r="CN155" i="1"/>
  <c r="CM155" i="1"/>
  <c r="CL155" i="1"/>
  <c r="CJ155" i="1"/>
  <c r="CK155" i="1" s="1"/>
  <c r="CH155" i="1"/>
  <c r="CI155" i="1" s="1"/>
  <c r="CF155" i="1"/>
  <c r="CD155" i="1"/>
  <c r="CE155" i="1" s="1"/>
  <c r="CB155" i="1"/>
  <c r="CC155" i="1" s="1"/>
  <c r="BZ155" i="1"/>
  <c r="AL155" i="1"/>
  <c r="AD155" i="1"/>
  <c r="U155" i="1"/>
  <c r="N155" i="1"/>
  <c r="EN154" i="1"/>
  <c r="EL154" i="1"/>
  <c r="EJ154" i="1"/>
  <c r="EI154" i="1"/>
  <c r="EH154" i="1"/>
  <c r="EF154" i="1"/>
  <c r="EG154" i="1" s="1"/>
  <c r="DT154" i="1"/>
  <c r="DU154" i="1" s="1"/>
  <c r="DV154" i="1" s="1"/>
  <c r="DW154" i="1" s="1"/>
  <c r="DX154" i="1" s="1"/>
  <c r="DY154" i="1" s="1"/>
  <c r="DZ154" i="1" s="1"/>
  <c r="EA154" i="1" s="1"/>
  <c r="EB154" i="1" s="1"/>
  <c r="EC154" i="1" s="1"/>
  <c r="ED154" i="1" s="1"/>
  <c r="EE154" i="1" s="1"/>
  <c r="DP154" i="1"/>
  <c r="DQ154" i="1" s="1"/>
  <c r="DN154" i="1"/>
  <c r="DL154" i="1"/>
  <c r="DJ154" i="1"/>
  <c r="DK154" i="1" s="1"/>
  <c r="DH154" i="1"/>
  <c r="DI154" i="1" s="1"/>
  <c r="DR154" i="1" s="1"/>
  <c r="DS154" i="1" s="1"/>
  <c r="DF154" i="1"/>
  <c r="DD154" i="1"/>
  <c r="DC154" i="1"/>
  <c r="DB154" i="1"/>
  <c r="CZ154" i="1"/>
  <c r="DA154" i="1" s="1"/>
  <c r="CX154" i="1"/>
  <c r="CV154" i="1"/>
  <c r="CU154" i="1"/>
  <c r="CT154" i="1"/>
  <c r="CR154" i="1"/>
  <c r="CS154" i="1" s="1"/>
  <c r="CP154" i="1"/>
  <c r="CN154" i="1"/>
  <c r="CO154" i="1" s="1"/>
  <c r="CM154" i="1"/>
  <c r="CL154" i="1"/>
  <c r="CJ154" i="1"/>
  <c r="CK154" i="1" s="1"/>
  <c r="CI154" i="1"/>
  <c r="CH154" i="1"/>
  <c r="CF154" i="1"/>
  <c r="CE154" i="1"/>
  <c r="CD154" i="1"/>
  <c r="CB154" i="1"/>
  <c r="CC154" i="1" s="1"/>
  <c r="BZ154" i="1"/>
  <c r="DO154" i="1" s="1"/>
  <c r="AL154" i="1"/>
  <c r="AD154" i="1"/>
  <c r="U154" i="1"/>
  <c r="N154" i="1"/>
  <c r="EN153" i="1"/>
  <c r="EL153" i="1"/>
  <c r="EM153" i="1" s="1"/>
  <c r="EJ153" i="1"/>
  <c r="EK153" i="1" s="1"/>
  <c r="EH153" i="1"/>
  <c r="EI153" i="1" s="1"/>
  <c r="EG153" i="1"/>
  <c r="EF153" i="1"/>
  <c r="DU153" i="1"/>
  <c r="DV153" i="1" s="1"/>
  <c r="DW153" i="1" s="1"/>
  <c r="DX153" i="1" s="1"/>
  <c r="DY153" i="1" s="1"/>
  <c r="DZ153" i="1" s="1"/>
  <c r="EA153" i="1" s="1"/>
  <c r="EB153" i="1" s="1"/>
  <c r="EC153" i="1" s="1"/>
  <c r="ED153" i="1" s="1"/>
  <c r="EE153" i="1" s="1"/>
  <c r="DQ153" i="1"/>
  <c r="DP153" i="1"/>
  <c r="DN153" i="1"/>
  <c r="DO153" i="1" s="1"/>
  <c r="DL153" i="1"/>
  <c r="DM153" i="1" s="1"/>
  <c r="DJ153" i="1"/>
  <c r="DK153" i="1" s="1"/>
  <c r="DI153" i="1"/>
  <c r="DR153" i="1" s="1"/>
  <c r="DS153" i="1" s="1"/>
  <c r="DT153" i="1" s="1"/>
  <c r="DH153" i="1"/>
  <c r="DF153" i="1"/>
  <c r="DG153" i="1" s="1"/>
  <c r="DD153" i="1"/>
  <c r="DE153" i="1" s="1"/>
  <c r="DB153" i="1"/>
  <c r="DC153" i="1" s="1"/>
  <c r="CZ153" i="1"/>
  <c r="DA153" i="1" s="1"/>
  <c r="CX153" i="1"/>
  <c r="CY153" i="1" s="1"/>
  <c r="CV153" i="1"/>
  <c r="CW153" i="1" s="1"/>
  <c r="CT153" i="1"/>
  <c r="CU153" i="1" s="1"/>
  <c r="CS153" i="1"/>
  <c r="CR153" i="1"/>
  <c r="CP153" i="1"/>
  <c r="CQ153" i="1" s="1"/>
  <c r="CN153" i="1"/>
  <c r="CO153" i="1" s="1"/>
  <c r="CL153" i="1"/>
  <c r="CM153" i="1" s="1"/>
  <c r="CK153" i="1"/>
  <c r="CJ153" i="1"/>
  <c r="CH153" i="1"/>
  <c r="CI153" i="1" s="1"/>
  <c r="CF153" i="1"/>
  <c r="CG153" i="1" s="1"/>
  <c r="CD153" i="1"/>
  <c r="CE153" i="1" s="1"/>
  <c r="CC153" i="1"/>
  <c r="CB153" i="1"/>
  <c r="BZ153" i="1"/>
  <c r="AL153" i="1"/>
  <c r="AD153" i="1"/>
  <c r="U153" i="1"/>
  <c r="N153" i="1"/>
  <c r="EN152" i="1"/>
  <c r="EL152" i="1"/>
  <c r="EM152" i="1" s="1"/>
  <c r="EJ152" i="1"/>
  <c r="EH152" i="1"/>
  <c r="EI152" i="1" s="1"/>
  <c r="EF152" i="1"/>
  <c r="DQ152" i="1"/>
  <c r="DP152" i="1"/>
  <c r="DN152" i="1"/>
  <c r="DM152" i="1"/>
  <c r="DL152" i="1"/>
  <c r="DJ152" i="1"/>
  <c r="DI152" i="1"/>
  <c r="DR152" i="1" s="1"/>
  <c r="DS152" i="1" s="1"/>
  <c r="DT152" i="1" s="1"/>
  <c r="DU152" i="1" s="1"/>
  <c r="DV152" i="1" s="1"/>
  <c r="DW152" i="1" s="1"/>
  <c r="DX152" i="1" s="1"/>
  <c r="DY152" i="1" s="1"/>
  <c r="DZ152" i="1" s="1"/>
  <c r="EA152" i="1" s="1"/>
  <c r="EB152" i="1" s="1"/>
  <c r="EC152" i="1" s="1"/>
  <c r="ED152" i="1" s="1"/>
  <c r="EE152" i="1" s="1"/>
  <c r="DH152" i="1"/>
  <c r="DF152" i="1"/>
  <c r="DE152" i="1"/>
  <c r="DD152" i="1"/>
  <c r="DB152" i="1"/>
  <c r="CZ152" i="1"/>
  <c r="DA152" i="1" s="1"/>
  <c r="CX152" i="1"/>
  <c r="CV152" i="1"/>
  <c r="CW152" i="1" s="1"/>
  <c r="CT152" i="1"/>
  <c r="CS152" i="1"/>
  <c r="CR152" i="1"/>
  <c r="CP152" i="1"/>
  <c r="CN152" i="1"/>
  <c r="CO152" i="1" s="1"/>
  <c r="CL152" i="1"/>
  <c r="CK152" i="1"/>
  <c r="CJ152" i="1"/>
  <c r="CH152" i="1"/>
  <c r="CG152" i="1"/>
  <c r="CF152" i="1"/>
  <c r="CD152" i="1"/>
  <c r="CC152" i="1"/>
  <c r="CB152" i="1"/>
  <c r="BZ152" i="1"/>
  <c r="AL152" i="1"/>
  <c r="AD152" i="1"/>
  <c r="U152" i="1"/>
  <c r="N152" i="1"/>
  <c r="EN151" i="1"/>
  <c r="EL151" i="1"/>
  <c r="EJ151" i="1"/>
  <c r="EH151" i="1"/>
  <c r="EF151" i="1"/>
  <c r="DP151" i="1"/>
  <c r="DN151" i="1"/>
  <c r="DL151" i="1"/>
  <c r="DJ151" i="1"/>
  <c r="DH151" i="1"/>
  <c r="DF151" i="1"/>
  <c r="DD151" i="1"/>
  <c r="DB151" i="1"/>
  <c r="CZ151" i="1"/>
  <c r="CX151" i="1"/>
  <c r="CV151" i="1"/>
  <c r="CT151" i="1"/>
  <c r="CR151" i="1"/>
  <c r="CP151" i="1"/>
  <c r="CN151" i="1"/>
  <c r="CL151" i="1"/>
  <c r="CJ151" i="1"/>
  <c r="CH151" i="1"/>
  <c r="CF151" i="1"/>
  <c r="CD151" i="1"/>
  <c r="CB151" i="1"/>
  <c r="BZ151" i="1"/>
  <c r="DK151" i="1" s="1"/>
  <c r="AL151" i="1"/>
  <c r="AD151" i="1"/>
  <c r="U151" i="1"/>
  <c r="N151" i="1"/>
  <c r="EN150" i="1"/>
  <c r="EL150" i="1"/>
  <c r="EM150" i="1" s="1"/>
  <c r="EJ150" i="1"/>
  <c r="EK150" i="1" s="1"/>
  <c r="EH150" i="1"/>
  <c r="EI150" i="1" s="1"/>
  <c r="EF150" i="1"/>
  <c r="EG150" i="1" s="1"/>
  <c r="DP150" i="1"/>
  <c r="DQ150" i="1" s="1"/>
  <c r="DN150" i="1"/>
  <c r="DO150" i="1" s="1"/>
  <c r="DL150" i="1"/>
  <c r="DM150" i="1" s="1"/>
  <c r="DJ150" i="1"/>
  <c r="DK150" i="1" s="1"/>
  <c r="DH150" i="1"/>
  <c r="DI150" i="1" s="1"/>
  <c r="DR150" i="1" s="1"/>
  <c r="DS150" i="1" s="1"/>
  <c r="DT150" i="1" s="1"/>
  <c r="DU150" i="1" s="1"/>
  <c r="DV150" i="1" s="1"/>
  <c r="DW150" i="1" s="1"/>
  <c r="DX150" i="1" s="1"/>
  <c r="DY150" i="1" s="1"/>
  <c r="DZ150" i="1" s="1"/>
  <c r="EA150" i="1" s="1"/>
  <c r="EB150" i="1" s="1"/>
  <c r="EC150" i="1" s="1"/>
  <c r="ED150" i="1" s="1"/>
  <c r="EE150" i="1" s="1"/>
  <c r="DF150" i="1"/>
  <c r="DG150" i="1" s="1"/>
  <c r="DD150" i="1"/>
  <c r="DE150" i="1" s="1"/>
  <c r="DB150" i="1"/>
  <c r="DC150" i="1" s="1"/>
  <c r="CZ150" i="1"/>
  <c r="DA150" i="1" s="1"/>
  <c r="CX150" i="1"/>
  <c r="CY150" i="1" s="1"/>
  <c r="CV150" i="1"/>
  <c r="CW150" i="1" s="1"/>
  <c r="CT150" i="1"/>
  <c r="CU150" i="1" s="1"/>
  <c r="CR150" i="1"/>
  <c r="CS150" i="1" s="1"/>
  <c r="CP150" i="1"/>
  <c r="CQ150" i="1" s="1"/>
  <c r="CN150" i="1"/>
  <c r="CO150" i="1" s="1"/>
  <c r="CL150" i="1"/>
  <c r="CM150" i="1" s="1"/>
  <c r="CJ150" i="1"/>
  <c r="CK150" i="1" s="1"/>
  <c r="CH150" i="1"/>
  <c r="CI150" i="1" s="1"/>
  <c r="CF150" i="1"/>
  <c r="CG150" i="1" s="1"/>
  <c r="CD150" i="1"/>
  <c r="CE150" i="1" s="1"/>
  <c r="CB150" i="1"/>
  <c r="CC150" i="1" s="1"/>
  <c r="BZ150" i="1"/>
  <c r="AL150" i="1"/>
  <c r="AD150" i="1"/>
  <c r="U150" i="1"/>
  <c r="N150" i="1"/>
  <c r="EN149" i="1"/>
  <c r="EM149" i="1"/>
  <c r="EL149" i="1"/>
  <c r="EK149" i="1"/>
  <c r="EJ149" i="1"/>
  <c r="EI149" i="1"/>
  <c r="EH149" i="1"/>
  <c r="EF149" i="1"/>
  <c r="EG149" i="1" s="1"/>
  <c r="DQ149" i="1"/>
  <c r="DP149" i="1"/>
  <c r="DN149" i="1"/>
  <c r="DM149" i="1"/>
  <c r="DL149" i="1"/>
  <c r="DJ149" i="1"/>
  <c r="DI149" i="1"/>
  <c r="DR149" i="1" s="1"/>
  <c r="DS149" i="1" s="1"/>
  <c r="DT149" i="1" s="1"/>
  <c r="DU149" i="1" s="1"/>
  <c r="DV149" i="1" s="1"/>
  <c r="DW149" i="1" s="1"/>
  <c r="DX149" i="1" s="1"/>
  <c r="DY149" i="1" s="1"/>
  <c r="DZ149" i="1" s="1"/>
  <c r="EA149" i="1" s="1"/>
  <c r="EB149" i="1" s="1"/>
  <c r="EC149" i="1" s="1"/>
  <c r="ED149" i="1" s="1"/>
  <c r="EE149" i="1" s="1"/>
  <c r="DH149" i="1"/>
  <c r="DF149" i="1"/>
  <c r="DE149" i="1"/>
  <c r="DD149" i="1"/>
  <c r="DB149" i="1"/>
  <c r="DA149" i="1"/>
  <c r="CZ149" i="1"/>
  <c r="CX149" i="1"/>
  <c r="CV149" i="1"/>
  <c r="CW149" i="1" s="1"/>
  <c r="CT149" i="1"/>
  <c r="CS149" i="1"/>
  <c r="CR149" i="1"/>
  <c r="CP149" i="1"/>
  <c r="CN149" i="1"/>
  <c r="CO149" i="1" s="1"/>
  <c r="CL149" i="1"/>
  <c r="CK149" i="1"/>
  <c r="CJ149" i="1"/>
  <c r="CH149" i="1"/>
  <c r="CG149" i="1"/>
  <c r="CF149" i="1"/>
  <c r="CD149" i="1"/>
  <c r="CC149" i="1"/>
  <c r="CB149" i="1"/>
  <c r="BZ149" i="1"/>
  <c r="DO149" i="1" s="1"/>
  <c r="AL149" i="1"/>
  <c r="AD149" i="1"/>
  <c r="U149" i="1"/>
  <c r="N149" i="1"/>
  <c r="EN148" i="1"/>
  <c r="EL148" i="1"/>
  <c r="EJ148" i="1"/>
  <c r="EK148" i="1" s="1"/>
  <c r="EH148" i="1"/>
  <c r="EF148" i="1"/>
  <c r="EG148" i="1" s="1"/>
  <c r="DP148" i="1"/>
  <c r="DQ148" i="1" s="1"/>
  <c r="DN148" i="1"/>
  <c r="DL148" i="1"/>
  <c r="DM148" i="1" s="1"/>
  <c r="DJ148" i="1"/>
  <c r="DH148" i="1"/>
  <c r="DI148" i="1" s="1"/>
  <c r="DR148" i="1" s="1"/>
  <c r="DS148" i="1" s="1"/>
  <c r="DT148" i="1" s="1"/>
  <c r="DU148" i="1" s="1"/>
  <c r="DV148" i="1" s="1"/>
  <c r="DW148" i="1" s="1"/>
  <c r="DX148" i="1" s="1"/>
  <c r="DY148" i="1" s="1"/>
  <c r="DZ148" i="1" s="1"/>
  <c r="EA148" i="1" s="1"/>
  <c r="EB148" i="1" s="1"/>
  <c r="EC148" i="1" s="1"/>
  <c r="ED148" i="1" s="1"/>
  <c r="EE148" i="1" s="1"/>
  <c r="DF148" i="1"/>
  <c r="DD148" i="1"/>
  <c r="DE148" i="1" s="1"/>
  <c r="DB148" i="1"/>
  <c r="CZ148" i="1"/>
  <c r="DA148" i="1" s="1"/>
  <c r="CX148" i="1"/>
  <c r="CV148" i="1"/>
  <c r="CW148" i="1" s="1"/>
  <c r="CT148" i="1"/>
  <c r="CR148" i="1"/>
  <c r="CQ148" i="1"/>
  <c r="CP148" i="1"/>
  <c r="CN148" i="1"/>
  <c r="CL148" i="1"/>
  <c r="CM148" i="1" s="1"/>
  <c r="CJ148" i="1"/>
  <c r="CI148" i="1"/>
  <c r="CH148" i="1"/>
  <c r="CF148" i="1"/>
  <c r="CG148" i="1" s="1"/>
  <c r="CD148" i="1"/>
  <c r="CE148" i="1" s="1"/>
  <c r="CB148" i="1"/>
  <c r="BZ148" i="1"/>
  <c r="AL148" i="1"/>
  <c r="AD148" i="1"/>
  <c r="U148" i="1"/>
  <c r="N148" i="1"/>
  <c r="EN147" i="1"/>
  <c r="EL147" i="1"/>
  <c r="EJ147" i="1"/>
  <c r="EH147" i="1"/>
  <c r="EF147" i="1"/>
  <c r="DP147" i="1"/>
  <c r="DN147" i="1"/>
  <c r="DL147" i="1"/>
  <c r="DJ147" i="1"/>
  <c r="DH147" i="1"/>
  <c r="DF147" i="1"/>
  <c r="DD147" i="1"/>
  <c r="DB147" i="1"/>
  <c r="CZ147" i="1"/>
  <c r="CX147" i="1"/>
  <c r="CV147" i="1"/>
  <c r="CT147" i="1"/>
  <c r="CR147" i="1"/>
  <c r="CP147" i="1"/>
  <c r="CN147" i="1"/>
  <c r="CL147" i="1"/>
  <c r="CJ147" i="1"/>
  <c r="CH147" i="1"/>
  <c r="CF147" i="1"/>
  <c r="CD147" i="1"/>
  <c r="CB147" i="1"/>
  <c r="BZ147" i="1"/>
  <c r="EK147" i="1" s="1"/>
  <c r="AL147" i="1"/>
  <c r="AD147" i="1"/>
  <c r="U147" i="1"/>
  <c r="N147" i="1"/>
  <c r="EN146" i="1"/>
  <c r="EL146" i="1"/>
  <c r="EM146" i="1" s="1"/>
  <c r="EJ146" i="1"/>
  <c r="EK146" i="1" s="1"/>
  <c r="EH146" i="1"/>
  <c r="EI146" i="1" s="1"/>
  <c r="EF146" i="1"/>
  <c r="EG146" i="1" s="1"/>
  <c r="DR146" i="1"/>
  <c r="DS146" i="1" s="1"/>
  <c r="DT146" i="1" s="1"/>
  <c r="DU146" i="1" s="1"/>
  <c r="DV146" i="1" s="1"/>
  <c r="DW146" i="1" s="1"/>
  <c r="DX146" i="1" s="1"/>
  <c r="DY146" i="1" s="1"/>
  <c r="DZ146" i="1" s="1"/>
  <c r="EA146" i="1" s="1"/>
  <c r="EB146" i="1" s="1"/>
  <c r="EC146" i="1" s="1"/>
  <c r="ED146" i="1" s="1"/>
  <c r="EE146" i="1" s="1"/>
  <c r="DP146" i="1"/>
  <c r="DQ146" i="1" s="1"/>
  <c r="DN146" i="1"/>
  <c r="DO146" i="1" s="1"/>
  <c r="DL146" i="1"/>
  <c r="DM146" i="1" s="1"/>
  <c r="DJ146" i="1"/>
  <c r="DK146" i="1" s="1"/>
  <c r="DH146" i="1"/>
  <c r="DI146" i="1" s="1"/>
  <c r="DF146" i="1"/>
  <c r="DG146" i="1" s="1"/>
  <c r="DD146" i="1"/>
  <c r="DE146" i="1" s="1"/>
  <c r="DB146" i="1"/>
  <c r="DC146" i="1" s="1"/>
  <c r="CZ146" i="1"/>
  <c r="DA146" i="1" s="1"/>
  <c r="CX146" i="1"/>
  <c r="CY146" i="1" s="1"/>
  <c r="CV146" i="1"/>
  <c r="CW146" i="1" s="1"/>
  <c r="CT146" i="1"/>
  <c r="CU146" i="1" s="1"/>
  <c r="CR146" i="1"/>
  <c r="CS146" i="1" s="1"/>
  <c r="CP146" i="1"/>
  <c r="CQ146" i="1" s="1"/>
  <c r="CN146" i="1"/>
  <c r="CO146" i="1" s="1"/>
  <c r="CL146" i="1"/>
  <c r="CM146" i="1" s="1"/>
  <c r="CJ146" i="1"/>
  <c r="CK146" i="1" s="1"/>
  <c r="CH146" i="1"/>
  <c r="CI146" i="1" s="1"/>
  <c r="CF146" i="1"/>
  <c r="CG146" i="1" s="1"/>
  <c r="CD146" i="1"/>
  <c r="CE146" i="1" s="1"/>
  <c r="CB146" i="1"/>
  <c r="CC146" i="1" s="1"/>
  <c r="BZ146" i="1"/>
  <c r="AL146" i="1"/>
  <c r="AD146" i="1"/>
  <c r="U146" i="1"/>
  <c r="N146" i="1"/>
  <c r="EN145" i="1"/>
  <c r="EM145" i="1"/>
  <c r="EL145" i="1"/>
  <c r="EK145" i="1"/>
  <c r="EJ145" i="1"/>
  <c r="EI145" i="1"/>
  <c r="EH145" i="1"/>
  <c r="EG145" i="1"/>
  <c r="EF145" i="1"/>
  <c r="DP145" i="1"/>
  <c r="DN145" i="1"/>
  <c r="DL145" i="1"/>
  <c r="DJ145" i="1"/>
  <c r="DH145" i="1"/>
  <c r="DF145" i="1"/>
  <c r="DD145" i="1"/>
  <c r="DB145" i="1"/>
  <c r="CZ145" i="1"/>
  <c r="CX145" i="1"/>
  <c r="CV145" i="1"/>
  <c r="CT145" i="1"/>
  <c r="CR145" i="1"/>
  <c r="CP145" i="1"/>
  <c r="CN145" i="1"/>
  <c r="CL145" i="1"/>
  <c r="CJ145" i="1"/>
  <c r="CH145" i="1"/>
  <c r="CF145" i="1"/>
  <c r="CD145" i="1"/>
  <c r="CB145" i="1"/>
  <c r="BZ145" i="1"/>
  <c r="DQ145" i="1" s="1"/>
  <c r="AL145" i="1"/>
  <c r="AD145" i="1"/>
  <c r="U145" i="1"/>
  <c r="N145" i="1"/>
  <c r="EN144" i="1"/>
  <c r="EL144" i="1"/>
  <c r="EM144" i="1" s="1"/>
  <c r="EJ144" i="1"/>
  <c r="EK144" i="1" s="1"/>
  <c r="EH144" i="1"/>
  <c r="EI144" i="1" s="1"/>
  <c r="EF144" i="1"/>
  <c r="EG144" i="1" s="1"/>
  <c r="DP144" i="1"/>
  <c r="DQ144" i="1" s="1"/>
  <c r="DN144" i="1"/>
  <c r="DO144" i="1" s="1"/>
  <c r="DL144" i="1"/>
  <c r="DM144" i="1" s="1"/>
  <c r="DJ144" i="1"/>
  <c r="DK144" i="1" s="1"/>
  <c r="DH144" i="1"/>
  <c r="DI144" i="1" s="1"/>
  <c r="DR144" i="1" s="1"/>
  <c r="DS144" i="1" s="1"/>
  <c r="DT144" i="1" s="1"/>
  <c r="DU144" i="1" s="1"/>
  <c r="DV144" i="1" s="1"/>
  <c r="DW144" i="1" s="1"/>
  <c r="DX144" i="1" s="1"/>
  <c r="DY144" i="1" s="1"/>
  <c r="DZ144" i="1" s="1"/>
  <c r="EA144" i="1" s="1"/>
  <c r="EB144" i="1" s="1"/>
  <c r="EC144" i="1" s="1"/>
  <c r="ED144" i="1" s="1"/>
  <c r="EE144" i="1" s="1"/>
  <c r="DF144" i="1"/>
  <c r="DG144" i="1" s="1"/>
  <c r="DD144" i="1"/>
  <c r="DE144" i="1" s="1"/>
  <c r="DB144" i="1"/>
  <c r="DC144" i="1" s="1"/>
  <c r="CZ144" i="1"/>
  <c r="DA144" i="1" s="1"/>
  <c r="CX144" i="1"/>
  <c r="CY144" i="1" s="1"/>
  <c r="CV144" i="1"/>
  <c r="CW144" i="1" s="1"/>
  <c r="CT144" i="1"/>
  <c r="CU144" i="1" s="1"/>
  <c r="CR144" i="1"/>
  <c r="CS144" i="1" s="1"/>
  <c r="CP144" i="1"/>
  <c r="CQ144" i="1" s="1"/>
  <c r="CN144" i="1"/>
  <c r="CO144" i="1" s="1"/>
  <c r="CL144" i="1"/>
  <c r="CM144" i="1" s="1"/>
  <c r="CJ144" i="1"/>
  <c r="CK144" i="1" s="1"/>
  <c r="CH144" i="1"/>
  <c r="CI144" i="1" s="1"/>
  <c r="CF144" i="1"/>
  <c r="CG144" i="1" s="1"/>
  <c r="CD144" i="1"/>
  <c r="CE144" i="1" s="1"/>
  <c r="CB144" i="1"/>
  <c r="CC144" i="1" s="1"/>
  <c r="BZ144" i="1"/>
  <c r="AL144" i="1"/>
  <c r="AD144" i="1"/>
  <c r="U144" i="1"/>
  <c r="N144" i="1"/>
  <c r="EN143" i="1"/>
  <c r="EL143" i="1"/>
  <c r="EJ143" i="1"/>
  <c r="EH143" i="1"/>
  <c r="EF143" i="1"/>
  <c r="DQ143" i="1"/>
  <c r="DP143" i="1"/>
  <c r="DN143" i="1"/>
  <c r="DM143" i="1"/>
  <c r="DL143" i="1"/>
  <c r="DJ143" i="1"/>
  <c r="DH143" i="1"/>
  <c r="DI143" i="1" s="1"/>
  <c r="DR143" i="1" s="1"/>
  <c r="DS143" i="1" s="1"/>
  <c r="DT143" i="1" s="1"/>
  <c r="DU143" i="1" s="1"/>
  <c r="DV143" i="1" s="1"/>
  <c r="DW143" i="1" s="1"/>
  <c r="DX143" i="1" s="1"/>
  <c r="DY143" i="1" s="1"/>
  <c r="DZ143" i="1" s="1"/>
  <c r="EA143" i="1" s="1"/>
  <c r="EB143" i="1" s="1"/>
  <c r="EC143" i="1" s="1"/>
  <c r="ED143" i="1" s="1"/>
  <c r="EE143" i="1" s="1"/>
  <c r="DF143" i="1"/>
  <c r="DD143" i="1"/>
  <c r="DE143" i="1" s="1"/>
  <c r="DB143" i="1"/>
  <c r="CZ143" i="1"/>
  <c r="DA143" i="1" s="1"/>
  <c r="CX143" i="1"/>
  <c r="CW143" i="1"/>
  <c r="CV143" i="1"/>
  <c r="CT143" i="1"/>
  <c r="CS143" i="1"/>
  <c r="CR143" i="1"/>
  <c r="CP143" i="1"/>
  <c r="CN143" i="1"/>
  <c r="CO143" i="1" s="1"/>
  <c r="CL143" i="1"/>
  <c r="CK143" i="1"/>
  <c r="CJ143" i="1"/>
  <c r="CH143" i="1"/>
  <c r="CG143" i="1"/>
  <c r="CF143" i="1"/>
  <c r="CD143" i="1"/>
  <c r="CC143" i="1"/>
  <c r="CB143" i="1"/>
  <c r="BZ143" i="1"/>
  <c r="EK143" i="1" s="1"/>
  <c r="AL143" i="1"/>
  <c r="AD143" i="1"/>
  <c r="U143" i="1"/>
  <c r="N143" i="1"/>
  <c r="EN142" i="1"/>
  <c r="EL142" i="1"/>
  <c r="EM142" i="1" s="1"/>
  <c r="EJ142" i="1"/>
  <c r="EK142" i="1" s="1"/>
  <c r="EH142" i="1"/>
  <c r="EI142" i="1" s="1"/>
  <c r="EF142" i="1"/>
  <c r="EG142" i="1" s="1"/>
  <c r="DP142" i="1"/>
  <c r="DQ142" i="1" s="1"/>
  <c r="DN142" i="1"/>
  <c r="DO142" i="1" s="1"/>
  <c r="DL142" i="1"/>
  <c r="DM142" i="1" s="1"/>
  <c r="DJ142" i="1"/>
  <c r="DK142" i="1" s="1"/>
  <c r="DH142" i="1"/>
  <c r="DI142" i="1" s="1"/>
  <c r="DR142" i="1" s="1"/>
  <c r="DS142" i="1" s="1"/>
  <c r="DT142" i="1" s="1"/>
  <c r="DU142" i="1" s="1"/>
  <c r="DV142" i="1" s="1"/>
  <c r="DW142" i="1" s="1"/>
  <c r="DX142" i="1" s="1"/>
  <c r="DY142" i="1" s="1"/>
  <c r="DZ142" i="1" s="1"/>
  <c r="EA142" i="1" s="1"/>
  <c r="EB142" i="1" s="1"/>
  <c r="EC142" i="1" s="1"/>
  <c r="ED142" i="1" s="1"/>
  <c r="EE142" i="1" s="1"/>
  <c r="DF142" i="1"/>
  <c r="DG142" i="1" s="1"/>
  <c r="DD142" i="1"/>
  <c r="DE142" i="1" s="1"/>
  <c r="DB142" i="1"/>
  <c r="DC142" i="1" s="1"/>
  <c r="CZ142" i="1"/>
  <c r="DA142" i="1" s="1"/>
  <c r="CX142" i="1"/>
  <c r="CY142" i="1" s="1"/>
  <c r="CV142" i="1"/>
  <c r="CW142" i="1" s="1"/>
  <c r="CT142" i="1"/>
  <c r="CU142" i="1" s="1"/>
  <c r="CR142" i="1"/>
  <c r="CS142" i="1" s="1"/>
  <c r="CP142" i="1"/>
  <c r="CQ142" i="1" s="1"/>
  <c r="CN142" i="1"/>
  <c r="CO142" i="1" s="1"/>
  <c r="CL142" i="1"/>
  <c r="CM142" i="1" s="1"/>
  <c r="CJ142" i="1"/>
  <c r="CK142" i="1" s="1"/>
  <c r="CH142" i="1"/>
  <c r="CI142" i="1" s="1"/>
  <c r="CF142" i="1"/>
  <c r="CG142" i="1" s="1"/>
  <c r="CD142" i="1"/>
  <c r="CE142" i="1" s="1"/>
  <c r="CB142" i="1"/>
  <c r="CC142" i="1" s="1"/>
  <c r="BZ142" i="1"/>
  <c r="AL142" i="1"/>
  <c r="AD142" i="1"/>
  <c r="U142" i="1"/>
  <c r="N142" i="1"/>
  <c r="EN141" i="1"/>
  <c r="EM141" i="1"/>
  <c r="EL141" i="1"/>
  <c r="EK141" i="1"/>
  <c r="EJ141" i="1"/>
  <c r="EI141" i="1"/>
  <c r="EH141" i="1"/>
  <c r="EF141" i="1"/>
  <c r="EG141" i="1" s="1"/>
  <c r="DQ141" i="1"/>
  <c r="DP141" i="1"/>
  <c r="DN141" i="1"/>
  <c r="DM141" i="1"/>
  <c r="DL141" i="1"/>
  <c r="DJ141" i="1"/>
  <c r="DH141" i="1"/>
  <c r="DI141" i="1" s="1"/>
  <c r="DR141" i="1" s="1"/>
  <c r="DS141" i="1" s="1"/>
  <c r="DT141" i="1" s="1"/>
  <c r="DU141" i="1" s="1"/>
  <c r="DV141" i="1" s="1"/>
  <c r="DW141" i="1" s="1"/>
  <c r="DX141" i="1" s="1"/>
  <c r="DY141" i="1" s="1"/>
  <c r="DZ141" i="1" s="1"/>
  <c r="EA141" i="1" s="1"/>
  <c r="EB141" i="1" s="1"/>
  <c r="EC141" i="1" s="1"/>
  <c r="ED141" i="1" s="1"/>
  <c r="EE141" i="1" s="1"/>
  <c r="DF141" i="1"/>
  <c r="DD141" i="1"/>
  <c r="DE141" i="1" s="1"/>
  <c r="DB141" i="1"/>
  <c r="DA141" i="1"/>
  <c r="CZ141" i="1"/>
  <c r="CX141" i="1"/>
  <c r="CW141" i="1"/>
  <c r="CV141" i="1"/>
  <c r="CT141" i="1"/>
  <c r="CS141" i="1"/>
  <c r="CR141" i="1"/>
  <c r="CP141" i="1"/>
  <c r="CN141" i="1"/>
  <c r="CO141" i="1" s="1"/>
  <c r="CL141" i="1"/>
  <c r="CK141" i="1"/>
  <c r="CJ141" i="1"/>
  <c r="CH141" i="1"/>
  <c r="CG141" i="1"/>
  <c r="CF141" i="1"/>
  <c r="CD141" i="1"/>
  <c r="CC141" i="1"/>
  <c r="CB141" i="1"/>
  <c r="BZ141" i="1"/>
  <c r="DO141" i="1" s="1"/>
  <c r="AL141" i="1"/>
  <c r="AD141" i="1"/>
  <c r="U141" i="1"/>
  <c r="N141" i="1"/>
  <c r="EN140" i="1"/>
  <c r="EL140" i="1"/>
  <c r="EM140" i="1" s="1"/>
  <c r="EJ140" i="1"/>
  <c r="EK140" i="1" s="1"/>
  <c r="EH140" i="1"/>
  <c r="EI140" i="1" s="1"/>
  <c r="EF140" i="1"/>
  <c r="EG140" i="1" s="1"/>
  <c r="DP140" i="1"/>
  <c r="DQ140" i="1" s="1"/>
  <c r="DN140" i="1"/>
  <c r="DO140" i="1" s="1"/>
  <c r="DL140" i="1"/>
  <c r="DM140" i="1" s="1"/>
  <c r="DJ140" i="1"/>
  <c r="DK140" i="1" s="1"/>
  <c r="DH140" i="1"/>
  <c r="DI140" i="1" s="1"/>
  <c r="DR140" i="1" s="1"/>
  <c r="DS140" i="1" s="1"/>
  <c r="DT140" i="1" s="1"/>
  <c r="DU140" i="1" s="1"/>
  <c r="DV140" i="1" s="1"/>
  <c r="DW140" i="1" s="1"/>
  <c r="DX140" i="1" s="1"/>
  <c r="DY140" i="1" s="1"/>
  <c r="DZ140" i="1" s="1"/>
  <c r="EA140" i="1" s="1"/>
  <c r="EB140" i="1" s="1"/>
  <c r="EC140" i="1" s="1"/>
  <c r="ED140" i="1" s="1"/>
  <c r="EE140" i="1" s="1"/>
  <c r="DF140" i="1"/>
  <c r="DG140" i="1" s="1"/>
  <c r="DD140" i="1"/>
  <c r="DE140" i="1" s="1"/>
  <c r="DB140" i="1"/>
  <c r="DC140" i="1" s="1"/>
  <c r="CZ140" i="1"/>
  <c r="DA140" i="1" s="1"/>
  <c r="CX140" i="1"/>
  <c r="CY140" i="1" s="1"/>
  <c r="CV140" i="1"/>
  <c r="CW140" i="1" s="1"/>
  <c r="CT140" i="1"/>
  <c r="CU140" i="1" s="1"/>
  <c r="CR140" i="1"/>
  <c r="CS140" i="1" s="1"/>
  <c r="CP140" i="1"/>
  <c r="CQ140" i="1" s="1"/>
  <c r="CN140" i="1"/>
  <c r="CO140" i="1" s="1"/>
  <c r="CL140" i="1"/>
  <c r="CM140" i="1" s="1"/>
  <c r="CJ140" i="1"/>
  <c r="CK140" i="1" s="1"/>
  <c r="CH140" i="1"/>
  <c r="CI140" i="1" s="1"/>
  <c r="CF140" i="1"/>
  <c r="CG140" i="1" s="1"/>
  <c r="CD140" i="1"/>
  <c r="CE140" i="1" s="1"/>
  <c r="CB140" i="1"/>
  <c r="CC140" i="1" s="1"/>
  <c r="BZ140" i="1"/>
  <c r="AL140" i="1"/>
  <c r="AD140" i="1"/>
  <c r="U140" i="1"/>
  <c r="N140" i="1"/>
  <c r="EN139" i="1"/>
  <c r="EL139" i="1"/>
  <c r="EJ139" i="1"/>
  <c r="EH139" i="1"/>
  <c r="EF139" i="1"/>
  <c r="DP139" i="1"/>
  <c r="DN139" i="1"/>
  <c r="DL139" i="1"/>
  <c r="DJ139" i="1"/>
  <c r="DH139" i="1"/>
  <c r="DF139" i="1"/>
  <c r="DD139" i="1"/>
  <c r="DB139" i="1"/>
  <c r="CZ139" i="1"/>
  <c r="CX139" i="1"/>
  <c r="CV139" i="1"/>
  <c r="CT139" i="1"/>
  <c r="CR139" i="1"/>
  <c r="CP139" i="1"/>
  <c r="CN139" i="1"/>
  <c r="CL139" i="1"/>
  <c r="CJ139" i="1"/>
  <c r="CH139" i="1"/>
  <c r="CF139" i="1"/>
  <c r="CD139" i="1"/>
  <c r="CB139" i="1"/>
  <c r="BZ139" i="1"/>
  <c r="EM139" i="1" s="1"/>
  <c r="AL139" i="1"/>
  <c r="AD139" i="1"/>
  <c r="U139" i="1"/>
  <c r="N139" i="1"/>
  <c r="EN138" i="1"/>
  <c r="EL138" i="1"/>
  <c r="EM138" i="1" s="1"/>
  <c r="EJ138" i="1"/>
  <c r="EK138" i="1" s="1"/>
  <c r="EH138" i="1"/>
  <c r="EI138" i="1" s="1"/>
  <c r="EF138" i="1"/>
  <c r="EG138" i="1" s="1"/>
  <c r="DP138" i="1"/>
  <c r="DQ138" i="1" s="1"/>
  <c r="DN138" i="1"/>
  <c r="DO138" i="1" s="1"/>
  <c r="DL138" i="1"/>
  <c r="DM138" i="1" s="1"/>
  <c r="DJ138" i="1"/>
  <c r="DK138" i="1" s="1"/>
  <c r="DH138" i="1"/>
  <c r="DI138" i="1" s="1"/>
  <c r="DR138" i="1" s="1"/>
  <c r="DS138" i="1" s="1"/>
  <c r="DT138" i="1" s="1"/>
  <c r="DU138" i="1" s="1"/>
  <c r="DV138" i="1" s="1"/>
  <c r="DW138" i="1" s="1"/>
  <c r="DX138" i="1" s="1"/>
  <c r="DY138" i="1" s="1"/>
  <c r="DZ138" i="1" s="1"/>
  <c r="EA138" i="1" s="1"/>
  <c r="EB138" i="1" s="1"/>
  <c r="EC138" i="1" s="1"/>
  <c r="ED138" i="1" s="1"/>
  <c r="EE138" i="1" s="1"/>
  <c r="DF138" i="1"/>
  <c r="DG138" i="1" s="1"/>
  <c r="DD138" i="1"/>
  <c r="DE138" i="1" s="1"/>
  <c r="DB138" i="1"/>
  <c r="DC138" i="1" s="1"/>
  <c r="CZ138" i="1"/>
  <c r="DA138" i="1" s="1"/>
  <c r="CX138" i="1"/>
  <c r="CY138" i="1" s="1"/>
  <c r="CV138" i="1"/>
  <c r="CW138" i="1" s="1"/>
  <c r="CT138" i="1"/>
  <c r="CU138" i="1" s="1"/>
  <c r="CR138" i="1"/>
  <c r="CS138" i="1" s="1"/>
  <c r="CP138" i="1"/>
  <c r="CQ138" i="1" s="1"/>
  <c r="CN138" i="1"/>
  <c r="CO138" i="1" s="1"/>
  <c r="CL138" i="1"/>
  <c r="CM138" i="1" s="1"/>
  <c r="CJ138" i="1"/>
  <c r="CK138" i="1" s="1"/>
  <c r="CH138" i="1"/>
  <c r="CI138" i="1" s="1"/>
  <c r="CF138" i="1"/>
  <c r="CG138" i="1" s="1"/>
  <c r="CD138" i="1"/>
  <c r="CE138" i="1" s="1"/>
  <c r="CB138" i="1"/>
  <c r="CC138" i="1" s="1"/>
  <c r="BZ138" i="1"/>
  <c r="AL138" i="1"/>
  <c r="AD138" i="1"/>
  <c r="U138" i="1"/>
  <c r="N138" i="1"/>
  <c r="EN137" i="1"/>
  <c r="EM137" i="1"/>
  <c r="EL137" i="1"/>
  <c r="EK137" i="1"/>
  <c r="EJ137" i="1"/>
  <c r="EI137" i="1"/>
  <c r="EH137" i="1"/>
  <c r="EF137" i="1"/>
  <c r="EG137" i="1" s="1"/>
  <c r="DP137" i="1"/>
  <c r="DN137" i="1"/>
  <c r="DO137" i="1" s="1"/>
  <c r="DL137" i="1"/>
  <c r="DJ137" i="1"/>
  <c r="DK137" i="1" s="1"/>
  <c r="DH137" i="1"/>
  <c r="DF137" i="1"/>
  <c r="DG137" i="1" s="1"/>
  <c r="DD137" i="1"/>
  <c r="DB137" i="1"/>
  <c r="DC137" i="1" s="1"/>
  <c r="CZ137" i="1"/>
  <c r="CX137" i="1"/>
  <c r="CY137" i="1" s="1"/>
  <c r="CV137" i="1"/>
  <c r="CT137" i="1"/>
  <c r="CU137" i="1" s="1"/>
  <c r="CR137" i="1"/>
  <c r="CP137" i="1"/>
  <c r="CQ137" i="1" s="1"/>
  <c r="CN137" i="1"/>
  <c r="CL137" i="1"/>
  <c r="CM137" i="1" s="1"/>
  <c r="CJ137" i="1"/>
  <c r="CH137" i="1"/>
  <c r="CI137" i="1" s="1"/>
  <c r="CF137" i="1"/>
  <c r="CD137" i="1"/>
  <c r="CE137" i="1" s="1"/>
  <c r="CB137" i="1"/>
  <c r="BZ137" i="1"/>
  <c r="DQ137" i="1" s="1"/>
  <c r="AL137" i="1"/>
  <c r="AD137" i="1"/>
  <c r="U137" i="1"/>
  <c r="N137" i="1"/>
  <c r="EN136" i="1"/>
  <c r="EM136" i="1"/>
  <c r="EL136" i="1"/>
  <c r="EJ136" i="1"/>
  <c r="EK136" i="1" s="1"/>
  <c r="EH136" i="1"/>
  <c r="EI136" i="1" s="1"/>
  <c r="EF136" i="1"/>
  <c r="EG136" i="1" s="1"/>
  <c r="DP136" i="1"/>
  <c r="DQ136" i="1" s="1"/>
  <c r="DO136" i="1"/>
  <c r="DN136" i="1"/>
  <c r="DL136" i="1"/>
  <c r="DM136" i="1" s="1"/>
  <c r="DJ136" i="1"/>
  <c r="DK136" i="1" s="1"/>
  <c r="DH136" i="1"/>
  <c r="DF136" i="1"/>
  <c r="DG136" i="1" s="1"/>
  <c r="DD136" i="1"/>
  <c r="DE136" i="1" s="1"/>
  <c r="DB136" i="1"/>
  <c r="DC136" i="1" s="1"/>
  <c r="CZ136" i="1"/>
  <c r="DA136" i="1" s="1"/>
  <c r="CX136" i="1"/>
  <c r="CY136" i="1" s="1"/>
  <c r="CV136" i="1"/>
  <c r="CW136" i="1" s="1"/>
  <c r="CT136" i="1"/>
  <c r="CU136" i="1" s="1"/>
  <c r="CR136" i="1"/>
  <c r="CQ136" i="1"/>
  <c r="CP136" i="1"/>
  <c r="CN136" i="1"/>
  <c r="CO136" i="1" s="1"/>
  <c r="CL136" i="1"/>
  <c r="CM136" i="1" s="1"/>
  <c r="CJ136" i="1"/>
  <c r="CK136" i="1" s="1"/>
  <c r="CH136" i="1"/>
  <c r="CI136" i="1" s="1"/>
  <c r="CF136" i="1"/>
  <c r="CG136" i="1" s="1"/>
  <c r="CD136" i="1"/>
  <c r="CE136" i="1" s="1"/>
  <c r="CB136" i="1"/>
  <c r="CC136" i="1" s="1"/>
  <c r="BZ136" i="1"/>
  <c r="AL136" i="1"/>
  <c r="AD136" i="1"/>
  <c r="U136" i="1"/>
  <c r="N136" i="1"/>
  <c r="EN135" i="1"/>
  <c r="EL135" i="1"/>
  <c r="EJ135" i="1"/>
  <c r="EI135" i="1"/>
  <c r="EH135" i="1"/>
  <c r="EF135" i="1"/>
  <c r="DP135" i="1"/>
  <c r="DO135" i="1"/>
  <c r="DN135" i="1"/>
  <c r="DL135" i="1"/>
  <c r="DJ135" i="1"/>
  <c r="DH135" i="1"/>
  <c r="DF135" i="1"/>
  <c r="DD135" i="1"/>
  <c r="DB135" i="1"/>
  <c r="CZ135" i="1"/>
  <c r="CY135" i="1"/>
  <c r="CX135" i="1"/>
  <c r="CV135" i="1"/>
  <c r="CT135" i="1"/>
  <c r="CR135" i="1"/>
  <c r="CP135" i="1"/>
  <c r="CN135" i="1"/>
  <c r="CL135" i="1"/>
  <c r="CJ135" i="1"/>
  <c r="CH135" i="1"/>
  <c r="CF135" i="1"/>
  <c r="CD135" i="1"/>
  <c r="CB135" i="1"/>
  <c r="BZ135" i="1"/>
  <c r="AL135" i="1"/>
  <c r="AD135" i="1"/>
  <c r="U135" i="1"/>
  <c r="N135" i="1"/>
  <c r="EN134" i="1"/>
  <c r="EL134" i="1"/>
  <c r="EM134" i="1" s="1"/>
  <c r="EJ134" i="1"/>
  <c r="EK134" i="1" s="1"/>
  <c r="EH134" i="1"/>
  <c r="EI134" i="1" s="1"/>
  <c r="EF134" i="1"/>
  <c r="EG134" i="1" s="1"/>
  <c r="DR134" i="1"/>
  <c r="DS134" i="1" s="1"/>
  <c r="DT134" i="1" s="1"/>
  <c r="DU134" i="1" s="1"/>
  <c r="DV134" i="1" s="1"/>
  <c r="DW134" i="1" s="1"/>
  <c r="DX134" i="1" s="1"/>
  <c r="DY134" i="1" s="1"/>
  <c r="DZ134" i="1" s="1"/>
  <c r="EA134" i="1" s="1"/>
  <c r="EB134" i="1" s="1"/>
  <c r="EC134" i="1" s="1"/>
  <c r="ED134" i="1" s="1"/>
  <c r="EE134" i="1" s="1"/>
  <c r="DP134" i="1"/>
  <c r="DQ134" i="1" s="1"/>
  <c r="DN134" i="1"/>
  <c r="DO134" i="1" s="1"/>
  <c r="DL134" i="1"/>
  <c r="DM134" i="1" s="1"/>
  <c r="DJ134" i="1"/>
  <c r="DK134" i="1" s="1"/>
  <c r="DH134" i="1"/>
  <c r="DI134" i="1" s="1"/>
  <c r="DF134" i="1"/>
  <c r="DG134" i="1" s="1"/>
  <c r="DD134" i="1"/>
  <c r="DE134" i="1" s="1"/>
  <c r="DB134" i="1"/>
  <c r="DC134" i="1" s="1"/>
  <c r="CZ134" i="1"/>
  <c r="DA134" i="1" s="1"/>
  <c r="CX134" i="1"/>
  <c r="CY134" i="1" s="1"/>
  <c r="CV134" i="1"/>
  <c r="CW134" i="1" s="1"/>
  <c r="CT134" i="1"/>
  <c r="CU134" i="1" s="1"/>
  <c r="CR134" i="1"/>
  <c r="CS134" i="1" s="1"/>
  <c r="CP134" i="1"/>
  <c r="CQ134" i="1" s="1"/>
  <c r="CN134" i="1"/>
  <c r="CO134" i="1" s="1"/>
  <c r="CL134" i="1"/>
  <c r="CM134" i="1" s="1"/>
  <c r="CJ134" i="1"/>
  <c r="CK134" i="1" s="1"/>
  <c r="CH134" i="1"/>
  <c r="CI134" i="1" s="1"/>
  <c r="CF134" i="1"/>
  <c r="CG134" i="1" s="1"/>
  <c r="CD134" i="1"/>
  <c r="CE134" i="1" s="1"/>
  <c r="CB134" i="1"/>
  <c r="CC134" i="1" s="1"/>
  <c r="BZ134" i="1"/>
  <c r="AL134" i="1"/>
  <c r="AD134" i="1"/>
  <c r="U134" i="1"/>
  <c r="N134" i="1"/>
  <c r="EN133" i="1"/>
  <c r="EM133" i="1"/>
  <c r="EL133" i="1"/>
  <c r="EJ133" i="1"/>
  <c r="EI133" i="1"/>
  <c r="EH133" i="1"/>
  <c r="EF133" i="1"/>
  <c r="DQ133" i="1"/>
  <c r="DP133" i="1"/>
  <c r="DN133" i="1"/>
  <c r="DM133" i="1"/>
  <c r="DL133" i="1"/>
  <c r="DJ133" i="1"/>
  <c r="DH133" i="1"/>
  <c r="DI133" i="1" s="1"/>
  <c r="DR133" i="1" s="1"/>
  <c r="DS133" i="1" s="1"/>
  <c r="DT133" i="1" s="1"/>
  <c r="DU133" i="1" s="1"/>
  <c r="DV133" i="1" s="1"/>
  <c r="DW133" i="1" s="1"/>
  <c r="DX133" i="1" s="1"/>
  <c r="DY133" i="1" s="1"/>
  <c r="DZ133" i="1" s="1"/>
  <c r="EA133" i="1" s="1"/>
  <c r="EB133" i="1" s="1"/>
  <c r="EC133" i="1" s="1"/>
  <c r="ED133" i="1" s="1"/>
  <c r="EE133" i="1" s="1"/>
  <c r="DF133" i="1"/>
  <c r="DD133" i="1"/>
  <c r="DE133" i="1" s="1"/>
  <c r="DB133" i="1"/>
  <c r="DA133" i="1"/>
  <c r="CZ133" i="1"/>
  <c r="CX133" i="1"/>
  <c r="CW133" i="1"/>
  <c r="CV133" i="1"/>
  <c r="CT133" i="1"/>
  <c r="CS133" i="1"/>
  <c r="CR133" i="1"/>
  <c r="CP133" i="1"/>
  <c r="CN133" i="1"/>
  <c r="CO133" i="1" s="1"/>
  <c r="CL133" i="1"/>
  <c r="CK133" i="1"/>
  <c r="CJ133" i="1"/>
  <c r="CH133" i="1"/>
  <c r="CG133" i="1"/>
  <c r="CF133" i="1"/>
  <c r="CD133" i="1"/>
  <c r="CC133" i="1"/>
  <c r="CB133" i="1"/>
  <c r="BZ133" i="1"/>
  <c r="EK133" i="1" s="1"/>
  <c r="AL133" i="1"/>
  <c r="AD133" i="1"/>
  <c r="U133" i="1"/>
  <c r="N133" i="1"/>
  <c r="EN132" i="1"/>
  <c r="EL132" i="1"/>
  <c r="EM132" i="1" s="1"/>
  <c r="EJ132" i="1"/>
  <c r="EK132" i="1" s="1"/>
  <c r="EH132" i="1"/>
  <c r="EI132" i="1" s="1"/>
  <c r="EF132" i="1"/>
  <c r="EG132" i="1" s="1"/>
  <c r="DP132" i="1"/>
  <c r="DQ132" i="1" s="1"/>
  <c r="DN132" i="1"/>
  <c r="DO132" i="1" s="1"/>
  <c r="DL132" i="1"/>
  <c r="DM132" i="1" s="1"/>
  <c r="DJ132" i="1"/>
  <c r="DK132" i="1" s="1"/>
  <c r="DH132" i="1"/>
  <c r="DI132" i="1" s="1"/>
  <c r="DR132" i="1" s="1"/>
  <c r="DS132" i="1" s="1"/>
  <c r="DT132" i="1" s="1"/>
  <c r="DU132" i="1" s="1"/>
  <c r="DV132" i="1" s="1"/>
  <c r="DW132" i="1" s="1"/>
  <c r="DX132" i="1" s="1"/>
  <c r="DY132" i="1" s="1"/>
  <c r="DZ132" i="1" s="1"/>
  <c r="EA132" i="1" s="1"/>
  <c r="EB132" i="1" s="1"/>
  <c r="EC132" i="1" s="1"/>
  <c r="ED132" i="1" s="1"/>
  <c r="EE132" i="1" s="1"/>
  <c r="DF132" i="1"/>
  <c r="DG132" i="1" s="1"/>
  <c r="DD132" i="1"/>
  <c r="DE132" i="1" s="1"/>
  <c r="DB132" i="1"/>
  <c r="DC132" i="1" s="1"/>
  <c r="CZ132" i="1"/>
  <c r="DA132" i="1" s="1"/>
  <c r="CX132" i="1"/>
  <c r="CY132" i="1" s="1"/>
  <c r="CV132" i="1"/>
  <c r="CW132" i="1" s="1"/>
  <c r="CT132" i="1"/>
  <c r="CU132" i="1" s="1"/>
  <c r="CR132" i="1"/>
  <c r="CS132" i="1" s="1"/>
  <c r="CP132" i="1"/>
  <c r="CQ132" i="1" s="1"/>
  <c r="CN132" i="1"/>
  <c r="CO132" i="1" s="1"/>
  <c r="CL132" i="1"/>
  <c r="CM132" i="1" s="1"/>
  <c r="CJ132" i="1"/>
  <c r="CK132" i="1" s="1"/>
  <c r="CH132" i="1"/>
  <c r="CI132" i="1" s="1"/>
  <c r="CF132" i="1"/>
  <c r="CG132" i="1" s="1"/>
  <c r="CD132" i="1"/>
  <c r="CE132" i="1" s="1"/>
  <c r="CB132" i="1"/>
  <c r="CC132" i="1" s="1"/>
  <c r="BZ132" i="1"/>
  <c r="AL132" i="1"/>
  <c r="AD132" i="1"/>
  <c r="U132" i="1"/>
  <c r="N132" i="1"/>
  <c r="EN131" i="1"/>
  <c r="EL131" i="1"/>
  <c r="EK131" i="1"/>
  <c r="EJ131" i="1"/>
  <c r="EH131" i="1"/>
  <c r="EF131" i="1"/>
  <c r="EG131" i="1" s="1"/>
  <c r="DP131" i="1"/>
  <c r="DN131" i="1"/>
  <c r="DL131" i="1"/>
  <c r="DJ131" i="1"/>
  <c r="DH131" i="1"/>
  <c r="DF131" i="1"/>
  <c r="DD131" i="1"/>
  <c r="DB131" i="1"/>
  <c r="CZ131" i="1"/>
  <c r="CX131" i="1"/>
  <c r="CV131" i="1"/>
  <c r="CT131" i="1"/>
  <c r="CR131" i="1"/>
  <c r="CP131" i="1"/>
  <c r="CN131" i="1"/>
  <c r="CL131" i="1"/>
  <c r="CJ131" i="1"/>
  <c r="CH131" i="1"/>
  <c r="CF131" i="1"/>
  <c r="CD131" i="1"/>
  <c r="CB131" i="1"/>
  <c r="BZ131" i="1"/>
  <c r="DO131" i="1" s="1"/>
  <c r="AL131" i="1"/>
  <c r="AD131" i="1"/>
  <c r="U131" i="1"/>
  <c r="N131" i="1"/>
  <c r="EN130" i="1"/>
  <c r="EL130" i="1"/>
  <c r="EM130" i="1" s="1"/>
  <c r="EJ130" i="1"/>
  <c r="EK130" i="1" s="1"/>
  <c r="EH130" i="1"/>
  <c r="EI130" i="1" s="1"/>
  <c r="EF130" i="1"/>
  <c r="EG130" i="1" s="1"/>
  <c r="DP130" i="1"/>
  <c r="DQ130" i="1" s="1"/>
  <c r="DN130" i="1"/>
  <c r="DO130" i="1" s="1"/>
  <c r="DL130" i="1"/>
  <c r="DM130" i="1" s="1"/>
  <c r="DJ130" i="1"/>
  <c r="DK130" i="1" s="1"/>
  <c r="DH130" i="1"/>
  <c r="DI130" i="1" s="1"/>
  <c r="DR130" i="1" s="1"/>
  <c r="DS130" i="1" s="1"/>
  <c r="DT130" i="1" s="1"/>
  <c r="DU130" i="1" s="1"/>
  <c r="DV130" i="1" s="1"/>
  <c r="DW130" i="1" s="1"/>
  <c r="DX130" i="1" s="1"/>
  <c r="DY130" i="1" s="1"/>
  <c r="DZ130" i="1" s="1"/>
  <c r="EA130" i="1" s="1"/>
  <c r="EB130" i="1" s="1"/>
  <c r="EC130" i="1" s="1"/>
  <c r="ED130" i="1" s="1"/>
  <c r="EE130" i="1" s="1"/>
  <c r="DF130" i="1"/>
  <c r="DG130" i="1" s="1"/>
  <c r="DD130" i="1"/>
  <c r="DE130" i="1" s="1"/>
  <c r="DB130" i="1"/>
  <c r="DC130" i="1" s="1"/>
  <c r="CZ130" i="1"/>
  <c r="DA130" i="1" s="1"/>
  <c r="CX130" i="1"/>
  <c r="CY130" i="1" s="1"/>
  <c r="CV130" i="1"/>
  <c r="CW130" i="1" s="1"/>
  <c r="CT130" i="1"/>
  <c r="CU130" i="1" s="1"/>
  <c r="CR130" i="1"/>
  <c r="CS130" i="1" s="1"/>
  <c r="CP130" i="1"/>
  <c r="CQ130" i="1" s="1"/>
  <c r="CN130" i="1"/>
  <c r="CO130" i="1" s="1"/>
  <c r="CL130" i="1"/>
  <c r="CM130" i="1" s="1"/>
  <c r="CJ130" i="1"/>
  <c r="CK130" i="1" s="1"/>
  <c r="CH130" i="1"/>
  <c r="CI130" i="1" s="1"/>
  <c r="CF130" i="1"/>
  <c r="CG130" i="1" s="1"/>
  <c r="CD130" i="1"/>
  <c r="CE130" i="1" s="1"/>
  <c r="CB130" i="1"/>
  <c r="CC130" i="1" s="1"/>
  <c r="BZ130" i="1"/>
  <c r="AL130" i="1"/>
  <c r="AD130" i="1"/>
  <c r="U130" i="1"/>
  <c r="N130" i="1"/>
  <c r="EN129" i="1"/>
  <c r="EL129" i="1"/>
  <c r="EJ129" i="1"/>
  <c r="EH129" i="1"/>
  <c r="EF129" i="1"/>
  <c r="DP129" i="1"/>
  <c r="DN129" i="1"/>
  <c r="DL129" i="1"/>
  <c r="DJ129" i="1"/>
  <c r="DH129" i="1"/>
  <c r="DF129" i="1"/>
  <c r="DD129" i="1"/>
  <c r="DB129" i="1"/>
  <c r="CZ129" i="1"/>
  <c r="CX129" i="1"/>
  <c r="CV129" i="1"/>
  <c r="CT129" i="1"/>
  <c r="CR129" i="1"/>
  <c r="CP129" i="1"/>
  <c r="CN129" i="1"/>
  <c r="CL129" i="1"/>
  <c r="CJ129" i="1"/>
  <c r="CH129" i="1"/>
  <c r="CF129" i="1"/>
  <c r="CD129" i="1"/>
  <c r="CB129" i="1"/>
  <c r="BZ129" i="1"/>
  <c r="EM129" i="1" s="1"/>
  <c r="AL129" i="1"/>
  <c r="AD129" i="1"/>
  <c r="U129" i="1"/>
  <c r="N129" i="1"/>
  <c r="EN128" i="1"/>
  <c r="EL128" i="1"/>
  <c r="EM128" i="1" s="1"/>
  <c r="EJ128" i="1"/>
  <c r="EK128" i="1" s="1"/>
  <c r="EH128" i="1"/>
  <c r="EI128" i="1" s="1"/>
  <c r="EF128" i="1"/>
  <c r="EG128" i="1" s="1"/>
  <c r="DR128" i="1"/>
  <c r="DS128" i="1" s="1"/>
  <c r="DT128" i="1" s="1"/>
  <c r="DU128" i="1" s="1"/>
  <c r="DV128" i="1" s="1"/>
  <c r="DW128" i="1" s="1"/>
  <c r="DX128" i="1" s="1"/>
  <c r="DY128" i="1" s="1"/>
  <c r="DZ128" i="1" s="1"/>
  <c r="EA128" i="1" s="1"/>
  <c r="EB128" i="1" s="1"/>
  <c r="EC128" i="1" s="1"/>
  <c r="ED128" i="1" s="1"/>
  <c r="EE128" i="1" s="1"/>
  <c r="DP128" i="1"/>
  <c r="DQ128" i="1" s="1"/>
  <c r="DN128" i="1"/>
  <c r="DO128" i="1" s="1"/>
  <c r="DL128" i="1"/>
  <c r="DM128" i="1" s="1"/>
  <c r="DJ128" i="1"/>
  <c r="DK128" i="1" s="1"/>
  <c r="DH128" i="1"/>
  <c r="DI128" i="1" s="1"/>
  <c r="DF128" i="1"/>
  <c r="DG128" i="1" s="1"/>
  <c r="DD128" i="1"/>
  <c r="DE128" i="1" s="1"/>
  <c r="DB128" i="1"/>
  <c r="DC128" i="1" s="1"/>
  <c r="CZ128" i="1"/>
  <c r="DA128" i="1" s="1"/>
  <c r="CX128" i="1"/>
  <c r="CY128" i="1" s="1"/>
  <c r="CV128" i="1"/>
  <c r="CW128" i="1" s="1"/>
  <c r="CT128" i="1"/>
  <c r="CU128" i="1" s="1"/>
  <c r="CR128" i="1"/>
  <c r="CS128" i="1" s="1"/>
  <c r="CP128" i="1"/>
  <c r="CQ128" i="1" s="1"/>
  <c r="CN128" i="1"/>
  <c r="CO128" i="1" s="1"/>
  <c r="CL128" i="1"/>
  <c r="CM128" i="1" s="1"/>
  <c r="CJ128" i="1"/>
  <c r="CK128" i="1" s="1"/>
  <c r="CH128" i="1"/>
  <c r="CI128" i="1" s="1"/>
  <c r="CF128" i="1"/>
  <c r="CG128" i="1" s="1"/>
  <c r="CD128" i="1"/>
  <c r="CE128" i="1" s="1"/>
  <c r="CB128" i="1"/>
  <c r="CC128" i="1" s="1"/>
  <c r="BZ128" i="1"/>
  <c r="AL128" i="1"/>
  <c r="AD128" i="1"/>
  <c r="U128" i="1"/>
  <c r="N128" i="1"/>
  <c r="EN127" i="1"/>
  <c r="EM127" i="1"/>
  <c r="EL127" i="1"/>
  <c r="EJ127" i="1"/>
  <c r="EI127" i="1"/>
  <c r="EH127" i="1"/>
  <c r="EF127" i="1"/>
  <c r="DQ127" i="1"/>
  <c r="DP127" i="1"/>
  <c r="DN127" i="1"/>
  <c r="DM127" i="1"/>
  <c r="DL127" i="1"/>
  <c r="DJ127" i="1"/>
  <c r="DH127" i="1"/>
  <c r="DI127" i="1" s="1"/>
  <c r="DR127" i="1" s="1"/>
  <c r="DS127" i="1" s="1"/>
  <c r="DT127" i="1" s="1"/>
  <c r="DU127" i="1" s="1"/>
  <c r="DV127" i="1" s="1"/>
  <c r="DW127" i="1" s="1"/>
  <c r="DX127" i="1" s="1"/>
  <c r="DY127" i="1" s="1"/>
  <c r="DZ127" i="1" s="1"/>
  <c r="EA127" i="1" s="1"/>
  <c r="EB127" i="1" s="1"/>
  <c r="EC127" i="1" s="1"/>
  <c r="ED127" i="1" s="1"/>
  <c r="EE127" i="1" s="1"/>
  <c r="DF127" i="1"/>
  <c r="DD127" i="1"/>
  <c r="DE127" i="1" s="1"/>
  <c r="DB127" i="1"/>
  <c r="DA127" i="1"/>
  <c r="CZ127" i="1"/>
  <c r="CX127" i="1"/>
  <c r="CW127" i="1"/>
  <c r="CV127" i="1"/>
  <c r="CT127" i="1"/>
  <c r="CS127" i="1"/>
  <c r="CR127" i="1"/>
  <c r="CP127" i="1"/>
  <c r="CN127" i="1"/>
  <c r="CO127" i="1" s="1"/>
  <c r="CL127" i="1"/>
  <c r="CK127" i="1"/>
  <c r="CJ127" i="1"/>
  <c r="CH127" i="1"/>
  <c r="CG127" i="1"/>
  <c r="CF127" i="1"/>
  <c r="CD127" i="1"/>
  <c r="CC127" i="1"/>
  <c r="CB127" i="1"/>
  <c r="BZ127" i="1"/>
  <c r="DO127" i="1" s="1"/>
  <c r="AL127" i="1"/>
  <c r="AD127" i="1"/>
  <c r="U127" i="1"/>
  <c r="N127" i="1"/>
  <c r="EN126" i="1"/>
  <c r="EL126" i="1"/>
  <c r="EJ126" i="1"/>
  <c r="EH126" i="1"/>
  <c r="EI126" i="1" s="1"/>
  <c r="EF126" i="1"/>
  <c r="DP126" i="1"/>
  <c r="DN126" i="1"/>
  <c r="DO126" i="1" s="1"/>
  <c r="DL126" i="1"/>
  <c r="DJ126" i="1"/>
  <c r="DH126" i="1"/>
  <c r="DF126" i="1"/>
  <c r="DD126" i="1"/>
  <c r="DB126" i="1"/>
  <c r="DC126" i="1" s="1"/>
  <c r="CZ126" i="1"/>
  <c r="CX126" i="1"/>
  <c r="CY126" i="1" s="1"/>
  <c r="CV126" i="1"/>
  <c r="CT126" i="1"/>
  <c r="CR126" i="1"/>
  <c r="CP126" i="1"/>
  <c r="CN126" i="1"/>
  <c r="CL126" i="1"/>
  <c r="CM126" i="1" s="1"/>
  <c r="CJ126" i="1"/>
  <c r="CH126" i="1"/>
  <c r="CI126" i="1" s="1"/>
  <c r="CF126" i="1"/>
  <c r="CD126" i="1"/>
  <c r="CB126" i="1"/>
  <c r="BZ126" i="1"/>
  <c r="EM126" i="1" s="1"/>
  <c r="AL126" i="1"/>
  <c r="AD126" i="1"/>
  <c r="U126" i="1"/>
  <c r="N126" i="1"/>
  <c r="EN125" i="1"/>
  <c r="EL125" i="1"/>
  <c r="EJ125" i="1"/>
  <c r="EK125" i="1" s="1"/>
  <c r="EH125" i="1"/>
  <c r="EF125" i="1"/>
  <c r="EG125" i="1" s="1"/>
  <c r="DP125" i="1"/>
  <c r="DQ125" i="1" s="1"/>
  <c r="DN125" i="1"/>
  <c r="DL125" i="1"/>
  <c r="DM125" i="1" s="1"/>
  <c r="DJ125" i="1"/>
  <c r="DH125" i="1"/>
  <c r="DI125" i="1" s="1"/>
  <c r="DR125" i="1" s="1"/>
  <c r="DS125" i="1" s="1"/>
  <c r="DT125" i="1" s="1"/>
  <c r="DU125" i="1" s="1"/>
  <c r="DV125" i="1" s="1"/>
  <c r="DW125" i="1" s="1"/>
  <c r="DX125" i="1" s="1"/>
  <c r="DY125" i="1" s="1"/>
  <c r="DZ125" i="1" s="1"/>
  <c r="EA125" i="1" s="1"/>
  <c r="EB125" i="1" s="1"/>
  <c r="EC125" i="1" s="1"/>
  <c r="ED125" i="1" s="1"/>
  <c r="EE125" i="1" s="1"/>
  <c r="DF125" i="1"/>
  <c r="DD125" i="1"/>
  <c r="DE125" i="1" s="1"/>
  <c r="DB125" i="1"/>
  <c r="CZ125" i="1"/>
  <c r="DA125" i="1" s="1"/>
  <c r="CX125" i="1"/>
  <c r="CV125" i="1"/>
  <c r="CW125" i="1" s="1"/>
  <c r="CT125" i="1"/>
  <c r="CR125" i="1"/>
  <c r="CS125" i="1" s="1"/>
  <c r="CP125" i="1"/>
  <c r="CN125" i="1"/>
  <c r="CO125" i="1" s="1"/>
  <c r="CL125" i="1"/>
  <c r="CJ125" i="1"/>
  <c r="CK125" i="1" s="1"/>
  <c r="CH125" i="1"/>
  <c r="CF125" i="1"/>
  <c r="CG125" i="1" s="1"/>
  <c r="CD125" i="1"/>
  <c r="CB125" i="1"/>
  <c r="CC125" i="1" s="1"/>
  <c r="BZ125" i="1"/>
  <c r="EM125" i="1" s="1"/>
  <c r="AL125" i="1"/>
  <c r="AD125" i="1"/>
  <c r="U125" i="1"/>
  <c r="N125" i="1"/>
  <c r="EN124" i="1"/>
  <c r="EL124" i="1"/>
  <c r="EM124" i="1" s="1"/>
  <c r="EJ124" i="1"/>
  <c r="EK124" i="1" s="1"/>
  <c r="EH124" i="1"/>
  <c r="EI124" i="1" s="1"/>
  <c r="EF124" i="1"/>
  <c r="EG124" i="1" s="1"/>
  <c r="DQ124" i="1"/>
  <c r="DP124" i="1"/>
  <c r="DN124" i="1"/>
  <c r="DO124" i="1" s="1"/>
  <c r="DL124" i="1"/>
  <c r="DM124" i="1" s="1"/>
  <c r="DJ124" i="1"/>
  <c r="DK124" i="1" s="1"/>
  <c r="DH124" i="1"/>
  <c r="DI124" i="1" s="1"/>
  <c r="DR124" i="1" s="1"/>
  <c r="DS124" i="1" s="1"/>
  <c r="DT124" i="1" s="1"/>
  <c r="DU124" i="1" s="1"/>
  <c r="DV124" i="1" s="1"/>
  <c r="DW124" i="1" s="1"/>
  <c r="DX124" i="1" s="1"/>
  <c r="DY124" i="1" s="1"/>
  <c r="DZ124" i="1" s="1"/>
  <c r="EA124" i="1" s="1"/>
  <c r="EB124" i="1" s="1"/>
  <c r="EC124" i="1" s="1"/>
  <c r="ED124" i="1" s="1"/>
  <c r="EE124" i="1" s="1"/>
  <c r="DF124" i="1"/>
  <c r="DG124" i="1" s="1"/>
  <c r="DE124" i="1"/>
  <c r="DD124" i="1"/>
  <c r="DB124" i="1"/>
  <c r="DC124" i="1" s="1"/>
  <c r="DA124" i="1"/>
  <c r="CZ124" i="1"/>
  <c r="CX124" i="1"/>
  <c r="CY124" i="1" s="1"/>
  <c r="CV124" i="1"/>
  <c r="CW124" i="1" s="1"/>
  <c r="CT124" i="1"/>
  <c r="CU124" i="1" s="1"/>
  <c r="CR124" i="1"/>
  <c r="CS124" i="1" s="1"/>
  <c r="CP124" i="1"/>
  <c r="CQ124" i="1" s="1"/>
  <c r="CN124" i="1"/>
  <c r="CO124" i="1" s="1"/>
  <c r="CL124" i="1"/>
  <c r="CM124" i="1" s="1"/>
  <c r="CK124" i="1"/>
  <c r="CJ124" i="1"/>
  <c r="CH124" i="1"/>
  <c r="CI124" i="1" s="1"/>
  <c r="CF124" i="1"/>
  <c r="CG124" i="1" s="1"/>
  <c r="CD124" i="1"/>
  <c r="CE124" i="1" s="1"/>
  <c r="CB124" i="1"/>
  <c r="CC124" i="1" s="1"/>
  <c r="BZ124" i="1"/>
  <c r="AL124" i="1"/>
  <c r="AD124" i="1"/>
  <c r="U124" i="1"/>
  <c r="N124" i="1"/>
  <c r="EN123" i="1"/>
  <c r="EL123" i="1"/>
  <c r="EM123" i="1" s="1"/>
  <c r="EJ123" i="1"/>
  <c r="EH123" i="1"/>
  <c r="EI123" i="1" s="1"/>
  <c r="EF123" i="1"/>
  <c r="DP123" i="1"/>
  <c r="DN123" i="1"/>
  <c r="DL123" i="1"/>
  <c r="DJ123" i="1"/>
  <c r="DH123" i="1"/>
  <c r="DF123" i="1"/>
  <c r="DD123" i="1"/>
  <c r="DB123" i="1"/>
  <c r="CZ123" i="1"/>
  <c r="CX123" i="1"/>
  <c r="CV123" i="1"/>
  <c r="CT123" i="1"/>
  <c r="CR123" i="1"/>
  <c r="CP123" i="1"/>
  <c r="CN123" i="1"/>
  <c r="CL123" i="1"/>
  <c r="CJ123" i="1"/>
  <c r="CH123" i="1"/>
  <c r="CF123" i="1"/>
  <c r="CD123" i="1"/>
  <c r="CB123" i="1"/>
  <c r="BZ123" i="1"/>
  <c r="DO123" i="1" s="1"/>
  <c r="AL123" i="1"/>
  <c r="AD123" i="1"/>
  <c r="U123" i="1"/>
  <c r="N123" i="1"/>
  <c r="EN122" i="1"/>
  <c r="EL122" i="1"/>
  <c r="EJ122" i="1"/>
  <c r="EK122" i="1" s="1"/>
  <c r="EH122" i="1"/>
  <c r="EF122" i="1"/>
  <c r="EG122" i="1" s="1"/>
  <c r="DP122" i="1"/>
  <c r="DQ122" i="1" s="1"/>
  <c r="DN122" i="1"/>
  <c r="DL122" i="1"/>
  <c r="DM122" i="1" s="1"/>
  <c r="DJ122" i="1"/>
  <c r="DH122" i="1"/>
  <c r="DI122" i="1" s="1"/>
  <c r="DR122" i="1" s="1"/>
  <c r="DS122" i="1" s="1"/>
  <c r="DT122" i="1" s="1"/>
  <c r="DU122" i="1" s="1"/>
  <c r="DV122" i="1" s="1"/>
  <c r="DW122" i="1" s="1"/>
  <c r="DX122" i="1" s="1"/>
  <c r="DY122" i="1" s="1"/>
  <c r="DZ122" i="1" s="1"/>
  <c r="EA122" i="1" s="1"/>
  <c r="EB122" i="1" s="1"/>
  <c r="EC122" i="1" s="1"/>
  <c r="ED122" i="1" s="1"/>
  <c r="EE122" i="1" s="1"/>
  <c r="DF122" i="1"/>
  <c r="DD122" i="1"/>
  <c r="DE122" i="1" s="1"/>
  <c r="DB122" i="1"/>
  <c r="CZ122" i="1"/>
  <c r="DA122" i="1" s="1"/>
  <c r="CX122" i="1"/>
  <c r="CV122" i="1"/>
  <c r="CW122" i="1" s="1"/>
  <c r="CT122" i="1"/>
  <c r="CR122" i="1"/>
  <c r="CS122" i="1" s="1"/>
  <c r="CP122" i="1"/>
  <c r="CN122" i="1"/>
  <c r="CO122" i="1" s="1"/>
  <c r="CL122" i="1"/>
  <c r="CJ122" i="1"/>
  <c r="CK122" i="1" s="1"/>
  <c r="CH122" i="1"/>
  <c r="CI122" i="1" s="1"/>
  <c r="CF122" i="1"/>
  <c r="CG122" i="1" s="1"/>
  <c r="CD122" i="1"/>
  <c r="CE122" i="1" s="1"/>
  <c r="CB122" i="1"/>
  <c r="CC122" i="1" s="1"/>
  <c r="BZ122" i="1"/>
  <c r="EM122" i="1" s="1"/>
  <c r="AL122" i="1"/>
  <c r="AD122" i="1"/>
  <c r="U122" i="1"/>
  <c r="N122" i="1"/>
  <c r="EN121" i="1"/>
  <c r="EL121" i="1"/>
  <c r="EM121" i="1" s="1"/>
  <c r="EK121" i="1"/>
  <c r="EJ121" i="1"/>
  <c r="EH121" i="1"/>
  <c r="EI121" i="1" s="1"/>
  <c r="EF121" i="1"/>
  <c r="EG121" i="1" s="1"/>
  <c r="DQ121" i="1"/>
  <c r="DP121" i="1"/>
  <c r="DN121" i="1"/>
  <c r="DO121" i="1" s="1"/>
  <c r="DM121" i="1"/>
  <c r="DL121" i="1"/>
  <c r="DJ121" i="1"/>
  <c r="DK121" i="1" s="1"/>
  <c r="DI121" i="1"/>
  <c r="DR121" i="1" s="1"/>
  <c r="DS121" i="1" s="1"/>
  <c r="DT121" i="1" s="1"/>
  <c r="DU121" i="1" s="1"/>
  <c r="DV121" i="1" s="1"/>
  <c r="DW121" i="1" s="1"/>
  <c r="DX121" i="1" s="1"/>
  <c r="DY121" i="1" s="1"/>
  <c r="DZ121" i="1" s="1"/>
  <c r="EA121" i="1" s="1"/>
  <c r="EB121" i="1" s="1"/>
  <c r="EC121" i="1" s="1"/>
  <c r="ED121" i="1" s="1"/>
  <c r="EE121" i="1" s="1"/>
  <c r="DH121" i="1"/>
  <c r="DF121" i="1"/>
  <c r="DG121" i="1" s="1"/>
  <c r="DE121" i="1"/>
  <c r="DD121" i="1"/>
  <c r="DB121" i="1"/>
  <c r="DC121" i="1" s="1"/>
  <c r="CZ121" i="1"/>
  <c r="DA121" i="1" s="1"/>
  <c r="CX121" i="1"/>
  <c r="CY121" i="1" s="1"/>
  <c r="CV121" i="1"/>
  <c r="CW121" i="1" s="1"/>
  <c r="CT121" i="1"/>
  <c r="CU121" i="1" s="1"/>
  <c r="CS121" i="1"/>
  <c r="CR121" i="1"/>
  <c r="CP121" i="1"/>
  <c r="CQ121" i="1" s="1"/>
  <c r="CN121" i="1"/>
  <c r="CO121" i="1" s="1"/>
  <c r="CL121" i="1"/>
  <c r="CM121" i="1" s="1"/>
  <c r="CK121" i="1"/>
  <c r="CJ121" i="1"/>
  <c r="CH121" i="1"/>
  <c r="CI121" i="1" s="1"/>
  <c r="CG121" i="1"/>
  <c r="CF121" i="1"/>
  <c r="CD121" i="1"/>
  <c r="CE121" i="1" s="1"/>
  <c r="CC121" i="1"/>
  <c r="CB121" i="1"/>
  <c r="BZ121" i="1"/>
  <c r="AL121" i="1"/>
  <c r="AD121" i="1"/>
  <c r="U121" i="1"/>
  <c r="N121" i="1"/>
  <c r="EN120" i="1"/>
  <c r="EM120" i="1"/>
  <c r="EL120" i="1"/>
  <c r="EJ120" i="1"/>
  <c r="EH120" i="1"/>
  <c r="EI120" i="1" s="1"/>
  <c r="EF120" i="1"/>
  <c r="DP120" i="1"/>
  <c r="DN120" i="1"/>
  <c r="DO120" i="1" s="1"/>
  <c r="DL120" i="1"/>
  <c r="DJ120" i="1"/>
  <c r="DK120" i="1" s="1"/>
  <c r="DH120" i="1"/>
  <c r="DF120" i="1"/>
  <c r="DG120" i="1" s="1"/>
  <c r="DD120" i="1"/>
  <c r="DC120" i="1"/>
  <c r="DB120" i="1"/>
  <c r="CZ120" i="1"/>
  <c r="CX120" i="1"/>
  <c r="CY120" i="1" s="1"/>
  <c r="CV120" i="1"/>
  <c r="CU120" i="1"/>
  <c r="CT120" i="1"/>
  <c r="CR120" i="1"/>
  <c r="CP120" i="1"/>
  <c r="CQ120" i="1" s="1"/>
  <c r="CN120" i="1"/>
  <c r="CM120" i="1"/>
  <c r="CL120" i="1"/>
  <c r="CJ120" i="1"/>
  <c r="CH120" i="1"/>
  <c r="CI120" i="1" s="1"/>
  <c r="CF120" i="1"/>
  <c r="CD120" i="1"/>
  <c r="CE120" i="1" s="1"/>
  <c r="CB120" i="1"/>
  <c r="CC120" i="1" s="1"/>
  <c r="BZ120" i="1"/>
  <c r="AL120" i="1"/>
  <c r="AD120" i="1"/>
  <c r="U120" i="1"/>
  <c r="N120" i="1"/>
  <c r="EN119" i="1"/>
  <c r="EL119" i="1"/>
  <c r="EJ119" i="1"/>
  <c r="EK119" i="1" s="1"/>
  <c r="EI119" i="1"/>
  <c r="EH119" i="1"/>
  <c r="EF119" i="1"/>
  <c r="EG119" i="1" s="1"/>
  <c r="DP119" i="1"/>
  <c r="DQ119" i="1" s="1"/>
  <c r="DO119" i="1"/>
  <c r="DN119" i="1"/>
  <c r="DL119" i="1"/>
  <c r="DK119" i="1"/>
  <c r="DJ119" i="1"/>
  <c r="DH119" i="1"/>
  <c r="DI119" i="1" s="1"/>
  <c r="DR119" i="1" s="1"/>
  <c r="DS119" i="1" s="1"/>
  <c r="DT119" i="1" s="1"/>
  <c r="DU119" i="1" s="1"/>
  <c r="DV119" i="1" s="1"/>
  <c r="DW119" i="1" s="1"/>
  <c r="DX119" i="1" s="1"/>
  <c r="DY119" i="1" s="1"/>
  <c r="DZ119" i="1" s="1"/>
  <c r="EA119" i="1" s="1"/>
  <c r="EB119" i="1" s="1"/>
  <c r="EC119" i="1" s="1"/>
  <c r="ED119" i="1" s="1"/>
  <c r="EE119" i="1" s="1"/>
  <c r="DF119" i="1"/>
  <c r="DD119" i="1"/>
  <c r="DE119" i="1" s="1"/>
  <c r="DC119" i="1"/>
  <c r="DB119" i="1"/>
  <c r="CZ119" i="1"/>
  <c r="DA119" i="1" s="1"/>
  <c r="CY119" i="1"/>
  <c r="CX119" i="1"/>
  <c r="CV119" i="1"/>
  <c r="CU119" i="1"/>
  <c r="CT119" i="1"/>
  <c r="CR119" i="1"/>
  <c r="CS119" i="1" s="1"/>
  <c r="CP119" i="1"/>
  <c r="CN119" i="1"/>
  <c r="CO119" i="1" s="1"/>
  <c r="CM119" i="1"/>
  <c r="CL119" i="1"/>
  <c r="CJ119" i="1"/>
  <c r="CK119" i="1" s="1"/>
  <c r="CI119" i="1"/>
  <c r="CH119" i="1"/>
  <c r="CF119" i="1"/>
  <c r="CD119" i="1"/>
  <c r="CE119" i="1" s="1"/>
  <c r="CB119" i="1"/>
  <c r="CC119" i="1" s="1"/>
  <c r="BZ119" i="1"/>
  <c r="EM119" i="1" s="1"/>
  <c r="AL119" i="1"/>
  <c r="AD119" i="1"/>
  <c r="U119" i="1"/>
  <c r="N119" i="1"/>
  <c r="EN118" i="1"/>
  <c r="EL118" i="1"/>
  <c r="EK118" i="1"/>
  <c r="EJ118" i="1"/>
  <c r="EH118" i="1"/>
  <c r="EF118" i="1"/>
  <c r="EG118" i="1" s="1"/>
  <c r="DP118" i="1"/>
  <c r="DQ118" i="1" s="1"/>
  <c r="DN118" i="1"/>
  <c r="DM118" i="1"/>
  <c r="DL118" i="1"/>
  <c r="DJ118" i="1"/>
  <c r="DH118" i="1"/>
  <c r="DI118" i="1" s="1"/>
  <c r="DR118" i="1" s="1"/>
  <c r="DS118" i="1" s="1"/>
  <c r="DT118" i="1" s="1"/>
  <c r="DU118" i="1" s="1"/>
  <c r="DV118" i="1" s="1"/>
  <c r="DW118" i="1" s="1"/>
  <c r="DX118" i="1" s="1"/>
  <c r="DY118" i="1" s="1"/>
  <c r="DZ118" i="1" s="1"/>
  <c r="EA118" i="1" s="1"/>
  <c r="EB118" i="1" s="1"/>
  <c r="EC118" i="1" s="1"/>
  <c r="ED118" i="1" s="1"/>
  <c r="EE118" i="1" s="1"/>
  <c r="DF118" i="1"/>
  <c r="DD118" i="1"/>
  <c r="DE118" i="1" s="1"/>
  <c r="DB118" i="1"/>
  <c r="CZ118" i="1"/>
  <c r="DA118" i="1" s="1"/>
  <c r="CX118" i="1"/>
  <c r="CW118" i="1"/>
  <c r="CV118" i="1"/>
  <c r="CT118" i="1"/>
  <c r="CR118" i="1"/>
  <c r="CS118" i="1" s="1"/>
  <c r="CP118" i="1"/>
  <c r="CN118" i="1"/>
  <c r="CO118" i="1" s="1"/>
  <c r="CL118" i="1"/>
  <c r="CJ118" i="1"/>
  <c r="CK118" i="1" s="1"/>
  <c r="CH118" i="1"/>
  <c r="CG118" i="1"/>
  <c r="CF118" i="1"/>
  <c r="CD118" i="1"/>
  <c r="CE118" i="1" s="1"/>
  <c r="CB118" i="1"/>
  <c r="CC118" i="1" s="1"/>
  <c r="BZ118" i="1"/>
  <c r="EM118" i="1" s="1"/>
  <c r="AL118" i="1"/>
  <c r="AD118" i="1"/>
  <c r="U118" i="1"/>
  <c r="N118" i="1"/>
  <c r="EN117" i="1"/>
  <c r="EL117" i="1"/>
  <c r="EM117" i="1" s="1"/>
  <c r="EK117" i="1"/>
  <c r="EJ117" i="1"/>
  <c r="EH117" i="1"/>
  <c r="EI117" i="1" s="1"/>
  <c r="EF117" i="1"/>
  <c r="EG117" i="1" s="1"/>
  <c r="DQ117" i="1"/>
  <c r="DP117" i="1"/>
  <c r="DN117" i="1"/>
  <c r="DO117" i="1" s="1"/>
  <c r="DM117" i="1"/>
  <c r="DL117" i="1"/>
  <c r="DJ117" i="1"/>
  <c r="DK117" i="1" s="1"/>
  <c r="DI117" i="1"/>
  <c r="DR117" i="1" s="1"/>
  <c r="DS117" i="1" s="1"/>
  <c r="DT117" i="1" s="1"/>
  <c r="DU117" i="1" s="1"/>
  <c r="DV117" i="1" s="1"/>
  <c r="DW117" i="1" s="1"/>
  <c r="DX117" i="1" s="1"/>
  <c r="DY117" i="1" s="1"/>
  <c r="DZ117" i="1" s="1"/>
  <c r="EA117" i="1" s="1"/>
  <c r="EB117" i="1" s="1"/>
  <c r="EC117" i="1" s="1"/>
  <c r="ED117" i="1" s="1"/>
  <c r="EE117" i="1" s="1"/>
  <c r="DH117" i="1"/>
  <c r="DF117" i="1"/>
  <c r="DG117" i="1" s="1"/>
  <c r="DD117" i="1"/>
  <c r="DE117" i="1" s="1"/>
  <c r="DB117" i="1"/>
  <c r="DC117" i="1" s="1"/>
  <c r="CZ117" i="1"/>
  <c r="DA117" i="1" s="1"/>
  <c r="CX117" i="1"/>
  <c r="CY117" i="1" s="1"/>
  <c r="CW117" i="1"/>
  <c r="CV117" i="1"/>
  <c r="CT117" i="1"/>
  <c r="CU117" i="1" s="1"/>
  <c r="CR117" i="1"/>
  <c r="CS117" i="1" s="1"/>
  <c r="CP117" i="1"/>
  <c r="CQ117" i="1" s="1"/>
  <c r="CN117" i="1"/>
  <c r="CO117" i="1" s="1"/>
  <c r="CL117" i="1"/>
  <c r="CM117" i="1" s="1"/>
  <c r="CJ117" i="1"/>
  <c r="CK117" i="1" s="1"/>
  <c r="CH117" i="1"/>
  <c r="CI117" i="1" s="1"/>
  <c r="CG117" i="1"/>
  <c r="CF117" i="1"/>
  <c r="CD117" i="1"/>
  <c r="CE117" i="1" s="1"/>
  <c r="CB117" i="1"/>
  <c r="CC117" i="1" s="1"/>
  <c r="BZ117" i="1"/>
  <c r="AL117" i="1"/>
  <c r="AD117" i="1"/>
  <c r="U117" i="1"/>
  <c r="N117" i="1"/>
  <c r="EN116" i="1"/>
  <c r="EM116" i="1"/>
  <c r="EL116" i="1"/>
  <c r="EK116" i="1"/>
  <c r="EJ116" i="1"/>
  <c r="EI116" i="1"/>
  <c r="EH116" i="1"/>
  <c r="EF116" i="1"/>
  <c r="EG116" i="1" s="1"/>
  <c r="DP116" i="1"/>
  <c r="DQ116" i="1" s="1"/>
  <c r="DN116" i="1"/>
  <c r="DO116" i="1" s="1"/>
  <c r="DL116" i="1"/>
  <c r="DM116" i="1" s="1"/>
  <c r="DJ116" i="1"/>
  <c r="DK116" i="1" s="1"/>
  <c r="DH116" i="1"/>
  <c r="DI116" i="1" s="1"/>
  <c r="DR116" i="1" s="1"/>
  <c r="DS116" i="1" s="1"/>
  <c r="DT116" i="1" s="1"/>
  <c r="DU116" i="1" s="1"/>
  <c r="DV116" i="1" s="1"/>
  <c r="DW116" i="1" s="1"/>
  <c r="DX116" i="1" s="1"/>
  <c r="DY116" i="1" s="1"/>
  <c r="DZ116" i="1" s="1"/>
  <c r="EA116" i="1" s="1"/>
  <c r="EB116" i="1" s="1"/>
  <c r="EC116" i="1" s="1"/>
  <c r="ED116" i="1" s="1"/>
  <c r="EE116" i="1" s="1"/>
  <c r="DF116" i="1"/>
  <c r="DG116" i="1" s="1"/>
  <c r="DD116" i="1"/>
  <c r="DE116" i="1" s="1"/>
  <c r="DB116" i="1"/>
  <c r="DC116" i="1" s="1"/>
  <c r="CZ116" i="1"/>
  <c r="DA116" i="1" s="1"/>
  <c r="CX116" i="1"/>
  <c r="CY116" i="1" s="1"/>
  <c r="CV116" i="1"/>
  <c r="CW116" i="1" s="1"/>
  <c r="CT116" i="1"/>
  <c r="CU116" i="1" s="1"/>
  <c r="CR116" i="1"/>
  <c r="CS116" i="1" s="1"/>
  <c r="CP116" i="1"/>
  <c r="CQ116" i="1" s="1"/>
  <c r="CN116" i="1"/>
  <c r="CO116" i="1" s="1"/>
  <c r="CL116" i="1"/>
  <c r="CM116" i="1" s="1"/>
  <c r="CJ116" i="1"/>
  <c r="CK116" i="1" s="1"/>
  <c r="CH116" i="1"/>
  <c r="CI116" i="1" s="1"/>
  <c r="CF116" i="1"/>
  <c r="CG116" i="1" s="1"/>
  <c r="CD116" i="1"/>
  <c r="CE116" i="1" s="1"/>
  <c r="CB116" i="1"/>
  <c r="CC116" i="1" s="1"/>
  <c r="BZ116" i="1"/>
  <c r="AL116" i="1"/>
  <c r="AD116" i="1"/>
  <c r="U116" i="1"/>
  <c r="N116" i="1"/>
  <c r="EN115" i="1"/>
  <c r="EL115" i="1"/>
  <c r="EJ115" i="1"/>
  <c r="EH115" i="1"/>
  <c r="EF115" i="1"/>
  <c r="DP115" i="1"/>
  <c r="DN115" i="1"/>
  <c r="DL115" i="1"/>
  <c r="DJ115" i="1"/>
  <c r="DH115" i="1"/>
  <c r="DF115" i="1"/>
  <c r="DD115" i="1"/>
  <c r="DB115" i="1"/>
  <c r="CZ115" i="1"/>
  <c r="CX115" i="1"/>
  <c r="CV115" i="1"/>
  <c r="CT115" i="1"/>
  <c r="CR115" i="1"/>
  <c r="CP115" i="1"/>
  <c r="CN115" i="1"/>
  <c r="CL115" i="1"/>
  <c r="CJ115" i="1"/>
  <c r="CH115" i="1"/>
  <c r="CF115" i="1"/>
  <c r="CD115" i="1"/>
  <c r="CB115" i="1"/>
  <c r="BZ115" i="1"/>
  <c r="EK115" i="1" s="1"/>
  <c r="AL115" i="1"/>
  <c r="AD115" i="1"/>
  <c r="U115" i="1"/>
  <c r="N115" i="1"/>
  <c r="EN114" i="1"/>
  <c r="EL114" i="1"/>
  <c r="EM114" i="1" s="1"/>
  <c r="EJ114" i="1"/>
  <c r="EK114" i="1" s="1"/>
  <c r="EH114" i="1"/>
  <c r="EI114" i="1" s="1"/>
  <c r="EF114" i="1"/>
  <c r="EG114" i="1" s="1"/>
  <c r="DP114" i="1"/>
  <c r="DQ114" i="1" s="1"/>
  <c r="DN114" i="1"/>
  <c r="DO114" i="1" s="1"/>
  <c r="DL114" i="1"/>
  <c r="DM114" i="1" s="1"/>
  <c r="DJ114" i="1"/>
  <c r="DK114" i="1" s="1"/>
  <c r="DH114" i="1"/>
  <c r="DI114" i="1" s="1"/>
  <c r="DR114" i="1" s="1"/>
  <c r="DS114" i="1" s="1"/>
  <c r="DT114" i="1" s="1"/>
  <c r="DU114" i="1" s="1"/>
  <c r="DV114" i="1" s="1"/>
  <c r="DW114" i="1" s="1"/>
  <c r="DX114" i="1" s="1"/>
  <c r="DY114" i="1" s="1"/>
  <c r="DZ114" i="1" s="1"/>
  <c r="EA114" i="1" s="1"/>
  <c r="EB114" i="1" s="1"/>
  <c r="EC114" i="1" s="1"/>
  <c r="ED114" i="1" s="1"/>
  <c r="EE114" i="1" s="1"/>
  <c r="DF114" i="1"/>
  <c r="DG114" i="1" s="1"/>
  <c r="DD114" i="1"/>
  <c r="DE114" i="1" s="1"/>
  <c r="DB114" i="1"/>
  <c r="DC114" i="1" s="1"/>
  <c r="CZ114" i="1"/>
  <c r="DA114" i="1" s="1"/>
  <c r="CX114" i="1"/>
  <c r="CY114" i="1" s="1"/>
  <c r="CV114" i="1"/>
  <c r="CW114" i="1" s="1"/>
  <c r="CT114" i="1"/>
  <c r="CU114" i="1" s="1"/>
  <c r="CR114" i="1"/>
  <c r="CS114" i="1" s="1"/>
  <c r="CP114" i="1"/>
  <c r="CQ114" i="1" s="1"/>
  <c r="CN114" i="1"/>
  <c r="CO114" i="1" s="1"/>
  <c r="CL114" i="1"/>
  <c r="CM114" i="1" s="1"/>
  <c r="CJ114" i="1"/>
  <c r="CK114" i="1" s="1"/>
  <c r="CH114" i="1"/>
  <c r="CI114" i="1" s="1"/>
  <c r="CF114" i="1"/>
  <c r="CG114" i="1" s="1"/>
  <c r="CD114" i="1"/>
  <c r="CE114" i="1" s="1"/>
  <c r="CB114" i="1"/>
  <c r="CC114" i="1" s="1"/>
  <c r="BZ114" i="1"/>
  <c r="AL114" i="1"/>
  <c r="AD114" i="1"/>
  <c r="U114" i="1"/>
  <c r="N114" i="1"/>
  <c r="EN194" i="1"/>
  <c r="EL194" i="1"/>
  <c r="EM194" i="1" s="1"/>
  <c r="EK194" i="1"/>
  <c r="EJ194" i="1"/>
  <c r="EH194" i="1"/>
  <c r="EI194" i="1" s="1"/>
  <c r="EF194" i="1"/>
  <c r="EG194" i="1" s="1"/>
  <c r="DQ194" i="1"/>
  <c r="DP194" i="1"/>
  <c r="DN194" i="1"/>
  <c r="DO194" i="1" s="1"/>
  <c r="DM194" i="1"/>
  <c r="DL194" i="1"/>
  <c r="DJ194" i="1"/>
  <c r="DK194" i="1" s="1"/>
  <c r="DH194" i="1"/>
  <c r="DI194" i="1" s="1"/>
  <c r="DR194" i="1" s="1"/>
  <c r="DS194" i="1" s="1"/>
  <c r="DT194" i="1" s="1"/>
  <c r="DU194" i="1" s="1"/>
  <c r="DV194" i="1" s="1"/>
  <c r="DW194" i="1" s="1"/>
  <c r="DX194" i="1" s="1"/>
  <c r="DY194" i="1" s="1"/>
  <c r="DZ194" i="1" s="1"/>
  <c r="EA194" i="1" s="1"/>
  <c r="EB194" i="1" s="1"/>
  <c r="EC194" i="1" s="1"/>
  <c r="ED194" i="1" s="1"/>
  <c r="EE194" i="1" s="1"/>
  <c r="DF194" i="1"/>
  <c r="DG194" i="1" s="1"/>
  <c r="DE194" i="1"/>
  <c r="DD194" i="1"/>
  <c r="DB194" i="1"/>
  <c r="DC194" i="1" s="1"/>
  <c r="CZ194" i="1"/>
  <c r="DA194" i="1" s="1"/>
  <c r="CX194" i="1"/>
  <c r="CY194" i="1" s="1"/>
  <c r="CW194" i="1"/>
  <c r="CV194" i="1"/>
  <c r="CT194" i="1"/>
  <c r="CU194" i="1" s="1"/>
  <c r="CS194" i="1"/>
  <c r="CR194" i="1"/>
  <c r="CP194" i="1"/>
  <c r="CQ194" i="1" s="1"/>
  <c r="CN194" i="1"/>
  <c r="CO194" i="1" s="1"/>
  <c r="CL194" i="1"/>
  <c r="CM194" i="1" s="1"/>
  <c r="CK194" i="1"/>
  <c r="CJ194" i="1"/>
  <c r="CH194" i="1"/>
  <c r="CI194" i="1" s="1"/>
  <c r="CG194" i="1"/>
  <c r="CF194" i="1"/>
  <c r="CD194" i="1"/>
  <c r="CE194" i="1" s="1"/>
  <c r="CC194" i="1"/>
  <c r="CB194" i="1"/>
  <c r="BZ194" i="1"/>
  <c r="AL194" i="1"/>
  <c r="AD194" i="1"/>
  <c r="U194" i="1"/>
  <c r="N194" i="1"/>
  <c r="EN193" i="1"/>
  <c r="EL193" i="1"/>
  <c r="EM193" i="1" s="1"/>
  <c r="EJ193" i="1"/>
  <c r="EH193" i="1"/>
  <c r="EI193" i="1" s="1"/>
  <c r="EF193" i="1"/>
  <c r="DP193" i="1"/>
  <c r="DN193" i="1"/>
  <c r="DO193" i="1" s="1"/>
  <c r="DL193" i="1"/>
  <c r="DJ193" i="1"/>
  <c r="DK193" i="1" s="1"/>
  <c r="DH193" i="1"/>
  <c r="DF193" i="1"/>
  <c r="DG193" i="1" s="1"/>
  <c r="DD193" i="1"/>
  <c r="DB193" i="1"/>
  <c r="DC193" i="1" s="1"/>
  <c r="CZ193" i="1"/>
  <c r="DA193" i="1" s="1"/>
  <c r="CX193" i="1"/>
  <c r="CY193" i="1" s="1"/>
  <c r="CV193" i="1"/>
  <c r="CW193" i="1" s="1"/>
  <c r="CT193" i="1"/>
  <c r="CU193" i="1" s="1"/>
  <c r="CS193" i="1"/>
  <c r="CR193" i="1"/>
  <c r="CP193" i="1"/>
  <c r="CQ193" i="1" s="1"/>
  <c r="CN193" i="1"/>
  <c r="CO193" i="1" s="1"/>
  <c r="CL193" i="1"/>
  <c r="CM193" i="1" s="1"/>
  <c r="CK193" i="1"/>
  <c r="CJ193" i="1"/>
  <c r="CH193" i="1"/>
  <c r="CI193" i="1" s="1"/>
  <c r="CG193" i="1"/>
  <c r="CF193" i="1"/>
  <c r="CD193" i="1"/>
  <c r="CE193" i="1" s="1"/>
  <c r="CC193" i="1"/>
  <c r="CB193" i="1"/>
  <c r="BZ193" i="1"/>
  <c r="EK193" i="1" s="1"/>
  <c r="AL193" i="1"/>
  <c r="AD193" i="1"/>
  <c r="U193" i="1"/>
  <c r="N193" i="1"/>
  <c r="EN192" i="1"/>
  <c r="EM192" i="1"/>
  <c r="EL192" i="1"/>
  <c r="EJ192" i="1"/>
  <c r="EI192" i="1"/>
  <c r="EH192" i="1"/>
  <c r="EF192" i="1"/>
  <c r="DP192" i="1"/>
  <c r="DO192" i="1"/>
  <c r="DN192" i="1"/>
  <c r="DL192" i="1"/>
  <c r="DJ192" i="1"/>
  <c r="DH192" i="1"/>
  <c r="DI192" i="1" s="1"/>
  <c r="DR192" i="1" s="1"/>
  <c r="DS192" i="1" s="1"/>
  <c r="DT192" i="1" s="1"/>
  <c r="DU192" i="1" s="1"/>
  <c r="DV192" i="1" s="1"/>
  <c r="DW192" i="1" s="1"/>
  <c r="DX192" i="1" s="1"/>
  <c r="DY192" i="1" s="1"/>
  <c r="DZ192" i="1" s="1"/>
  <c r="EA192" i="1" s="1"/>
  <c r="EB192" i="1" s="1"/>
  <c r="EC192" i="1" s="1"/>
  <c r="ED192" i="1" s="1"/>
  <c r="EE192" i="1" s="1"/>
  <c r="DF192" i="1"/>
  <c r="DD192" i="1"/>
  <c r="DE192" i="1" s="1"/>
  <c r="DB192" i="1"/>
  <c r="DC192" i="1" s="1"/>
  <c r="CZ192" i="1"/>
  <c r="CY192" i="1"/>
  <c r="CX192" i="1"/>
  <c r="CV192" i="1"/>
  <c r="CT192" i="1"/>
  <c r="CR192" i="1"/>
  <c r="CS192" i="1" s="1"/>
  <c r="CP192" i="1"/>
  <c r="CN192" i="1"/>
  <c r="CO192" i="1" s="1"/>
  <c r="CM192" i="1"/>
  <c r="CL192" i="1"/>
  <c r="CJ192" i="1"/>
  <c r="CI192" i="1"/>
  <c r="CH192" i="1"/>
  <c r="CF192" i="1"/>
  <c r="CD192" i="1"/>
  <c r="CB192" i="1"/>
  <c r="CC192" i="1" s="1"/>
  <c r="BZ192" i="1"/>
  <c r="AL192" i="1"/>
  <c r="AD192" i="1"/>
  <c r="U192" i="1"/>
  <c r="N192" i="1"/>
  <c r="EN191" i="1"/>
  <c r="EL191" i="1"/>
  <c r="EJ191" i="1"/>
  <c r="EK191" i="1" s="1"/>
  <c r="EH191" i="1"/>
  <c r="EF191" i="1"/>
  <c r="EG191" i="1" s="1"/>
  <c r="DP191" i="1"/>
  <c r="DQ191" i="1" s="1"/>
  <c r="DN191" i="1"/>
  <c r="DL191" i="1"/>
  <c r="DM191" i="1" s="1"/>
  <c r="DJ191" i="1"/>
  <c r="DH191" i="1"/>
  <c r="DI191" i="1" s="1"/>
  <c r="DR191" i="1" s="1"/>
  <c r="DS191" i="1" s="1"/>
  <c r="DT191" i="1" s="1"/>
  <c r="DU191" i="1" s="1"/>
  <c r="DV191" i="1" s="1"/>
  <c r="DW191" i="1" s="1"/>
  <c r="DX191" i="1" s="1"/>
  <c r="DY191" i="1" s="1"/>
  <c r="DZ191" i="1" s="1"/>
  <c r="EA191" i="1" s="1"/>
  <c r="EB191" i="1" s="1"/>
  <c r="EC191" i="1" s="1"/>
  <c r="ED191" i="1" s="1"/>
  <c r="EE191" i="1" s="1"/>
  <c r="DF191" i="1"/>
  <c r="DD191" i="1"/>
  <c r="DE191" i="1" s="1"/>
  <c r="DB191" i="1"/>
  <c r="CZ191" i="1"/>
  <c r="DA191" i="1" s="1"/>
  <c r="CX191" i="1"/>
  <c r="CV191" i="1"/>
  <c r="CW191" i="1" s="1"/>
  <c r="CT191" i="1"/>
  <c r="CR191" i="1"/>
  <c r="CS191" i="1" s="1"/>
  <c r="CP191" i="1"/>
  <c r="CN191" i="1"/>
  <c r="CO191" i="1" s="1"/>
  <c r="CL191" i="1"/>
  <c r="CJ191" i="1"/>
  <c r="CK191" i="1" s="1"/>
  <c r="CH191" i="1"/>
  <c r="CF191" i="1"/>
  <c r="CG191" i="1" s="1"/>
  <c r="CD191" i="1"/>
  <c r="CB191" i="1"/>
  <c r="CC191" i="1" s="1"/>
  <c r="BZ191" i="1"/>
  <c r="EM191" i="1" s="1"/>
  <c r="AL191" i="1"/>
  <c r="AD191" i="1"/>
  <c r="U191" i="1"/>
  <c r="N191" i="1"/>
  <c r="EN190" i="1"/>
  <c r="EL190" i="1"/>
  <c r="EM190" i="1" s="1"/>
  <c r="EK190" i="1"/>
  <c r="EJ190" i="1"/>
  <c r="EH190" i="1"/>
  <c r="EI190" i="1" s="1"/>
  <c r="EF190" i="1"/>
  <c r="EG190" i="1" s="1"/>
  <c r="DQ190" i="1"/>
  <c r="DP190" i="1"/>
  <c r="DN190" i="1"/>
  <c r="DO190" i="1" s="1"/>
  <c r="DM190" i="1"/>
  <c r="DL190" i="1"/>
  <c r="DJ190" i="1"/>
  <c r="DK190" i="1" s="1"/>
  <c r="DH190" i="1"/>
  <c r="DI190" i="1" s="1"/>
  <c r="DR190" i="1" s="1"/>
  <c r="DS190" i="1" s="1"/>
  <c r="DT190" i="1" s="1"/>
  <c r="DU190" i="1" s="1"/>
  <c r="DV190" i="1" s="1"/>
  <c r="DW190" i="1" s="1"/>
  <c r="DX190" i="1" s="1"/>
  <c r="DY190" i="1" s="1"/>
  <c r="DZ190" i="1" s="1"/>
  <c r="EA190" i="1" s="1"/>
  <c r="EB190" i="1" s="1"/>
  <c r="EC190" i="1" s="1"/>
  <c r="ED190" i="1" s="1"/>
  <c r="EE190" i="1" s="1"/>
  <c r="DF190" i="1"/>
  <c r="DG190" i="1" s="1"/>
  <c r="DD190" i="1"/>
  <c r="DE190" i="1" s="1"/>
  <c r="DB190" i="1"/>
  <c r="DC190" i="1" s="1"/>
  <c r="CZ190" i="1"/>
  <c r="DA190" i="1" s="1"/>
  <c r="CX190" i="1"/>
  <c r="CY190" i="1" s="1"/>
  <c r="CV190" i="1"/>
  <c r="CW190" i="1" s="1"/>
  <c r="CT190" i="1"/>
  <c r="CU190" i="1" s="1"/>
  <c r="CS190" i="1"/>
  <c r="CR190" i="1"/>
  <c r="CP190" i="1"/>
  <c r="CQ190" i="1" s="1"/>
  <c r="CN190" i="1"/>
  <c r="CO190" i="1" s="1"/>
  <c r="CL190" i="1"/>
  <c r="CM190" i="1" s="1"/>
  <c r="CK190" i="1"/>
  <c r="CJ190" i="1"/>
  <c r="CH190" i="1"/>
  <c r="CI190" i="1" s="1"/>
  <c r="CG190" i="1"/>
  <c r="CF190" i="1"/>
  <c r="CD190" i="1"/>
  <c r="CE190" i="1" s="1"/>
  <c r="CC190" i="1"/>
  <c r="CB190" i="1"/>
  <c r="BZ190" i="1"/>
  <c r="AL190" i="1"/>
  <c r="AD190" i="1"/>
  <c r="U190" i="1"/>
  <c r="N190" i="1"/>
  <c r="EN189" i="1"/>
  <c r="EL189" i="1"/>
  <c r="EM189" i="1" s="1"/>
  <c r="EJ189" i="1"/>
  <c r="EH189" i="1"/>
  <c r="EI189" i="1" s="1"/>
  <c r="EF189" i="1"/>
  <c r="DP189" i="1"/>
  <c r="DN189" i="1"/>
  <c r="DO189" i="1" s="1"/>
  <c r="DL189" i="1"/>
  <c r="DJ189" i="1"/>
  <c r="DK189" i="1" s="1"/>
  <c r="DH189" i="1"/>
  <c r="DF189" i="1"/>
  <c r="DG189" i="1" s="1"/>
  <c r="DD189" i="1"/>
  <c r="DB189" i="1"/>
  <c r="DC189" i="1" s="1"/>
  <c r="CZ189" i="1"/>
  <c r="CX189" i="1"/>
  <c r="CY189" i="1" s="1"/>
  <c r="CV189" i="1"/>
  <c r="CT189" i="1"/>
  <c r="CU189" i="1" s="1"/>
  <c r="CR189" i="1"/>
  <c r="CP189" i="1"/>
  <c r="CQ189" i="1" s="1"/>
  <c r="CN189" i="1"/>
  <c r="CL189" i="1"/>
  <c r="CM189" i="1" s="1"/>
  <c r="CJ189" i="1"/>
  <c r="CH189" i="1"/>
  <c r="CI189" i="1" s="1"/>
  <c r="CG189" i="1"/>
  <c r="CF189" i="1"/>
  <c r="CD189" i="1"/>
  <c r="CE189" i="1" s="1"/>
  <c r="CB189" i="1"/>
  <c r="CC189" i="1" s="1"/>
  <c r="BZ189" i="1"/>
  <c r="EK189" i="1" s="1"/>
  <c r="AL189" i="1"/>
  <c r="AD189" i="1"/>
  <c r="U189" i="1"/>
  <c r="N189" i="1"/>
  <c r="EN188" i="1"/>
  <c r="EM188" i="1"/>
  <c r="EL188" i="1"/>
  <c r="EJ188" i="1"/>
  <c r="EI188" i="1"/>
  <c r="EH188" i="1"/>
  <c r="EF188" i="1"/>
  <c r="DP188" i="1"/>
  <c r="DQ188" i="1" s="1"/>
  <c r="DO188" i="1"/>
  <c r="DN188" i="1"/>
  <c r="DL188" i="1"/>
  <c r="DJ188" i="1"/>
  <c r="DK188" i="1" s="1"/>
  <c r="DH188" i="1"/>
  <c r="DF188" i="1"/>
  <c r="DG188" i="1" s="1"/>
  <c r="DD188" i="1"/>
  <c r="DE188" i="1" s="1"/>
  <c r="DB188" i="1"/>
  <c r="DC188" i="1" s="1"/>
  <c r="CZ188" i="1"/>
  <c r="DA188" i="1" s="1"/>
  <c r="CX188" i="1"/>
  <c r="CY188" i="1" s="1"/>
  <c r="CV188" i="1"/>
  <c r="CU188" i="1"/>
  <c r="CT188" i="1"/>
  <c r="CR188" i="1"/>
  <c r="CP188" i="1"/>
  <c r="CQ188" i="1" s="1"/>
  <c r="CN188" i="1"/>
  <c r="CO188" i="1" s="1"/>
  <c r="CL188" i="1"/>
  <c r="CM188" i="1" s="1"/>
  <c r="CJ188" i="1"/>
  <c r="CK188" i="1" s="1"/>
  <c r="CI188" i="1"/>
  <c r="CH188" i="1"/>
  <c r="CF188" i="1"/>
  <c r="CD188" i="1"/>
  <c r="CE188" i="1" s="1"/>
  <c r="CB188" i="1"/>
  <c r="BZ188" i="1"/>
  <c r="AL188" i="1"/>
  <c r="AD188" i="1"/>
  <c r="U188" i="1"/>
  <c r="N188" i="1"/>
  <c r="EN187" i="1"/>
  <c r="EL187" i="1"/>
  <c r="EM187" i="1" s="1"/>
  <c r="EK187" i="1"/>
  <c r="EJ187" i="1"/>
  <c r="EH187" i="1"/>
  <c r="EI187" i="1" s="1"/>
  <c r="EF187" i="1"/>
  <c r="EG187" i="1" s="1"/>
  <c r="DQ187" i="1"/>
  <c r="DP187" i="1"/>
  <c r="DN187" i="1"/>
  <c r="DO187" i="1" s="1"/>
  <c r="DM187" i="1"/>
  <c r="DL187" i="1"/>
  <c r="DJ187" i="1"/>
  <c r="DK187" i="1" s="1"/>
  <c r="DH187" i="1"/>
  <c r="DI187" i="1" s="1"/>
  <c r="DR187" i="1" s="1"/>
  <c r="DS187" i="1" s="1"/>
  <c r="DT187" i="1" s="1"/>
  <c r="DU187" i="1" s="1"/>
  <c r="DV187" i="1" s="1"/>
  <c r="DW187" i="1" s="1"/>
  <c r="DX187" i="1" s="1"/>
  <c r="DY187" i="1" s="1"/>
  <c r="DZ187" i="1" s="1"/>
  <c r="EA187" i="1" s="1"/>
  <c r="EB187" i="1" s="1"/>
  <c r="EC187" i="1" s="1"/>
  <c r="ED187" i="1" s="1"/>
  <c r="EE187" i="1" s="1"/>
  <c r="DF187" i="1"/>
  <c r="DG187" i="1" s="1"/>
  <c r="DD187" i="1"/>
  <c r="DE187" i="1" s="1"/>
  <c r="DB187" i="1"/>
  <c r="DC187" i="1" s="1"/>
  <c r="CZ187" i="1"/>
  <c r="DA187" i="1" s="1"/>
  <c r="CX187" i="1"/>
  <c r="CY187" i="1" s="1"/>
  <c r="CV187" i="1"/>
  <c r="CW187" i="1" s="1"/>
  <c r="CT187" i="1"/>
  <c r="CU187" i="1" s="1"/>
  <c r="CS187" i="1"/>
  <c r="CR187" i="1"/>
  <c r="CP187" i="1"/>
  <c r="CQ187" i="1" s="1"/>
  <c r="CO187" i="1"/>
  <c r="CN187" i="1"/>
  <c r="CL187" i="1"/>
  <c r="CM187" i="1" s="1"/>
  <c r="CK187" i="1"/>
  <c r="CJ187" i="1"/>
  <c r="CH187" i="1"/>
  <c r="CI187" i="1" s="1"/>
  <c r="CG187" i="1"/>
  <c r="CF187" i="1"/>
  <c r="CD187" i="1"/>
  <c r="CE187" i="1" s="1"/>
  <c r="CC187" i="1"/>
  <c r="CB187" i="1"/>
  <c r="BZ187" i="1"/>
  <c r="AL187" i="1"/>
  <c r="AD187" i="1"/>
  <c r="U187" i="1"/>
  <c r="N187" i="1"/>
  <c r="EN186" i="1"/>
  <c r="EL186" i="1"/>
  <c r="EM186" i="1" s="1"/>
  <c r="EJ186" i="1"/>
  <c r="EH186" i="1"/>
  <c r="EF186" i="1"/>
  <c r="DP186" i="1"/>
  <c r="DN186" i="1"/>
  <c r="DL186" i="1"/>
  <c r="DJ186" i="1"/>
  <c r="DH186" i="1"/>
  <c r="DF186" i="1"/>
  <c r="DD186" i="1"/>
  <c r="DB186" i="1"/>
  <c r="DC186" i="1" s="1"/>
  <c r="CZ186" i="1"/>
  <c r="CX186" i="1"/>
  <c r="CV186" i="1"/>
  <c r="CT186" i="1"/>
  <c r="CR186" i="1"/>
  <c r="CP186" i="1"/>
  <c r="CN186" i="1"/>
  <c r="CL186" i="1"/>
  <c r="CM186" i="1" s="1"/>
  <c r="CJ186" i="1"/>
  <c r="CH186" i="1"/>
  <c r="CF186" i="1"/>
  <c r="CD186" i="1"/>
  <c r="CB186" i="1"/>
  <c r="CC186" i="1" s="1"/>
  <c r="BZ186" i="1"/>
  <c r="CQ186" i="1" s="1"/>
  <c r="AL186" i="1"/>
  <c r="AD186" i="1"/>
  <c r="U186" i="1"/>
  <c r="N186" i="1"/>
  <c r="EN185" i="1"/>
  <c r="EL185" i="1"/>
  <c r="EJ185" i="1"/>
  <c r="EK185" i="1" s="1"/>
  <c r="EH185" i="1"/>
  <c r="EF185" i="1"/>
  <c r="EG185" i="1" s="1"/>
  <c r="DP185" i="1"/>
  <c r="DQ185" i="1" s="1"/>
  <c r="DO185" i="1"/>
  <c r="DN185" i="1"/>
  <c r="DL185" i="1"/>
  <c r="DJ185" i="1"/>
  <c r="DK185" i="1" s="1"/>
  <c r="DH185" i="1"/>
  <c r="DF185" i="1"/>
  <c r="DD185" i="1"/>
  <c r="DE185" i="1" s="1"/>
  <c r="DB185" i="1"/>
  <c r="CZ185" i="1"/>
  <c r="DA185" i="1" s="1"/>
  <c r="CX185" i="1"/>
  <c r="CY185" i="1" s="1"/>
  <c r="CV185" i="1"/>
  <c r="CU185" i="1"/>
  <c r="CT185" i="1"/>
  <c r="CR185" i="1"/>
  <c r="CP185" i="1"/>
  <c r="CN185" i="1"/>
  <c r="CO185" i="1" s="1"/>
  <c r="CL185" i="1"/>
  <c r="CJ185" i="1"/>
  <c r="CK185" i="1" s="1"/>
  <c r="CI185" i="1"/>
  <c r="CH185" i="1"/>
  <c r="CF185" i="1"/>
  <c r="CD185" i="1"/>
  <c r="CE185" i="1" s="1"/>
  <c r="CB185" i="1"/>
  <c r="BZ185" i="1"/>
  <c r="EI185" i="1" s="1"/>
  <c r="AL185" i="1"/>
  <c r="AD185" i="1"/>
  <c r="U185" i="1"/>
  <c r="N185" i="1"/>
  <c r="EN184" i="1"/>
  <c r="EL184" i="1"/>
  <c r="EK184" i="1"/>
  <c r="EJ184" i="1"/>
  <c r="EH184" i="1"/>
  <c r="EF184" i="1"/>
  <c r="EG184" i="1" s="1"/>
  <c r="DP184" i="1"/>
  <c r="DQ184" i="1" s="1"/>
  <c r="DN184" i="1"/>
  <c r="DL184" i="1"/>
  <c r="DM184" i="1" s="1"/>
  <c r="DJ184" i="1"/>
  <c r="DH184" i="1"/>
  <c r="DI184" i="1" s="1"/>
  <c r="DR184" i="1" s="1"/>
  <c r="DS184" i="1" s="1"/>
  <c r="DT184" i="1" s="1"/>
  <c r="DU184" i="1" s="1"/>
  <c r="DV184" i="1" s="1"/>
  <c r="DW184" i="1" s="1"/>
  <c r="DX184" i="1" s="1"/>
  <c r="DY184" i="1" s="1"/>
  <c r="DZ184" i="1" s="1"/>
  <c r="EA184" i="1" s="1"/>
  <c r="EB184" i="1" s="1"/>
  <c r="EC184" i="1" s="1"/>
  <c r="ED184" i="1" s="1"/>
  <c r="EE184" i="1" s="1"/>
  <c r="DF184" i="1"/>
  <c r="DD184" i="1"/>
  <c r="DE184" i="1" s="1"/>
  <c r="DB184" i="1"/>
  <c r="CZ184" i="1"/>
  <c r="DA184" i="1" s="1"/>
  <c r="CX184" i="1"/>
  <c r="CV184" i="1"/>
  <c r="CW184" i="1" s="1"/>
  <c r="CT184" i="1"/>
  <c r="CS184" i="1"/>
  <c r="CR184" i="1"/>
  <c r="CP184" i="1"/>
  <c r="CN184" i="1"/>
  <c r="CO184" i="1" s="1"/>
  <c r="CL184" i="1"/>
  <c r="CJ184" i="1"/>
  <c r="CK184" i="1" s="1"/>
  <c r="CH184" i="1"/>
  <c r="CI184" i="1" s="1"/>
  <c r="CF184" i="1"/>
  <c r="CG184" i="1" s="1"/>
  <c r="CD184" i="1"/>
  <c r="CE184" i="1" s="1"/>
  <c r="CC184" i="1"/>
  <c r="CB184" i="1"/>
  <c r="BZ184" i="1"/>
  <c r="EM184" i="1" s="1"/>
  <c r="AL184" i="1"/>
  <c r="AD184" i="1"/>
  <c r="U184" i="1"/>
  <c r="N184" i="1"/>
  <c r="EN183" i="1"/>
  <c r="EL183" i="1"/>
  <c r="EM183" i="1" s="1"/>
  <c r="EK183" i="1"/>
  <c r="EJ183" i="1"/>
  <c r="EH183" i="1"/>
  <c r="EI183" i="1" s="1"/>
  <c r="EF183" i="1"/>
  <c r="EG183" i="1" s="1"/>
  <c r="DQ183" i="1"/>
  <c r="DP183" i="1"/>
  <c r="DN183" i="1"/>
  <c r="DO183" i="1" s="1"/>
  <c r="DM183" i="1"/>
  <c r="DL183" i="1"/>
  <c r="DJ183" i="1"/>
  <c r="DK183" i="1" s="1"/>
  <c r="DH183" i="1"/>
  <c r="DI183" i="1" s="1"/>
  <c r="DR183" i="1" s="1"/>
  <c r="DS183" i="1" s="1"/>
  <c r="DT183" i="1" s="1"/>
  <c r="DU183" i="1" s="1"/>
  <c r="DV183" i="1" s="1"/>
  <c r="DW183" i="1" s="1"/>
  <c r="DX183" i="1" s="1"/>
  <c r="DY183" i="1" s="1"/>
  <c r="DZ183" i="1" s="1"/>
  <c r="EA183" i="1" s="1"/>
  <c r="EB183" i="1" s="1"/>
  <c r="EC183" i="1" s="1"/>
  <c r="ED183" i="1" s="1"/>
  <c r="EE183" i="1" s="1"/>
  <c r="DF183" i="1"/>
  <c r="DG183" i="1" s="1"/>
  <c r="DE183" i="1"/>
  <c r="DD183" i="1"/>
  <c r="DB183" i="1"/>
  <c r="DC183" i="1" s="1"/>
  <c r="CZ183" i="1"/>
  <c r="DA183" i="1" s="1"/>
  <c r="CX183" i="1"/>
  <c r="CY183" i="1" s="1"/>
  <c r="CW183" i="1"/>
  <c r="CV183" i="1"/>
  <c r="CT183" i="1"/>
  <c r="CU183" i="1" s="1"/>
  <c r="CS183" i="1"/>
  <c r="CR183" i="1"/>
  <c r="CP183" i="1"/>
  <c r="CQ183" i="1" s="1"/>
  <c r="CN183" i="1"/>
  <c r="CO183" i="1" s="1"/>
  <c r="CL183" i="1"/>
  <c r="CM183" i="1" s="1"/>
  <c r="CK183" i="1"/>
  <c r="CJ183" i="1"/>
  <c r="CH183" i="1"/>
  <c r="CI183" i="1" s="1"/>
  <c r="CG183" i="1"/>
  <c r="CF183" i="1"/>
  <c r="CD183" i="1"/>
  <c r="CE183" i="1" s="1"/>
  <c r="CC183" i="1"/>
  <c r="CB183" i="1"/>
  <c r="BZ183" i="1"/>
  <c r="AL183" i="1"/>
  <c r="AD183" i="1"/>
  <c r="U183" i="1"/>
  <c r="N183" i="1"/>
  <c r="EN182" i="1"/>
  <c r="EL182" i="1"/>
  <c r="EM182" i="1" s="1"/>
  <c r="EJ182" i="1"/>
  <c r="EH182" i="1"/>
  <c r="EI182" i="1" s="1"/>
  <c r="EF182" i="1"/>
  <c r="DP182" i="1"/>
  <c r="DN182" i="1"/>
  <c r="DO182" i="1" s="1"/>
  <c r="DL182" i="1"/>
  <c r="DK182" i="1"/>
  <c r="DJ182" i="1"/>
  <c r="DH182" i="1"/>
  <c r="DF182" i="1"/>
  <c r="DG182" i="1" s="1"/>
  <c r="DD182" i="1"/>
  <c r="DB182" i="1"/>
  <c r="DC182" i="1" s="1"/>
  <c r="CZ182" i="1"/>
  <c r="CX182" i="1"/>
  <c r="CY182" i="1" s="1"/>
  <c r="CV182" i="1"/>
  <c r="CU182" i="1"/>
  <c r="CT182" i="1"/>
  <c r="CR182" i="1"/>
  <c r="CQ182" i="1"/>
  <c r="CP182" i="1"/>
  <c r="CN182" i="1"/>
  <c r="CL182" i="1"/>
  <c r="CM182" i="1" s="1"/>
  <c r="CJ182" i="1"/>
  <c r="CH182" i="1"/>
  <c r="CI182" i="1" s="1"/>
  <c r="CG182" i="1"/>
  <c r="CF182" i="1"/>
  <c r="CD182" i="1"/>
  <c r="CE182" i="1" s="1"/>
  <c r="CC182" i="1"/>
  <c r="CB182" i="1"/>
  <c r="BZ182" i="1"/>
  <c r="AL182" i="1"/>
  <c r="AD182" i="1"/>
  <c r="U182" i="1"/>
  <c r="N182" i="1"/>
  <c r="EN181" i="1"/>
  <c r="EL181" i="1"/>
  <c r="EM181" i="1" s="1"/>
  <c r="EK181" i="1"/>
  <c r="EJ181" i="1"/>
  <c r="EH181" i="1"/>
  <c r="EI181" i="1" s="1"/>
  <c r="EF181" i="1"/>
  <c r="EG181" i="1" s="1"/>
  <c r="DQ181" i="1"/>
  <c r="DP181" i="1"/>
  <c r="DN181" i="1"/>
  <c r="DO181" i="1" s="1"/>
  <c r="DM181" i="1"/>
  <c r="DL181" i="1"/>
  <c r="DJ181" i="1"/>
  <c r="DK181" i="1" s="1"/>
  <c r="DH181" i="1"/>
  <c r="DI181" i="1" s="1"/>
  <c r="DR181" i="1" s="1"/>
  <c r="DS181" i="1" s="1"/>
  <c r="DT181" i="1" s="1"/>
  <c r="DU181" i="1" s="1"/>
  <c r="DV181" i="1" s="1"/>
  <c r="DW181" i="1" s="1"/>
  <c r="DX181" i="1" s="1"/>
  <c r="DY181" i="1" s="1"/>
  <c r="DZ181" i="1" s="1"/>
  <c r="EA181" i="1" s="1"/>
  <c r="EB181" i="1" s="1"/>
  <c r="EC181" i="1" s="1"/>
  <c r="ED181" i="1" s="1"/>
  <c r="EE181" i="1" s="1"/>
  <c r="DF181" i="1"/>
  <c r="DG181" i="1" s="1"/>
  <c r="DD181" i="1"/>
  <c r="DE181" i="1" s="1"/>
  <c r="DB181" i="1"/>
  <c r="DC181" i="1" s="1"/>
  <c r="CZ181" i="1"/>
  <c r="DA181" i="1" s="1"/>
  <c r="CX181" i="1"/>
  <c r="CY181" i="1" s="1"/>
  <c r="CW181" i="1"/>
  <c r="CV181" i="1"/>
  <c r="CT181" i="1"/>
  <c r="CU181" i="1" s="1"/>
  <c r="CS181" i="1"/>
  <c r="CR181" i="1"/>
  <c r="CP181" i="1"/>
  <c r="CQ181" i="1" s="1"/>
  <c r="CN181" i="1"/>
  <c r="CO181" i="1" s="1"/>
  <c r="CL181" i="1"/>
  <c r="CM181" i="1" s="1"/>
  <c r="CK181" i="1"/>
  <c r="CJ181" i="1"/>
  <c r="CH181" i="1"/>
  <c r="CI181" i="1" s="1"/>
  <c r="CG181" i="1"/>
  <c r="CF181" i="1"/>
  <c r="CD181" i="1"/>
  <c r="CE181" i="1" s="1"/>
  <c r="CC181" i="1"/>
  <c r="CB181" i="1"/>
  <c r="BZ181" i="1"/>
  <c r="AL181" i="1"/>
  <c r="AD181" i="1"/>
  <c r="U181" i="1"/>
  <c r="N181" i="1"/>
  <c r="EN180" i="1"/>
  <c r="EM180" i="1"/>
  <c r="EL180" i="1"/>
  <c r="EJ180" i="1"/>
  <c r="EH180" i="1"/>
  <c r="EI180" i="1" s="1"/>
  <c r="EF180" i="1"/>
  <c r="DP180" i="1"/>
  <c r="DN180" i="1"/>
  <c r="DO180" i="1" s="1"/>
  <c r="DL180" i="1"/>
  <c r="DJ180" i="1"/>
  <c r="DK180" i="1" s="1"/>
  <c r="DH180" i="1"/>
  <c r="DI180" i="1" s="1"/>
  <c r="DR180" i="1" s="1"/>
  <c r="DS180" i="1" s="1"/>
  <c r="DT180" i="1" s="1"/>
  <c r="DU180" i="1" s="1"/>
  <c r="DV180" i="1" s="1"/>
  <c r="DW180" i="1" s="1"/>
  <c r="DX180" i="1" s="1"/>
  <c r="DY180" i="1" s="1"/>
  <c r="DZ180" i="1" s="1"/>
  <c r="EA180" i="1" s="1"/>
  <c r="EB180" i="1" s="1"/>
  <c r="EC180" i="1" s="1"/>
  <c r="ED180" i="1" s="1"/>
  <c r="EE180" i="1" s="1"/>
  <c r="DF180" i="1"/>
  <c r="DD180" i="1"/>
  <c r="DB180" i="1"/>
  <c r="DC180" i="1" s="1"/>
  <c r="CZ180" i="1"/>
  <c r="CX180" i="1"/>
  <c r="CY180" i="1" s="1"/>
  <c r="CV180" i="1"/>
  <c r="CT180" i="1"/>
  <c r="CU180" i="1" s="1"/>
  <c r="CR180" i="1"/>
  <c r="CS180" i="1" s="1"/>
  <c r="CP180" i="1"/>
  <c r="CN180" i="1"/>
  <c r="CM180" i="1"/>
  <c r="CL180" i="1"/>
  <c r="CJ180" i="1"/>
  <c r="CH180" i="1"/>
  <c r="CI180" i="1" s="1"/>
  <c r="CF180" i="1"/>
  <c r="CD180" i="1"/>
  <c r="CE180" i="1" s="1"/>
  <c r="CB180" i="1"/>
  <c r="CC180" i="1" s="1"/>
  <c r="BZ180" i="1"/>
  <c r="DG180" i="1" s="1"/>
  <c r="AL180" i="1"/>
  <c r="AD180" i="1"/>
  <c r="U180" i="1"/>
  <c r="N180" i="1"/>
  <c r="EN179" i="1"/>
  <c r="EL179" i="1"/>
  <c r="EJ179" i="1"/>
  <c r="EK179" i="1" s="1"/>
  <c r="EH179" i="1"/>
  <c r="EF179" i="1"/>
  <c r="EG179" i="1" s="1"/>
  <c r="DP179" i="1"/>
  <c r="DQ179" i="1" s="1"/>
  <c r="DO179" i="1"/>
  <c r="DN179" i="1"/>
  <c r="DL179" i="1"/>
  <c r="DJ179" i="1"/>
  <c r="DK179" i="1" s="1"/>
  <c r="DH179" i="1"/>
  <c r="DF179" i="1"/>
  <c r="DD179" i="1"/>
  <c r="DE179" i="1" s="1"/>
  <c r="DB179" i="1"/>
  <c r="CZ179" i="1"/>
  <c r="DA179" i="1" s="1"/>
  <c r="CX179" i="1"/>
  <c r="CY179" i="1" s="1"/>
  <c r="CV179" i="1"/>
  <c r="CU179" i="1"/>
  <c r="CT179" i="1"/>
  <c r="CR179" i="1"/>
  <c r="CP179" i="1"/>
  <c r="CN179" i="1"/>
  <c r="CO179" i="1" s="1"/>
  <c r="CL179" i="1"/>
  <c r="CJ179" i="1"/>
  <c r="CK179" i="1" s="1"/>
  <c r="CI179" i="1"/>
  <c r="CH179" i="1"/>
  <c r="CF179" i="1"/>
  <c r="CD179" i="1"/>
  <c r="CE179" i="1" s="1"/>
  <c r="CB179" i="1"/>
  <c r="BZ179" i="1"/>
  <c r="EI179" i="1" s="1"/>
  <c r="AL179" i="1"/>
  <c r="AD179" i="1"/>
  <c r="U179" i="1"/>
  <c r="N179" i="1"/>
  <c r="EN178" i="1"/>
  <c r="EL178" i="1"/>
  <c r="EM178" i="1" s="1"/>
  <c r="EJ178" i="1"/>
  <c r="EK178" i="1" s="1"/>
  <c r="EH178" i="1"/>
  <c r="EI178" i="1" s="1"/>
  <c r="EF178" i="1"/>
  <c r="EG178" i="1" s="1"/>
  <c r="DP178" i="1"/>
  <c r="DQ178" i="1" s="1"/>
  <c r="DN178" i="1"/>
  <c r="DO178" i="1" s="1"/>
  <c r="DM178" i="1"/>
  <c r="DL178" i="1"/>
  <c r="DJ178" i="1"/>
  <c r="DK178" i="1" s="1"/>
  <c r="DH178" i="1"/>
  <c r="DI178" i="1" s="1"/>
  <c r="DR178" i="1" s="1"/>
  <c r="DS178" i="1" s="1"/>
  <c r="DT178" i="1" s="1"/>
  <c r="DU178" i="1" s="1"/>
  <c r="DV178" i="1" s="1"/>
  <c r="DW178" i="1" s="1"/>
  <c r="DX178" i="1" s="1"/>
  <c r="DY178" i="1" s="1"/>
  <c r="DZ178" i="1" s="1"/>
  <c r="EA178" i="1" s="1"/>
  <c r="EB178" i="1" s="1"/>
  <c r="EC178" i="1" s="1"/>
  <c r="ED178" i="1" s="1"/>
  <c r="EE178" i="1" s="1"/>
  <c r="DF178" i="1"/>
  <c r="DG178" i="1" s="1"/>
  <c r="DD178" i="1"/>
  <c r="DE178" i="1" s="1"/>
  <c r="DB178" i="1"/>
  <c r="DC178" i="1" s="1"/>
  <c r="CZ178" i="1"/>
  <c r="DA178" i="1" s="1"/>
  <c r="CX178" i="1"/>
  <c r="CY178" i="1" s="1"/>
  <c r="CW178" i="1"/>
  <c r="CV178" i="1"/>
  <c r="CT178" i="1"/>
  <c r="CU178" i="1" s="1"/>
  <c r="CS178" i="1"/>
  <c r="CR178" i="1"/>
  <c r="CP178" i="1"/>
  <c r="CQ178" i="1" s="1"/>
  <c r="CN178" i="1"/>
  <c r="CO178" i="1" s="1"/>
  <c r="CL178" i="1"/>
  <c r="CM178" i="1" s="1"/>
  <c r="CJ178" i="1"/>
  <c r="CK178" i="1" s="1"/>
  <c r="CH178" i="1"/>
  <c r="CI178" i="1" s="1"/>
  <c r="CG178" i="1"/>
  <c r="CF178" i="1"/>
  <c r="CD178" i="1"/>
  <c r="CE178" i="1" s="1"/>
  <c r="CC178" i="1"/>
  <c r="CB178" i="1"/>
  <c r="BZ178" i="1"/>
  <c r="AL178" i="1"/>
  <c r="AD178" i="1"/>
  <c r="U178" i="1"/>
  <c r="N178" i="1"/>
  <c r="EN177" i="1"/>
  <c r="EL177" i="1"/>
  <c r="EM177" i="1" s="1"/>
  <c r="EK177" i="1"/>
  <c r="EJ177" i="1"/>
  <c r="EH177" i="1"/>
  <c r="EI177" i="1" s="1"/>
  <c r="EF177" i="1"/>
  <c r="EG177" i="1" s="1"/>
  <c r="DQ177" i="1"/>
  <c r="DP177" i="1"/>
  <c r="DN177" i="1"/>
  <c r="DO177" i="1" s="1"/>
  <c r="DL177" i="1"/>
  <c r="DM177" i="1" s="1"/>
  <c r="DJ177" i="1"/>
  <c r="DK177" i="1" s="1"/>
  <c r="DH177" i="1"/>
  <c r="DI177" i="1" s="1"/>
  <c r="DR177" i="1" s="1"/>
  <c r="DS177" i="1" s="1"/>
  <c r="DT177" i="1" s="1"/>
  <c r="DU177" i="1" s="1"/>
  <c r="DV177" i="1" s="1"/>
  <c r="DW177" i="1" s="1"/>
  <c r="DX177" i="1" s="1"/>
  <c r="DY177" i="1" s="1"/>
  <c r="DZ177" i="1" s="1"/>
  <c r="EA177" i="1" s="1"/>
  <c r="EB177" i="1" s="1"/>
  <c r="EC177" i="1" s="1"/>
  <c r="ED177" i="1" s="1"/>
  <c r="EE177" i="1" s="1"/>
  <c r="DF177" i="1"/>
  <c r="DG177" i="1" s="1"/>
  <c r="DD177" i="1"/>
  <c r="DE177" i="1" s="1"/>
  <c r="DB177" i="1"/>
  <c r="DC177" i="1" s="1"/>
  <c r="CZ177" i="1"/>
  <c r="DA177" i="1" s="1"/>
  <c r="CX177" i="1"/>
  <c r="CY177" i="1" s="1"/>
  <c r="CV177" i="1"/>
  <c r="CW177" i="1" s="1"/>
  <c r="CT177" i="1"/>
  <c r="CU177" i="1" s="1"/>
  <c r="CR177" i="1"/>
  <c r="CS177" i="1" s="1"/>
  <c r="CP177" i="1"/>
  <c r="CQ177" i="1" s="1"/>
  <c r="CO177" i="1"/>
  <c r="CN177" i="1"/>
  <c r="CL177" i="1"/>
  <c r="CM177" i="1" s="1"/>
  <c r="CK177" i="1"/>
  <c r="CJ177" i="1"/>
  <c r="CH177" i="1"/>
  <c r="CI177" i="1" s="1"/>
  <c r="CF177" i="1"/>
  <c r="CG177" i="1" s="1"/>
  <c r="CD177" i="1"/>
  <c r="CE177" i="1" s="1"/>
  <c r="CB177" i="1"/>
  <c r="CC177" i="1" s="1"/>
  <c r="BZ177" i="1"/>
  <c r="AL177" i="1"/>
  <c r="AD177" i="1"/>
  <c r="U177" i="1"/>
  <c r="N177" i="1"/>
  <c r="EN197" i="1"/>
  <c r="EL197" i="1"/>
  <c r="EK197" i="1"/>
  <c r="EJ197" i="1"/>
  <c r="EH197" i="1"/>
  <c r="EF197" i="1"/>
  <c r="EG197" i="1" s="1"/>
  <c r="DP197" i="1"/>
  <c r="DQ197" i="1" s="1"/>
  <c r="DN197" i="1"/>
  <c r="DO197" i="1" s="1"/>
  <c r="DL197" i="1"/>
  <c r="DM197" i="1" s="1"/>
  <c r="DJ197" i="1"/>
  <c r="DH197" i="1"/>
  <c r="DF197" i="1"/>
  <c r="DG197" i="1" s="1"/>
  <c r="DD197" i="1"/>
  <c r="DE197" i="1" s="1"/>
  <c r="DB197" i="1"/>
  <c r="CZ197" i="1"/>
  <c r="DA197" i="1" s="1"/>
  <c r="CX197" i="1"/>
  <c r="CV197" i="1"/>
  <c r="CW197" i="1" s="1"/>
  <c r="CT197" i="1"/>
  <c r="CU197" i="1" s="1"/>
  <c r="CR197" i="1"/>
  <c r="CP197" i="1"/>
  <c r="CQ197" i="1" s="1"/>
  <c r="CN197" i="1"/>
  <c r="CO197" i="1" s="1"/>
  <c r="CL197" i="1"/>
  <c r="CK197" i="1"/>
  <c r="CJ197" i="1"/>
  <c r="CH197" i="1"/>
  <c r="CF197" i="1"/>
  <c r="CD197" i="1"/>
  <c r="CE197" i="1" s="1"/>
  <c r="CC197" i="1"/>
  <c r="CB197" i="1"/>
  <c r="BZ197" i="1"/>
  <c r="CS197" i="1" s="1"/>
  <c r="AL197" i="1"/>
  <c r="AD197" i="1"/>
  <c r="U197" i="1"/>
  <c r="N197" i="1"/>
  <c r="EN196" i="1"/>
  <c r="EL196" i="1"/>
  <c r="EJ196" i="1"/>
  <c r="EH196" i="1"/>
  <c r="EF196" i="1"/>
  <c r="DQ196" i="1"/>
  <c r="DP196" i="1"/>
  <c r="DN196" i="1"/>
  <c r="DL196" i="1"/>
  <c r="DM196" i="1" s="1"/>
  <c r="DJ196" i="1"/>
  <c r="DH196" i="1"/>
  <c r="DF196" i="1"/>
  <c r="DE196" i="1"/>
  <c r="DD196" i="1"/>
  <c r="DB196" i="1"/>
  <c r="CZ196" i="1"/>
  <c r="DA196" i="1" s="1"/>
  <c r="CX196" i="1"/>
  <c r="CV196" i="1"/>
  <c r="CW196" i="1" s="1"/>
  <c r="CT196" i="1"/>
  <c r="CU196" i="1" s="1"/>
  <c r="CR196" i="1"/>
  <c r="CP196" i="1"/>
  <c r="CN196" i="1"/>
  <c r="CL196" i="1"/>
  <c r="CJ196" i="1"/>
  <c r="CK196" i="1" s="1"/>
  <c r="CH196" i="1"/>
  <c r="CF196" i="1"/>
  <c r="CD196" i="1"/>
  <c r="CB196" i="1"/>
  <c r="CC196" i="1" s="1"/>
  <c r="BZ196" i="1"/>
  <c r="CO196" i="1" s="1"/>
  <c r="AL196" i="1"/>
  <c r="AD196" i="1"/>
  <c r="U196" i="1"/>
  <c r="N196" i="1"/>
  <c r="EN195" i="1"/>
  <c r="EL195" i="1"/>
  <c r="EJ195" i="1"/>
  <c r="EH195" i="1"/>
  <c r="EF195" i="1"/>
  <c r="DP195" i="1"/>
  <c r="DN195" i="1"/>
  <c r="DL195" i="1"/>
  <c r="DJ195" i="1"/>
  <c r="DH195" i="1"/>
  <c r="DF195" i="1"/>
  <c r="DD195" i="1"/>
  <c r="DB195" i="1"/>
  <c r="CZ195" i="1"/>
  <c r="CX195" i="1"/>
  <c r="CV195" i="1"/>
  <c r="CT195" i="1"/>
  <c r="CU195" i="1" s="1"/>
  <c r="CR195" i="1"/>
  <c r="CP195" i="1"/>
  <c r="CN195" i="1"/>
  <c r="CL195" i="1"/>
  <c r="CJ195" i="1"/>
  <c r="CH195" i="1"/>
  <c r="CI195" i="1" s="1"/>
  <c r="CF195" i="1"/>
  <c r="CD195" i="1"/>
  <c r="CB195" i="1"/>
  <c r="BZ195" i="1"/>
  <c r="DG195" i="1" s="1"/>
  <c r="AL195" i="1"/>
  <c r="AD195" i="1"/>
  <c r="U195" i="1"/>
  <c r="N195" i="1"/>
  <c r="EN176" i="1"/>
  <c r="EL176" i="1"/>
  <c r="EJ176" i="1"/>
  <c r="EH176" i="1"/>
  <c r="EF176" i="1"/>
  <c r="DP176" i="1"/>
  <c r="DN176" i="1"/>
  <c r="DL176" i="1"/>
  <c r="DJ176" i="1"/>
  <c r="DH176" i="1"/>
  <c r="DF176" i="1"/>
  <c r="DD176" i="1"/>
  <c r="DB176" i="1"/>
  <c r="CZ176" i="1"/>
  <c r="CX176" i="1"/>
  <c r="CV176" i="1"/>
  <c r="CT176" i="1"/>
  <c r="CR176" i="1"/>
  <c r="CP176" i="1"/>
  <c r="CN176" i="1"/>
  <c r="CL176" i="1"/>
  <c r="CJ176" i="1"/>
  <c r="CH176" i="1"/>
  <c r="CF176" i="1"/>
  <c r="CD176" i="1"/>
  <c r="CB176" i="1"/>
  <c r="BZ176" i="1"/>
  <c r="EM176" i="1" s="1"/>
  <c r="AL176" i="1"/>
  <c r="AD176" i="1"/>
  <c r="U176" i="1"/>
  <c r="N176" i="1"/>
  <c r="EN175" i="1"/>
  <c r="EL175" i="1"/>
  <c r="EM175" i="1" s="1"/>
  <c r="EK175" i="1"/>
  <c r="EJ175" i="1"/>
  <c r="EH175" i="1"/>
  <c r="EI175" i="1" s="1"/>
  <c r="EF175" i="1"/>
  <c r="EG175" i="1" s="1"/>
  <c r="DQ175" i="1"/>
  <c r="DP175" i="1"/>
  <c r="DN175" i="1"/>
  <c r="DO175" i="1" s="1"/>
  <c r="DL175" i="1"/>
  <c r="DM175" i="1" s="1"/>
  <c r="DJ175" i="1"/>
  <c r="DK175" i="1" s="1"/>
  <c r="DI175" i="1"/>
  <c r="DR175" i="1" s="1"/>
  <c r="DS175" i="1" s="1"/>
  <c r="DT175" i="1" s="1"/>
  <c r="DU175" i="1" s="1"/>
  <c r="DV175" i="1" s="1"/>
  <c r="DW175" i="1" s="1"/>
  <c r="DX175" i="1" s="1"/>
  <c r="DY175" i="1" s="1"/>
  <c r="DZ175" i="1" s="1"/>
  <c r="EA175" i="1" s="1"/>
  <c r="EB175" i="1" s="1"/>
  <c r="EC175" i="1" s="1"/>
  <c r="ED175" i="1" s="1"/>
  <c r="EE175" i="1" s="1"/>
  <c r="DH175" i="1"/>
  <c r="DF175" i="1"/>
  <c r="DG175" i="1" s="1"/>
  <c r="DD175" i="1"/>
  <c r="DE175" i="1" s="1"/>
  <c r="DB175" i="1"/>
  <c r="DA175" i="1"/>
  <c r="CZ175" i="1"/>
  <c r="CX175" i="1"/>
  <c r="CY175" i="1" s="1"/>
  <c r="CV175" i="1"/>
  <c r="CW175" i="1" s="1"/>
  <c r="CT175" i="1"/>
  <c r="CU175" i="1" s="1"/>
  <c r="CS175" i="1"/>
  <c r="CR175" i="1"/>
  <c r="CP175" i="1"/>
  <c r="CQ175" i="1" s="1"/>
  <c r="CN175" i="1"/>
  <c r="CO175" i="1" s="1"/>
  <c r="CL175" i="1"/>
  <c r="CJ175" i="1"/>
  <c r="CK175" i="1" s="1"/>
  <c r="CH175" i="1"/>
  <c r="CI175" i="1" s="1"/>
  <c r="CF175" i="1"/>
  <c r="CG175" i="1" s="1"/>
  <c r="CD175" i="1"/>
  <c r="CE175" i="1" s="1"/>
  <c r="CB175" i="1"/>
  <c r="CC175" i="1" s="1"/>
  <c r="BZ175" i="1"/>
  <c r="AL175" i="1"/>
  <c r="AD175" i="1"/>
  <c r="U175" i="1"/>
  <c r="N175" i="1"/>
  <c r="EN174" i="1"/>
  <c r="EL174" i="1"/>
  <c r="EM174" i="1" s="1"/>
  <c r="EJ174" i="1"/>
  <c r="EK174" i="1" s="1"/>
  <c r="EH174" i="1"/>
  <c r="EF174" i="1"/>
  <c r="DP174" i="1"/>
  <c r="DQ174" i="1" s="1"/>
  <c r="DN174" i="1"/>
  <c r="DM174" i="1"/>
  <c r="DL174" i="1"/>
  <c r="DJ174" i="1"/>
  <c r="DH174" i="1"/>
  <c r="DI174" i="1" s="1"/>
  <c r="DR174" i="1" s="1"/>
  <c r="DS174" i="1" s="1"/>
  <c r="DT174" i="1" s="1"/>
  <c r="DU174" i="1" s="1"/>
  <c r="DV174" i="1" s="1"/>
  <c r="DW174" i="1" s="1"/>
  <c r="DX174" i="1" s="1"/>
  <c r="DY174" i="1" s="1"/>
  <c r="DZ174" i="1" s="1"/>
  <c r="EA174" i="1" s="1"/>
  <c r="EB174" i="1" s="1"/>
  <c r="EC174" i="1" s="1"/>
  <c r="ED174" i="1" s="1"/>
  <c r="EE174" i="1" s="1"/>
  <c r="DF174" i="1"/>
  <c r="DG174" i="1" s="1"/>
  <c r="DD174" i="1"/>
  <c r="DB174" i="1"/>
  <c r="DC174" i="1" s="1"/>
  <c r="DA174" i="1"/>
  <c r="CZ174" i="1"/>
  <c r="CX174" i="1"/>
  <c r="CV174" i="1"/>
  <c r="CW174" i="1" s="1"/>
  <c r="CT174" i="1"/>
  <c r="CR174" i="1"/>
  <c r="CP174" i="1"/>
  <c r="CQ174" i="1" s="1"/>
  <c r="CN174" i="1"/>
  <c r="CO174" i="1" s="1"/>
  <c r="CL174" i="1"/>
  <c r="CM174" i="1" s="1"/>
  <c r="CK174" i="1"/>
  <c r="CJ174" i="1"/>
  <c r="CH174" i="1"/>
  <c r="CF174" i="1"/>
  <c r="CG174" i="1" s="1"/>
  <c r="CD174" i="1"/>
  <c r="CE174" i="1" s="1"/>
  <c r="CB174" i="1"/>
  <c r="BZ174" i="1"/>
  <c r="AL174" i="1"/>
  <c r="AD174" i="1"/>
  <c r="U174" i="1"/>
  <c r="N174" i="1"/>
  <c r="EN173" i="1"/>
  <c r="EL173" i="1"/>
  <c r="EJ173" i="1"/>
  <c r="EH173" i="1"/>
  <c r="EI173" i="1" s="1"/>
  <c r="EF173" i="1"/>
  <c r="DP173" i="1"/>
  <c r="DN173" i="1"/>
  <c r="DL173" i="1"/>
  <c r="DJ173" i="1"/>
  <c r="DH173" i="1"/>
  <c r="DF173" i="1"/>
  <c r="DD173" i="1"/>
  <c r="DB173" i="1"/>
  <c r="DC173" i="1" s="1"/>
  <c r="CZ173" i="1"/>
  <c r="CX173" i="1"/>
  <c r="CV173" i="1"/>
  <c r="CU173" i="1"/>
  <c r="CT173" i="1"/>
  <c r="CR173" i="1"/>
  <c r="CP173" i="1"/>
  <c r="CN173" i="1"/>
  <c r="CO173" i="1" s="1"/>
  <c r="CL173" i="1"/>
  <c r="CJ173" i="1"/>
  <c r="CI173" i="1"/>
  <c r="CH173" i="1"/>
  <c r="CF173" i="1"/>
  <c r="CD173" i="1"/>
  <c r="CB173" i="1"/>
  <c r="CC173" i="1" s="1"/>
  <c r="BZ173" i="1"/>
  <c r="CM173" i="1" s="1"/>
  <c r="AL173" i="1"/>
  <c r="AD173" i="1"/>
  <c r="U173" i="1"/>
  <c r="N173" i="1"/>
  <c r="EN172" i="1"/>
  <c r="EL172" i="1"/>
  <c r="EJ172" i="1"/>
  <c r="EK172" i="1" s="1"/>
  <c r="EH172" i="1"/>
  <c r="EF172" i="1"/>
  <c r="DP172" i="1"/>
  <c r="DQ172" i="1" s="1"/>
  <c r="DO172" i="1"/>
  <c r="DN172" i="1"/>
  <c r="DL172" i="1"/>
  <c r="DJ172" i="1"/>
  <c r="DK172" i="1" s="1"/>
  <c r="DH172" i="1"/>
  <c r="DI172" i="1" s="1"/>
  <c r="DR172" i="1" s="1"/>
  <c r="DS172" i="1" s="1"/>
  <c r="DT172" i="1" s="1"/>
  <c r="DU172" i="1" s="1"/>
  <c r="DV172" i="1" s="1"/>
  <c r="DW172" i="1" s="1"/>
  <c r="DX172" i="1" s="1"/>
  <c r="DY172" i="1" s="1"/>
  <c r="DZ172" i="1" s="1"/>
  <c r="EA172" i="1" s="1"/>
  <c r="EB172" i="1" s="1"/>
  <c r="EC172" i="1" s="1"/>
  <c r="ED172" i="1" s="1"/>
  <c r="EE172" i="1" s="1"/>
  <c r="DF172" i="1"/>
  <c r="DD172" i="1"/>
  <c r="DE172" i="1" s="1"/>
  <c r="DC172" i="1"/>
  <c r="DB172" i="1"/>
  <c r="CZ172" i="1"/>
  <c r="CX172" i="1"/>
  <c r="CY172" i="1" s="1"/>
  <c r="CV172" i="1"/>
  <c r="CT172" i="1"/>
  <c r="CR172" i="1"/>
  <c r="CS172" i="1" s="1"/>
  <c r="CP172" i="1"/>
  <c r="CN172" i="1"/>
  <c r="CL172" i="1"/>
  <c r="CM172" i="1" s="1"/>
  <c r="CJ172" i="1"/>
  <c r="CK172" i="1" s="1"/>
  <c r="CH172" i="1"/>
  <c r="CI172" i="1" s="1"/>
  <c r="CF172" i="1"/>
  <c r="CD172" i="1"/>
  <c r="CE172" i="1" s="1"/>
  <c r="CB172" i="1"/>
  <c r="CC172" i="1" s="1"/>
  <c r="BZ172" i="1"/>
  <c r="AL172" i="1"/>
  <c r="AD172" i="1"/>
  <c r="U172" i="1"/>
  <c r="N172" i="1"/>
  <c r="EN171" i="1"/>
  <c r="EL171" i="1"/>
  <c r="EJ171" i="1"/>
  <c r="EH171" i="1"/>
  <c r="EF171" i="1"/>
  <c r="DP171" i="1"/>
  <c r="DN171" i="1"/>
  <c r="DL171" i="1"/>
  <c r="DJ171" i="1"/>
  <c r="DH171" i="1"/>
  <c r="DF171" i="1"/>
  <c r="DD171" i="1"/>
  <c r="DB171" i="1"/>
  <c r="CZ171" i="1"/>
  <c r="CX171" i="1"/>
  <c r="CV171" i="1"/>
  <c r="CT171" i="1"/>
  <c r="CR171" i="1"/>
  <c r="CP171" i="1"/>
  <c r="CN171" i="1"/>
  <c r="CL171" i="1"/>
  <c r="CJ171" i="1"/>
  <c r="CH171" i="1"/>
  <c r="CF171" i="1"/>
  <c r="CD171" i="1"/>
  <c r="CB171" i="1"/>
  <c r="BZ171" i="1"/>
  <c r="AL171" i="1"/>
  <c r="AD171" i="1"/>
  <c r="U171" i="1"/>
  <c r="N171" i="1"/>
  <c r="EN170" i="1"/>
  <c r="EL170" i="1"/>
  <c r="EJ170" i="1"/>
  <c r="EH170" i="1"/>
  <c r="EF170" i="1"/>
  <c r="DP170" i="1"/>
  <c r="DN170" i="1"/>
  <c r="DL170" i="1"/>
  <c r="DJ170" i="1"/>
  <c r="DH170" i="1"/>
  <c r="DF170" i="1"/>
  <c r="DD170" i="1"/>
  <c r="DB170" i="1"/>
  <c r="CZ170" i="1"/>
  <c r="CX170" i="1"/>
  <c r="CV170" i="1"/>
  <c r="CT170" i="1"/>
  <c r="CR170" i="1"/>
  <c r="CP170" i="1"/>
  <c r="CN170" i="1"/>
  <c r="CL170" i="1"/>
  <c r="CJ170" i="1"/>
  <c r="CH170" i="1"/>
  <c r="CF170" i="1"/>
  <c r="CD170" i="1"/>
  <c r="CB170" i="1"/>
  <c r="BZ170" i="1"/>
  <c r="AL170" i="1"/>
  <c r="AD170" i="1"/>
  <c r="U170" i="1"/>
  <c r="N170" i="1"/>
  <c r="EN169" i="1"/>
  <c r="EL169" i="1"/>
  <c r="EJ169" i="1"/>
  <c r="EH169" i="1"/>
  <c r="EF169" i="1"/>
  <c r="DP169" i="1"/>
  <c r="DN169" i="1"/>
  <c r="DO169" i="1" s="1"/>
  <c r="DL169" i="1"/>
  <c r="DJ169" i="1"/>
  <c r="DH169" i="1"/>
  <c r="DF169" i="1"/>
  <c r="DG169" i="1" s="1"/>
  <c r="DD169" i="1"/>
  <c r="DB169" i="1"/>
  <c r="CZ169" i="1"/>
  <c r="CY169" i="1"/>
  <c r="CX169" i="1"/>
  <c r="CV169" i="1"/>
  <c r="CT169" i="1"/>
  <c r="CR169" i="1"/>
  <c r="CP169" i="1"/>
  <c r="CN169" i="1"/>
  <c r="CL169" i="1"/>
  <c r="CJ169" i="1"/>
  <c r="CK169" i="1" s="1"/>
  <c r="CH169" i="1"/>
  <c r="CF169" i="1"/>
  <c r="CD169" i="1"/>
  <c r="CE169" i="1" s="1"/>
  <c r="CB169" i="1"/>
  <c r="BZ169" i="1"/>
  <c r="AL169" i="1"/>
  <c r="AD169" i="1"/>
  <c r="U169" i="1"/>
  <c r="N169" i="1"/>
  <c r="EN168" i="1"/>
  <c r="EL168" i="1"/>
  <c r="EJ168" i="1"/>
  <c r="EH168" i="1"/>
  <c r="EF168" i="1"/>
  <c r="DP168" i="1"/>
  <c r="DN168" i="1"/>
  <c r="DL168" i="1"/>
  <c r="DJ168" i="1"/>
  <c r="DH168" i="1"/>
  <c r="DF168" i="1"/>
  <c r="DD168" i="1"/>
  <c r="DB168" i="1"/>
  <c r="CZ168" i="1"/>
  <c r="DA168" i="1" s="1"/>
  <c r="CX168" i="1"/>
  <c r="CV168" i="1"/>
  <c r="CT168" i="1"/>
  <c r="CS168" i="1"/>
  <c r="CR168" i="1"/>
  <c r="CP168" i="1"/>
  <c r="CN168" i="1"/>
  <c r="CL168" i="1"/>
  <c r="CJ168" i="1"/>
  <c r="CH168" i="1"/>
  <c r="CF168" i="1"/>
  <c r="CD168" i="1"/>
  <c r="CB168" i="1"/>
  <c r="BZ168" i="1"/>
  <c r="AL168" i="1"/>
  <c r="AD168" i="1"/>
  <c r="U168" i="1"/>
  <c r="N168" i="1"/>
  <c r="EN167" i="1"/>
  <c r="EL167" i="1"/>
  <c r="EJ167" i="1"/>
  <c r="EH167" i="1"/>
  <c r="EF167" i="1"/>
  <c r="DP167" i="1"/>
  <c r="DN167" i="1"/>
  <c r="DL167" i="1"/>
  <c r="DJ167" i="1"/>
  <c r="DH167" i="1"/>
  <c r="DF167" i="1"/>
  <c r="DD167" i="1"/>
  <c r="DB167" i="1"/>
  <c r="CZ167" i="1"/>
  <c r="CX167" i="1"/>
  <c r="CV167" i="1"/>
  <c r="CT167" i="1"/>
  <c r="CR167" i="1"/>
  <c r="CP167" i="1"/>
  <c r="CN167" i="1"/>
  <c r="CL167" i="1"/>
  <c r="CJ167" i="1"/>
  <c r="CH167" i="1"/>
  <c r="CF167" i="1"/>
  <c r="CD167" i="1"/>
  <c r="CB167" i="1"/>
  <c r="BZ167" i="1"/>
  <c r="CY167" i="1" s="1"/>
  <c r="AL167" i="1"/>
  <c r="AD167" i="1"/>
  <c r="U167" i="1"/>
  <c r="N167" i="1"/>
  <c r="EN166" i="1"/>
  <c r="EL166" i="1"/>
  <c r="EJ166" i="1"/>
  <c r="EH166" i="1"/>
  <c r="EF166" i="1"/>
  <c r="DP166" i="1"/>
  <c r="DN166" i="1"/>
  <c r="DL166" i="1"/>
  <c r="DJ166" i="1"/>
  <c r="DH166" i="1"/>
  <c r="DF166" i="1"/>
  <c r="DD166" i="1"/>
  <c r="DB166" i="1"/>
  <c r="CZ166" i="1"/>
  <c r="CX166" i="1"/>
  <c r="CV166" i="1"/>
  <c r="CT166" i="1"/>
  <c r="CR166" i="1"/>
  <c r="CP166" i="1"/>
  <c r="CN166" i="1"/>
  <c r="CL166" i="1"/>
  <c r="CJ166" i="1"/>
  <c r="CH166" i="1"/>
  <c r="CF166" i="1"/>
  <c r="CD166" i="1"/>
  <c r="CB166" i="1"/>
  <c r="BZ166" i="1"/>
  <c r="CG166" i="1" s="1"/>
  <c r="AL166" i="1"/>
  <c r="AD166" i="1"/>
  <c r="U166" i="1"/>
  <c r="N166" i="1"/>
  <c r="EN165" i="1"/>
  <c r="EL165" i="1"/>
  <c r="EJ165" i="1"/>
  <c r="EH165" i="1"/>
  <c r="EF165" i="1"/>
  <c r="DP165" i="1"/>
  <c r="DN165" i="1"/>
  <c r="DL165" i="1"/>
  <c r="DJ165" i="1"/>
  <c r="DH165" i="1"/>
  <c r="DF165" i="1"/>
  <c r="DD165" i="1"/>
  <c r="DB165" i="1"/>
  <c r="CZ165" i="1"/>
  <c r="CX165" i="1"/>
  <c r="CV165" i="1"/>
  <c r="CT165" i="1"/>
  <c r="CR165" i="1"/>
  <c r="CP165" i="1"/>
  <c r="CN165" i="1"/>
  <c r="CL165" i="1"/>
  <c r="CJ165" i="1"/>
  <c r="CH165" i="1"/>
  <c r="CF165" i="1"/>
  <c r="CD165" i="1"/>
  <c r="CB165" i="1"/>
  <c r="BZ165" i="1"/>
  <c r="DE165" i="1" s="1"/>
  <c r="AL165" i="1"/>
  <c r="AD165" i="1"/>
  <c r="U165" i="1"/>
  <c r="N165" i="1"/>
  <c r="EN164" i="1"/>
  <c r="EL164" i="1"/>
  <c r="EJ164" i="1"/>
  <c r="EH164" i="1"/>
  <c r="EF164" i="1"/>
  <c r="DP164" i="1"/>
  <c r="DN164" i="1"/>
  <c r="DL164" i="1"/>
  <c r="DJ164" i="1"/>
  <c r="DH164" i="1"/>
  <c r="DF164" i="1"/>
  <c r="DD164" i="1"/>
  <c r="DB164" i="1"/>
  <c r="CZ164" i="1"/>
  <c r="CX164" i="1"/>
  <c r="CV164" i="1"/>
  <c r="CT164" i="1"/>
  <c r="CR164" i="1"/>
  <c r="CP164" i="1"/>
  <c r="CN164" i="1"/>
  <c r="CL164" i="1"/>
  <c r="CM164" i="1" s="1"/>
  <c r="CJ164" i="1"/>
  <c r="CH164" i="1"/>
  <c r="CF164" i="1"/>
  <c r="CD164" i="1"/>
  <c r="CE164" i="1" s="1"/>
  <c r="CB164" i="1"/>
  <c r="BZ164" i="1"/>
  <c r="AL164" i="1"/>
  <c r="AD164" i="1"/>
  <c r="U164" i="1"/>
  <c r="N164" i="1"/>
  <c r="EN205" i="1"/>
  <c r="EL205" i="1"/>
  <c r="EM205" i="1" s="1"/>
  <c r="EK205" i="1"/>
  <c r="EJ205" i="1"/>
  <c r="EH205" i="1"/>
  <c r="EI205" i="1" s="1"/>
  <c r="EF205" i="1"/>
  <c r="EG205" i="1" s="1"/>
  <c r="DQ205" i="1"/>
  <c r="DP205" i="1"/>
  <c r="DN205" i="1"/>
  <c r="DO205" i="1" s="1"/>
  <c r="DM205" i="1"/>
  <c r="DL205" i="1"/>
  <c r="DJ205" i="1"/>
  <c r="DK205" i="1" s="1"/>
  <c r="DH205" i="1"/>
  <c r="DI205" i="1" s="1"/>
  <c r="DR205" i="1" s="1"/>
  <c r="DS205" i="1" s="1"/>
  <c r="DT205" i="1" s="1"/>
  <c r="DU205" i="1" s="1"/>
  <c r="DV205" i="1" s="1"/>
  <c r="DW205" i="1" s="1"/>
  <c r="DX205" i="1" s="1"/>
  <c r="DY205" i="1" s="1"/>
  <c r="DZ205" i="1" s="1"/>
  <c r="EA205" i="1" s="1"/>
  <c r="EB205" i="1" s="1"/>
  <c r="EC205" i="1" s="1"/>
  <c r="ED205" i="1" s="1"/>
  <c r="EE205" i="1" s="1"/>
  <c r="DF205" i="1"/>
  <c r="DG205" i="1" s="1"/>
  <c r="DD205" i="1"/>
  <c r="DE205" i="1" s="1"/>
  <c r="DB205" i="1"/>
  <c r="DC205" i="1" s="1"/>
  <c r="CZ205" i="1"/>
  <c r="DA205" i="1" s="1"/>
  <c r="CX205" i="1"/>
  <c r="CY205" i="1" s="1"/>
  <c r="CV205" i="1"/>
  <c r="CW205" i="1" s="1"/>
  <c r="CT205" i="1"/>
  <c r="CU205" i="1" s="1"/>
  <c r="CS205" i="1"/>
  <c r="CR205" i="1"/>
  <c r="CP205" i="1"/>
  <c r="CQ205" i="1" s="1"/>
  <c r="CN205" i="1"/>
  <c r="CO205" i="1" s="1"/>
  <c r="CL205" i="1"/>
  <c r="CM205" i="1" s="1"/>
  <c r="CK205" i="1"/>
  <c r="CJ205" i="1"/>
  <c r="CH205" i="1"/>
  <c r="CI205" i="1" s="1"/>
  <c r="CG205" i="1"/>
  <c r="CF205" i="1"/>
  <c r="CD205" i="1"/>
  <c r="CE205" i="1" s="1"/>
  <c r="CC205" i="1"/>
  <c r="CB205" i="1"/>
  <c r="BZ205" i="1"/>
  <c r="AL205" i="1"/>
  <c r="AD205" i="1"/>
  <c r="U205" i="1"/>
  <c r="N205" i="1"/>
  <c r="EN204" i="1"/>
  <c r="EL204" i="1"/>
  <c r="EM204" i="1" s="1"/>
  <c r="EJ204" i="1"/>
  <c r="EH204" i="1"/>
  <c r="EI204" i="1" s="1"/>
  <c r="EF204" i="1"/>
  <c r="DP204" i="1"/>
  <c r="DN204" i="1"/>
  <c r="DO204" i="1" s="1"/>
  <c r="DL204" i="1"/>
  <c r="DJ204" i="1"/>
  <c r="DK204" i="1" s="1"/>
  <c r="DI204" i="1"/>
  <c r="DR204" i="1" s="1"/>
  <c r="DS204" i="1" s="1"/>
  <c r="DT204" i="1" s="1"/>
  <c r="DU204" i="1" s="1"/>
  <c r="DV204" i="1" s="1"/>
  <c r="DW204" i="1" s="1"/>
  <c r="DX204" i="1" s="1"/>
  <c r="DY204" i="1" s="1"/>
  <c r="DZ204" i="1" s="1"/>
  <c r="EA204" i="1" s="1"/>
  <c r="EB204" i="1" s="1"/>
  <c r="EC204" i="1" s="1"/>
  <c r="ED204" i="1" s="1"/>
  <c r="EE204" i="1" s="1"/>
  <c r="DH204" i="1"/>
  <c r="DF204" i="1"/>
  <c r="DG204" i="1" s="1"/>
  <c r="DD204" i="1"/>
  <c r="DE204" i="1" s="1"/>
  <c r="DB204" i="1"/>
  <c r="DC204" i="1" s="1"/>
  <c r="CZ204" i="1"/>
  <c r="DA204" i="1" s="1"/>
  <c r="CX204" i="1"/>
  <c r="CY204" i="1" s="1"/>
  <c r="CV204" i="1"/>
  <c r="CW204" i="1" s="1"/>
  <c r="CT204" i="1"/>
  <c r="CU204" i="1" s="1"/>
  <c r="CS204" i="1"/>
  <c r="CR204" i="1"/>
  <c r="CP204" i="1"/>
  <c r="CQ204" i="1" s="1"/>
  <c r="CN204" i="1"/>
  <c r="CO204" i="1" s="1"/>
  <c r="CL204" i="1"/>
  <c r="CM204" i="1" s="1"/>
  <c r="CK204" i="1"/>
  <c r="CJ204" i="1"/>
  <c r="CH204" i="1"/>
  <c r="CI204" i="1" s="1"/>
  <c r="CG204" i="1"/>
  <c r="CF204" i="1"/>
  <c r="CD204" i="1"/>
  <c r="CE204" i="1" s="1"/>
  <c r="CC204" i="1"/>
  <c r="CB204" i="1"/>
  <c r="BZ204" i="1"/>
  <c r="EK204" i="1" s="1"/>
  <c r="AL204" i="1"/>
  <c r="AD204" i="1"/>
  <c r="U204" i="1"/>
  <c r="N204" i="1"/>
  <c r="EN203" i="1"/>
  <c r="EL203" i="1"/>
  <c r="EJ203" i="1"/>
  <c r="EH203" i="1"/>
  <c r="EF203" i="1"/>
  <c r="DP203" i="1"/>
  <c r="DQ203" i="1" s="1"/>
  <c r="DN203" i="1"/>
  <c r="DL203" i="1"/>
  <c r="DJ203" i="1"/>
  <c r="DK203" i="1" s="1"/>
  <c r="DH203" i="1"/>
  <c r="DF203" i="1"/>
  <c r="DD203" i="1"/>
  <c r="DB203" i="1"/>
  <c r="CZ203" i="1"/>
  <c r="DA203" i="1" s="1"/>
  <c r="CX203" i="1"/>
  <c r="CV203" i="1"/>
  <c r="CU203" i="1"/>
  <c r="CT203" i="1"/>
  <c r="CR203" i="1"/>
  <c r="CP203" i="1"/>
  <c r="CN203" i="1"/>
  <c r="CL203" i="1"/>
  <c r="CJ203" i="1"/>
  <c r="CK203" i="1" s="1"/>
  <c r="CH203" i="1"/>
  <c r="CF203" i="1"/>
  <c r="CD203" i="1"/>
  <c r="CE203" i="1" s="1"/>
  <c r="CB203" i="1"/>
  <c r="BZ203" i="1"/>
  <c r="AL203" i="1"/>
  <c r="AD203" i="1"/>
  <c r="U203" i="1"/>
  <c r="N203" i="1"/>
  <c r="EN202" i="1"/>
  <c r="EL202" i="1"/>
  <c r="EJ202" i="1"/>
  <c r="EK202" i="1" s="1"/>
  <c r="EH202" i="1"/>
  <c r="EF202" i="1"/>
  <c r="EG202" i="1" s="1"/>
  <c r="DP202" i="1"/>
  <c r="DQ202" i="1" s="1"/>
  <c r="DN202" i="1"/>
  <c r="DL202" i="1"/>
  <c r="DM202" i="1" s="1"/>
  <c r="DJ202" i="1"/>
  <c r="DH202" i="1"/>
  <c r="DI202" i="1" s="1"/>
  <c r="DR202" i="1" s="1"/>
  <c r="DS202" i="1" s="1"/>
  <c r="DT202" i="1" s="1"/>
  <c r="DU202" i="1" s="1"/>
  <c r="DV202" i="1" s="1"/>
  <c r="DW202" i="1" s="1"/>
  <c r="DX202" i="1" s="1"/>
  <c r="DY202" i="1" s="1"/>
  <c r="DZ202" i="1" s="1"/>
  <c r="EA202" i="1" s="1"/>
  <c r="EB202" i="1" s="1"/>
  <c r="EC202" i="1" s="1"/>
  <c r="ED202" i="1" s="1"/>
  <c r="EE202" i="1" s="1"/>
  <c r="DF202" i="1"/>
  <c r="DD202" i="1"/>
  <c r="DE202" i="1" s="1"/>
  <c r="DB202" i="1"/>
  <c r="CZ202" i="1"/>
  <c r="DA202" i="1" s="1"/>
  <c r="CX202" i="1"/>
  <c r="CV202" i="1"/>
  <c r="CW202" i="1" s="1"/>
  <c r="CT202" i="1"/>
  <c r="CR202" i="1"/>
  <c r="CS202" i="1" s="1"/>
  <c r="CP202" i="1"/>
  <c r="CN202" i="1"/>
  <c r="CO202" i="1" s="1"/>
  <c r="CL202" i="1"/>
  <c r="CJ202" i="1"/>
  <c r="CK202" i="1" s="1"/>
  <c r="CH202" i="1"/>
  <c r="CF202" i="1"/>
  <c r="CG202" i="1" s="1"/>
  <c r="CD202" i="1"/>
  <c r="CB202" i="1"/>
  <c r="CC202" i="1" s="1"/>
  <c r="BZ202" i="1"/>
  <c r="EM202" i="1" s="1"/>
  <c r="AL202" i="1"/>
  <c r="AD202" i="1"/>
  <c r="U202" i="1"/>
  <c r="N202" i="1"/>
  <c r="EN201" i="1"/>
  <c r="EL201" i="1"/>
  <c r="EK201" i="1"/>
  <c r="EJ201" i="1"/>
  <c r="EH201" i="1"/>
  <c r="EF201" i="1"/>
  <c r="EG201" i="1" s="1"/>
  <c r="DQ201" i="1"/>
  <c r="DP201" i="1"/>
  <c r="DN201" i="1"/>
  <c r="DM201" i="1"/>
  <c r="DL201" i="1"/>
  <c r="DJ201" i="1"/>
  <c r="DK201" i="1" s="1"/>
  <c r="DH201" i="1"/>
  <c r="DI201" i="1" s="1"/>
  <c r="DR201" i="1" s="1"/>
  <c r="DS201" i="1" s="1"/>
  <c r="DT201" i="1" s="1"/>
  <c r="DU201" i="1" s="1"/>
  <c r="DV201" i="1" s="1"/>
  <c r="DW201" i="1" s="1"/>
  <c r="DX201" i="1" s="1"/>
  <c r="DY201" i="1" s="1"/>
  <c r="DZ201" i="1" s="1"/>
  <c r="EA201" i="1" s="1"/>
  <c r="EB201" i="1" s="1"/>
  <c r="EC201" i="1" s="1"/>
  <c r="ED201" i="1" s="1"/>
  <c r="EE201" i="1" s="1"/>
  <c r="DF201" i="1"/>
  <c r="DG201" i="1" s="1"/>
  <c r="DD201" i="1"/>
  <c r="DE201" i="1" s="1"/>
  <c r="DB201" i="1"/>
  <c r="DC201" i="1" s="1"/>
  <c r="CZ201" i="1"/>
  <c r="DA201" i="1" s="1"/>
  <c r="CX201" i="1"/>
  <c r="CY201" i="1" s="1"/>
  <c r="CV201" i="1"/>
  <c r="CW201" i="1" s="1"/>
  <c r="CT201" i="1"/>
  <c r="CU201" i="1" s="1"/>
  <c r="CS201" i="1"/>
  <c r="CR201" i="1"/>
  <c r="CP201" i="1"/>
  <c r="CQ201" i="1" s="1"/>
  <c r="CN201" i="1"/>
  <c r="CO201" i="1" s="1"/>
  <c r="CL201" i="1"/>
  <c r="CM201" i="1" s="1"/>
  <c r="CK201" i="1"/>
  <c r="CJ201" i="1"/>
  <c r="CH201" i="1"/>
  <c r="CI201" i="1" s="1"/>
  <c r="CG201" i="1"/>
  <c r="CF201" i="1"/>
  <c r="CD201" i="1"/>
  <c r="CE201" i="1" s="1"/>
  <c r="CC201" i="1"/>
  <c r="CB201" i="1"/>
  <c r="BZ201" i="1"/>
  <c r="EM201" i="1" s="1"/>
  <c r="AL201" i="1"/>
  <c r="AD201" i="1"/>
  <c r="U201" i="1"/>
  <c r="N201" i="1"/>
  <c r="EN200" i="1"/>
  <c r="EL200" i="1"/>
  <c r="EM200" i="1" s="1"/>
  <c r="EK200" i="1"/>
  <c r="EJ200" i="1"/>
  <c r="EH200" i="1"/>
  <c r="EI200" i="1" s="1"/>
  <c r="EF200" i="1"/>
  <c r="EG200" i="1" s="1"/>
  <c r="DQ200" i="1"/>
  <c r="DP200" i="1"/>
  <c r="DN200" i="1"/>
  <c r="DO200" i="1" s="1"/>
  <c r="DM200" i="1"/>
  <c r="DL200" i="1"/>
  <c r="DJ200" i="1"/>
  <c r="DK200" i="1" s="1"/>
  <c r="DH200" i="1"/>
  <c r="DI200" i="1" s="1"/>
  <c r="DR200" i="1" s="1"/>
  <c r="DS200" i="1" s="1"/>
  <c r="DT200" i="1" s="1"/>
  <c r="DU200" i="1" s="1"/>
  <c r="DV200" i="1" s="1"/>
  <c r="DW200" i="1" s="1"/>
  <c r="DX200" i="1" s="1"/>
  <c r="DY200" i="1" s="1"/>
  <c r="DZ200" i="1" s="1"/>
  <c r="EA200" i="1" s="1"/>
  <c r="EB200" i="1" s="1"/>
  <c r="EC200" i="1" s="1"/>
  <c r="ED200" i="1" s="1"/>
  <c r="EE200" i="1" s="1"/>
  <c r="DF200" i="1"/>
  <c r="DG200" i="1" s="1"/>
  <c r="DD200" i="1"/>
  <c r="DE200" i="1" s="1"/>
  <c r="DB200" i="1"/>
  <c r="DC200" i="1" s="1"/>
  <c r="CZ200" i="1"/>
  <c r="DA200" i="1" s="1"/>
  <c r="CX200" i="1"/>
  <c r="CY200" i="1" s="1"/>
  <c r="CV200" i="1"/>
  <c r="CW200" i="1" s="1"/>
  <c r="CT200" i="1"/>
  <c r="CU200" i="1" s="1"/>
  <c r="CS200" i="1"/>
  <c r="CR200" i="1"/>
  <c r="CP200" i="1"/>
  <c r="CQ200" i="1" s="1"/>
  <c r="CN200" i="1"/>
  <c r="CO200" i="1" s="1"/>
  <c r="CL200" i="1"/>
  <c r="CM200" i="1" s="1"/>
  <c r="CK200" i="1"/>
  <c r="CJ200" i="1"/>
  <c r="CH200" i="1"/>
  <c r="CI200" i="1" s="1"/>
  <c r="CG200" i="1"/>
  <c r="CF200" i="1"/>
  <c r="CD200" i="1"/>
  <c r="CE200" i="1" s="1"/>
  <c r="CC200" i="1"/>
  <c r="CB200" i="1"/>
  <c r="BZ200" i="1"/>
  <c r="AL200" i="1"/>
  <c r="AD200" i="1"/>
  <c r="U200" i="1"/>
  <c r="N200" i="1"/>
  <c r="EN199" i="1"/>
  <c r="EL199" i="1"/>
  <c r="EM199" i="1" s="1"/>
  <c r="EJ199" i="1"/>
  <c r="EI199" i="1"/>
  <c r="EH199" i="1"/>
  <c r="EF199" i="1"/>
  <c r="DP199" i="1"/>
  <c r="DO199" i="1"/>
  <c r="DN199" i="1"/>
  <c r="DL199" i="1"/>
  <c r="DJ199" i="1"/>
  <c r="DK199" i="1" s="1"/>
  <c r="DH199" i="1"/>
  <c r="DF199" i="1"/>
  <c r="DG199" i="1" s="1"/>
  <c r="DD199" i="1"/>
  <c r="DE199" i="1" s="1"/>
  <c r="DB199" i="1"/>
  <c r="DC199" i="1" s="1"/>
  <c r="CZ199" i="1"/>
  <c r="DA199" i="1" s="1"/>
  <c r="CX199" i="1"/>
  <c r="CY199" i="1" s="1"/>
  <c r="CV199" i="1"/>
  <c r="CT199" i="1"/>
  <c r="CU199" i="1" s="1"/>
  <c r="CR199" i="1"/>
  <c r="CP199" i="1"/>
  <c r="CQ199" i="1" s="1"/>
  <c r="CN199" i="1"/>
  <c r="CO199" i="1" s="1"/>
  <c r="CL199" i="1"/>
  <c r="CM199" i="1" s="1"/>
  <c r="CJ199" i="1"/>
  <c r="CK199" i="1" s="1"/>
  <c r="CI199" i="1"/>
  <c r="CH199" i="1"/>
  <c r="CF199" i="1"/>
  <c r="CD199" i="1"/>
  <c r="CE199" i="1" s="1"/>
  <c r="CB199" i="1"/>
  <c r="BZ199" i="1"/>
  <c r="AL199" i="1"/>
  <c r="AD199" i="1"/>
  <c r="U199" i="1"/>
  <c r="N199" i="1"/>
  <c r="EN198" i="1"/>
  <c r="EM198" i="1"/>
  <c r="EL198" i="1"/>
  <c r="EK198" i="1"/>
  <c r="EJ198" i="1"/>
  <c r="EI198" i="1"/>
  <c r="EH198" i="1"/>
  <c r="EF198" i="1"/>
  <c r="EG198" i="1" s="1"/>
  <c r="DP198" i="1"/>
  <c r="DQ198" i="1" s="1"/>
  <c r="DN198" i="1"/>
  <c r="DO198" i="1" s="1"/>
  <c r="DL198" i="1"/>
  <c r="DM198" i="1" s="1"/>
  <c r="DJ198" i="1"/>
  <c r="DK198" i="1" s="1"/>
  <c r="DH198" i="1"/>
  <c r="DI198" i="1" s="1"/>
  <c r="DR198" i="1" s="1"/>
  <c r="DS198" i="1" s="1"/>
  <c r="DT198" i="1" s="1"/>
  <c r="DU198" i="1" s="1"/>
  <c r="DV198" i="1" s="1"/>
  <c r="DW198" i="1" s="1"/>
  <c r="DX198" i="1" s="1"/>
  <c r="DY198" i="1" s="1"/>
  <c r="DZ198" i="1" s="1"/>
  <c r="EA198" i="1" s="1"/>
  <c r="EB198" i="1" s="1"/>
  <c r="EC198" i="1" s="1"/>
  <c r="ED198" i="1" s="1"/>
  <c r="EE198" i="1" s="1"/>
  <c r="DF198" i="1"/>
  <c r="DG198" i="1" s="1"/>
  <c r="DD198" i="1"/>
  <c r="DE198" i="1" s="1"/>
  <c r="DB198" i="1"/>
  <c r="DC198" i="1" s="1"/>
  <c r="CZ198" i="1"/>
  <c r="DA198" i="1" s="1"/>
  <c r="CX198" i="1"/>
  <c r="CY198" i="1" s="1"/>
  <c r="CV198" i="1"/>
  <c r="CW198" i="1" s="1"/>
  <c r="CT198" i="1"/>
  <c r="CU198" i="1" s="1"/>
  <c r="CR198" i="1"/>
  <c r="CS198" i="1" s="1"/>
  <c r="CP198" i="1"/>
  <c r="CQ198" i="1" s="1"/>
  <c r="CN198" i="1"/>
  <c r="CO198" i="1" s="1"/>
  <c r="CL198" i="1"/>
  <c r="CM198" i="1" s="1"/>
  <c r="CJ198" i="1"/>
  <c r="CK198" i="1" s="1"/>
  <c r="CH198" i="1"/>
  <c r="CI198" i="1" s="1"/>
  <c r="CF198" i="1"/>
  <c r="CG198" i="1" s="1"/>
  <c r="CD198" i="1"/>
  <c r="CE198" i="1" s="1"/>
  <c r="CB198" i="1"/>
  <c r="CC198" i="1" s="1"/>
  <c r="BZ198" i="1"/>
  <c r="AL198" i="1"/>
  <c r="AD198" i="1"/>
  <c r="U198" i="1"/>
  <c r="N198" i="1"/>
  <c r="EN209" i="1"/>
  <c r="EL209" i="1"/>
  <c r="EM209" i="1" s="1"/>
  <c r="EK209" i="1"/>
  <c r="EJ209" i="1"/>
  <c r="EH209" i="1"/>
  <c r="EI209" i="1" s="1"/>
  <c r="EF209" i="1"/>
  <c r="EG209" i="1" s="1"/>
  <c r="DQ209" i="1"/>
  <c r="DP209" i="1"/>
  <c r="DN209" i="1"/>
  <c r="DO209" i="1" s="1"/>
  <c r="DM209" i="1"/>
  <c r="DL209" i="1"/>
  <c r="DJ209" i="1"/>
  <c r="DK209" i="1" s="1"/>
  <c r="DH209" i="1"/>
  <c r="DI209" i="1" s="1"/>
  <c r="DR209" i="1" s="1"/>
  <c r="DS209" i="1" s="1"/>
  <c r="DT209" i="1" s="1"/>
  <c r="DU209" i="1" s="1"/>
  <c r="DV209" i="1" s="1"/>
  <c r="DW209" i="1" s="1"/>
  <c r="DX209" i="1" s="1"/>
  <c r="DY209" i="1" s="1"/>
  <c r="DZ209" i="1" s="1"/>
  <c r="EA209" i="1" s="1"/>
  <c r="EB209" i="1" s="1"/>
  <c r="EC209" i="1" s="1"/>
  <c r="ED209" i="1" s="1"/>
  <c r="EE209" i="1" s="1"/>
  <c r="DF209" i="1"/>
  <c r="DG209" i="1" s="1"/>
  <c r="DD209" i="1"/>
  <c r="DE209" i="1" s="1"/>
  <c r="DB209" i="1"/>
  <c r="DC209" i="1" s="1"/>
  <c r="CZ209" i="1"/>
  <c r="DA209" i="1" s="1"/>
  <c r="CX209" i="1"/>
  <c r="CY209" i="1" s="1"/>
  <c r="CV209" i="1"/>
  <c r="CW209" i="1" s="1"/>
  <c r="CT209" i="1"/>
  <c r="CU209" i="1" s="1"/>
  <c r="CS209" i="1"/>
  <c r="CR209" i="1"/>
  <c r="CP209" i="1"/>
  <c r="CQ209" i="1" s="1"/>
  <c r="CN209" i="1"/>
  <c r="CO209" i="1" s="1"/>
  <c r="CL209" i="1"/>
  <c r="CM209" i="1" s="1"/>
  <c r="CK209" i="1"/>
  <c r="CJ209" i="1"/>
  <c r="CH209" i="1"/>
  <c r="CI209" i="1" s="1"/>
  <c r="CG209" i="1"/>
  <c r="CF209" i="1"/>
  <c r="CD209" i="1"/>
  <c r="CE209" i="1" s="1"/>
  <c r="CC209" i="1"/>
  <c r="CB209" i="1"/>
  <c r="BZ209" i="1"/>
  <c r="AL209" i="1"/>
  <c r="AD209" i="1"/>
  <c r="U209" i="1"/>
  <c r="N209" i="1"/>
  <c r="EN208" i="1"/>
  <c r="EL208" i="1"/>
  <c r="EM208" i="1" s="1"/>
  <c r="EJ208" i="1"/>
  <c r="EH208" i="1"/>
  <c r="EI208" i="1" s="1"/>
  <c r="EF208" i="1"/>
  <c r="DP208" i="1"/>
  <c r="DN208" i="1"/>
  <c r="DO208" i="1" s="1"/>
  <c r="DL208" i="1"/>
  <c r="DJ208" i="1"/>
  <c r="DK208" i="1" s="1"/>
  <c r="DH208" i="1"/>
  <c r="DF208" i="1"/>
  <c r="DG208" i="1" s="1"/>
  <c r="DD208" i="1"/>
  <c r="DB208" i="1"/>
  <c r="DC208" i="1" s="1"/>
  <c r="CZ208" i="1"/>
  <c r="CX208" i="1"/>
  <c r="CY208" i="1" s="1"/>
  <c r="CV208" i="1"/>
  <c r="CT208" i="1"/>
  <c r="CU208" i="1" s="1"/>
  <c r="CR208" i="1"/>
  <c r="CP208" i="1"/>
  <c r="CQ208" i="1" s="1"/>
  <c r="CN208" i="1"/>
  <c r="CL208" i="1"/>
  <c r="CM208" i="1" s="1"/>
  <c r="CJ208" i="1"/>
  <c r="CH208" i="1"/>
  <c r="CI208" i="1" s="1"/>
  <c r="CF208" i="1"/>
  <c r="CG208" i="1" s="1"/>
  <c r="CD208" i="1"/>
  <c r="CE208" i="1" s="1"/>
  <c r="CB208" i="1"/>
  <c r="CC208" i="1" s="1"/>
  <c r="BZ208" i="1"/>
  <c r="EK208" i="1" s="1"/>
  <c r="AL208" i="1"/>
  <c r="AD208" i="1"/>
  <c r="U208" i="1"/>
  <c r="N208" i="1"/>
  <c r="EN207" i="1"/>
  <c r="EL207" i="1"/>
  <c r="EJ207" i="1"/>
  <c r="EH207" i="1"/>
  <c r="EF207" i="1"/>
  <c r="DP207" i="1"/>
  <c r="DN207" i="1"/>
  <c r="DL207" i="1"/>
  <c r="DJ207" i="1"/>
  <c r="DH207" i="1"/>
  <c r="DF207" i="1"/>
  <c r="DD207" i="1"/>
  <c r="DB207" i="1"/>
  <c r="CZ207" i="1"/>
  <c r="CX207" i="1"/>
  <c r="CV207" i="1"/>
  <c r="CT207" i="1"/>
  <c r="CR207" i="1"/>
  <c r="CP207" i="1"/>
  <c r="CN207" i="1"/>
  <c r="CL207" i="1"/>
  <c r="CJ207" i="1"/>
  <c r="CH207" i="1"/>
  <c r="CF207" i="1"/>
  <c r="CD207" i="1"/>
  <c r="CB207" i="1"/>
  <c r="BZ207" i="1"/>
  <c r="AL207" i="1"/>
  <c r="AD207" i="1"/>
  <c r="U207" i="1"/>
  <c r="N207" i="1"/>
  <c r="EN206" i="1"/>
  <c r="EL206" i="1"/>
  <c r="EJ206" i="1"/>
  <c r="EH206" i="1"/>
  <c r="EF206" i="1"/>
  <c r="DP206" i="1"/>
  <c r="DN206" i="1"/>
  <c r="DL206" i="1"/>
  <c r="DJ206" i="1"/>
  <c r="DH206" i="1"/>
  <c r="DF206" i="1"/>
  <c r="DD206" i="1"/>
  <c r="DB206" i="1"/>
  <c r="CZ206" i="1"/>
  <c r="CX206" i="1"/>
  <c r="CV206" i="1"/>
  <c r="CT206" i="1"/>
  <c r="CR206" i="1"/>
  <c r="CP206" i="1"/>
  <c r="CN206" i="1"/>
  <c r="CL206" i="1"/>
  <c r="CJ206" i="1"/>
  <c r="CH206" i="1"/>
  <c r="CF206" i="1"/>
  <c r="CD206" i="1"/>
  <c r="CB206" i="1"/>
  <c r="BZ206" i="1"/>
  <c r="AL206" i="1"/>
  <c r="AD206" i="1"/>
  <c r="U206" i="1"/>
  <c r="N206" i="1"/>
  <c r="EN211" i="1"/>
  <c r="EL211" i="1"/>
  <c r="EM211" i="1" s="1"/>
  <c r="EK211" i="1"/>
  <c r="EJ211" i="1"/>
  <c r="EH211" i="1"/>
  <c r="EI211" i="1" s="1"/>
  <c r="EF211" i="1"/>
  <c r="EG211" i="1" s="1"/>
  <c r="DQ211" i="1"/>
  <c r="DP211" i="1"/>
  <c r="DN211" i="1"/>
  <c r="DO211" i="1" s="1"/>
  <c r="DM211" i="1"/>
  <c r="DL211" i="1"/>
  <c r="DJ211" i="1"/>
  <c r="DK211" i="1" s="1"/>
  <c r="DH211" i="1"/>
  <c r="DI211" i="1" s="1"/>
  <c r="DR211" i="1" s="1"/>
  <c r="DS211" i="1" s="1"/>
  <c r="DT211" i="1" s="1"/>
  <c r="DU211" i="1" s="1"/>
  <c r="DV211" i="1" s="1"/>
  <c r="DW211" i="1" s="1"/>
  <c r="DX211" i="1" s="1"/>
  <c r="DY211" i="1" s="1"/>
  <c r="DZ211" i="1" s="1"/>
  <c r="EA211" i="1" s="1"/>
  <c r="EB211" i="1" s="1"/>
  <c r="EC211" i="1" s="1"/>
  <c r="ED211" i="1" s="1"/>
  <c r="EE211" i="1" s="1"/>
  <c r="DF211" i="1"/>
  <c r="DG211" i="1" s="1"/>
  <c r="DD211" i="1"/>
  <c r="DE211" i="1" s="1"/>
  <c r="DB211" i="1"/>
  <c r="DC211" i="1" s="1"/>
  <c r="CZ211" i="1"/>
  <c r="DA211" i="1" s="1"/>
  <c r="CX211" i="1"/>
  <c r="CY211" i="1" s="1"/>
  <c r="CV211" i="1"/>
  <c r="CW211" i="1" s="1"/>
  <c r="CT211" i="1"/>
  <c r="CU211" i="1" s="1"/>
  <c r="CS211" i="1"/>
  <c r="CR211" i="1"/>
  <c r="CP211" i="1"/>
  <c r="CQ211" i="1" s="1"/>
  <c r="CN211" i="1"/>
  <c r="CO211" i="1" s="1"/>
  <c r="CL211" i="1"/>
  <c r="CM211" i="1" s="1"/>
  <c r="CK211" i="1"/>
  <c r="CJ211" i="1"/>
  <c r="CH211" i="1"/>
  <c r="CI211" i="1" s="1"/>
  <c r="CG211" i="1"/>
  <c r="CF211" i="1"/>
  <c r="CD211" i="1"/>
  <c r="CE211" i="1" s="1"/>
  <c r="CC211" i="1"/>
  <c r="CB211" i="1"/>
  <c r="BZ211" i="1"/>
  <c r="AL211" i="1"/>
  <c r="AD211" i="1"/>
  <c r="U211" i="1"/>
  <c r="N211" i="1"/>
  <c r="EN210" i="1"/>
  <c r="EL210" i="1"/>
  <c r="EM210" i="1" s="1"/>
  <c r="EJ210" i="1"/>
  <c r="EH210" i="1"/>
  <c r="EI210" i="1" s="1"/>
  <c r="EF210" i="1"/>
  <c r="DQ210" i="1"/>
  <c r="DP210" i="1"/>
  <c r="DN210" i="1"/>
  <c r="DO210" i="1" s="1"/>
  <c r="DM210" i="1"/>
  <c r="DL210" i="1"/>
  <c r="DJ210" i="1"/>
  <c r="DK210" i="1" s="1"/>
  <c r="DH210" i="1"/>
  <c r="DI210" i="1" s="1"/>
  <c r="DR210" i="1" s="1"/>
  <c r="DS210" i="1" s="1"/>
  <c r="DT210" i="1" s="1"/>
  <c r="DU210" i="1" s="1"/>
  <c r="DV210" i="1" s="1"/>
  <c r="DW210" i="1" s="1"/>
  <c r="DX210" i="1" s="1"/>
  <c r="DY210" i="1" s="1"/>
  <c r="DZ210" i="1" s="1"/>
  <c r="EA210" i="1" s="1"/>
  <c r="EB210" i="1" s="1"/>
  <c r="EC210" i="1" s="1"/>
  <c r="ED210" i="1" s="1"/>
  <c r="EE210" i="1" s="1"/>
  <c r="DF210" i="1"/>
  <c r="DG210" i="1" s="1"/>
  <c r="DD210" i="1"/>
  <c r="DE210" i="1" s="1"/>
  <c r="DB210" i="1"/>
  <c r="DC210" i="1" s="1"/>
  <c r="CZ210" i="1"/>
  <c r="DA210" i="1" s="1"/>
  <c r="CX210" i="1"/>
  <c r="CY210" i="1" s="1"/>
  <c r="CV210" i="1"/>
  <c r="CW210" i="1" s="1"/>
  <c r="CT210" i="1"/>
  <c r="CU210" i="1" s="1"/>
  <c r="CS210" i="1"/>
  <c r="CR210" i="1"/>
  <c r="CP210" i="1"/>
  <c r="CQ210" i="1" s="1"/>
  <c r="CN210" i="1"/>
  <c r="CO210" i="1" s="1"/>
  <c r="CL210" i="1"/>
  <c r="CM210" i="1" s="1"/>
  <c r="CK210" i="1"/>
  <c r="CJ210" i="1"/>
  <c r="CH210" i="1"/>
  <c r="CI210" i="1" s="1"/>
  <c r="CG210" i="1"/>
  <c r="CF210" i="1"/>
  <c r="CD210" i="1"/>
  <c r="CE210" i="1" s="1"/>
  <c r="CC210" i="1"/>
  <c r="CB210" i="1"/>
  <c r="BZ210" i="1"/>
  <c r="EK210" i="1" s="1"/>
  <c r="AL210" i="1"/>
  <c r="AD210" i="1"/>
  <c r="U210" i="1"/>
  <c r="N210" i="1"/>
  <c r="EN212" i="1"/>
  <c r="EL212" i="1"/>
  <c r="EJ212" i="1"/>
  <c r="EH212" i="1"/>
  <c r="EF212" i="1"/>
  <c r="DP212" i="1"/>
  <c r="DN212" i="1"/>
  <c r="DL212" i="1"/>
  <c r="DJ212" i="1"/>
  <c r="DH212" i="1"/>
  <c r="DF212" i="1"/>
  <c r="DD212" i="1"/>
  <c r="DB212" i="1"/>
  <c r="CZ212" i="1"/>
  <c r="CX212" i="1"/>
  <c r="CV212" i="1"/>
  <c r="CW212" i="1" s="1"/>
  <c r="CT212" i="1"/>
  <c r="CR212" i="1"/>
  <c r="CP212" i="1"/>
  <c r="CN212" i="1"/>
  <c r="CL212" i="1"/>
  <c r="CJ212" i="1"/>
  <c r="CH212" i="1"/>
  <c r="CF212" i="1"/>
  <c r="CD212" i="1"/>
  <c r="CB212" i="1"/>
  <c r="BZ212" i="1"/>
  <c r="AL212" i="1"/>
  <c r="AD212" i="1"/>
  <c r="U212" i="1"/>
  <c r="N212" i="1"/>
  <c r="EN63" i="1"/>
  <c r="EL63" i="1"/>
  <c r="EJ63" i="1"/>
  <c r="EH63" i="1"/>
  <c r="EF63" i="1"/>
  <c r="DP63" i="1"/>
  <c r="DN63" i="1"/>
  <c r="DL63" i="1"/>
  <c r="DJ63" i="1"/>
  <c r="DH63" i="1"/>
  <c r="DF63" i="1"/>
  <c r="DD63" i="1"/>
  <c r="DB63" i="1"/>
  <c r="CZ63" i="1"/>
  <c r="CX63" i="1"/>
  <c r="CV63" i="1"/>
  <c r="CT63" i="1"/>
  <c r="CR63" i="1"/>
  <c r="CP63" i="1"/>
  <c r="CN63" i="1"/>
  <c r="CL63" i="1"/>
  <c r="CJ63" i="1"/>
  <c r="CH63" i="1"/>
  <c r="CF63" i="1"/>
  <c r="CD63" i="1"/>
  <c r="CB63" i="1"/>
  <c r="BZ63" i="1"/>
  <c r="AL63" i="1"/>
  <c r="AD63" i="1"/>
  <c r="U63" i="1"/>
  <c r="N63" i="1"/>
  <c r="W125" i="12"/>
  <c r="W126" i="12" s="1"/>
  <c r="W124" i="12"/>
  <c r="AK122" i="12"/>
  <c r="AK121" i="12"/>
  <c r="AK120" i="12"/>
  <c r="AK119" i="12"/>
  <c r="AK118" i="12"/>
  <c r="AK117" i="12"/>
  <c r="AK116" i="12"/>
  <c r="AK115" i="12"/>
  <c r="AK114" i="12"/>
  <c r="AK113" i="12"/>
  <c r="AK112" i="12"/>
  <c r="AK111" i="12"/>
  <c r="AK110" i="12"/>
  <c r="AK109" i="12"/>
  <c r="AK108" i="12"/>
  <c r="AK107" i="12"/>
  <c r="AK106" i="12"/>
  <c r="AK105" i="12"/>
  <c r="AK104" i="12"/>
  <c r="AK103" i="12"/>
  <c r="AK102" i="12"/>
  <c r="AK101" i="12"/>
  <c r="AK100" i="12"/>
  <c r="AK99" i="12"/>
  <c r="AK98" i="12"/>
  <c r="AK97" i="12"/>
  <c r="AK96" i="12"/>
  <c r="AK95" i="12"/>
  <c r="AK94" i="12"/>
  <c r="AK93" i="12"/>
  <c r="BD59" i="12"/>
  <c r="AK59" i="12"/>
  <c r="BI59" i="12" s="1"/>
  <c r="BD58" i="12"/>
  <c r="AK58" i="12"/>
  <c r="BI58" i="12" s="1"/>
  <c r="BD57" i="12"/>
  <c r="AK57" i="12"/>
  <c r="BD56" i="12"/>
  <c r="AK56" i="12"/>
  <c r="BD55" i="12"/>
  <c r="AK55" i="12"/>
  <c r="BI54" i="12"/>
  <c r="BD54" i="12"/>
  <c r="AK54" i="12"/>
  <c r="BD53" i="12"/>
  <c r="AK53" i="12"/>
  <c r="BI53" i="12" s="1"/>
  <c r="BD52" i="12"/>
  <c r="AK52" i="12"/>
  <c r="BI52" i="12" s="1"/>
  <c r="BD51" i="12"/>
  <c r="AK51" i="12"/>
  <c r="BI51" i="12" s="1"/>
  <c r="BD50" i="12"/>
  <c r="AK50" i="12"/>
  <c r="BI50" i="12" s="1"/>
  <c r="BD49" i="12"/>
  <c r="AK49" i="12"/>
  <c r="BD48" i="12"/>
  <c r="AK48" i="12"/>
  <c r="BD47" i="12"/>
  <c r="AK47" i="12"/>
  <c r="BD46" i="12"/>
  <c r="AK46" i="12"/>
  <c r="BI46" i="12" s="1"/>
  <c r="BD45" i="12"/>
  <c r="AK45" i="12"/>
  <c r="BI45" i="12" s="1"/>
  <c r="BD44" i="12"/>
  <c r="AK44" i="12"/>
  <c r="BI44" i="12" s="1"/>
  <c r="BD43" i="12"/>
  <c r="AK43" i="12"/>
  <c r="BI43" i="12" s="1"/>
  <c r="BD42" i="12"/>
  <c r="AK42" i="12"/>
  <c r="BI42" i="12" s="1"/>
  <c r="BD41" i="12"/>
  <c r="AK41" i="12"/>
  <c r="BD40" i="12"/>
  <c r="AK40" i="12"/>
  <c r="BD39" i="12"/>
  <c r="AK39" i="12"/>
  <c r="BD38" i="12"/>
  <c r="AK38" i="12"/>
  <c r="BD37" i="12"/>
  <c r="AK37" i="12"/>
  <c r="BD36" i="12"/>
  <c r="AK36" i="12"/>
  <c r="BD35" i="12"/>
  <c r="AK35" i="12"/>
  <c r="BD34" i="12"/>
  <c r="AK34" i="12"/>
  <c r="BD33" i="12"/>
  <c r="AK33" i="12"/>
  <c r="BI33" i="12" s="1"/>
  <c r="BD32" i="12"/>
  <c r="AK32" i="12"/>
  <c r="BD31" i="12"/>
  <c r="AK31" i="12"/>
  <c r="BD30" i="12"/>
  <c r="AK30" i="12"/>
  <c r="DG135" i="1" l="1"/>
  <c r="CI207" i="1"/>
  <c r="CU164" i="1"/>
  <c r="DC164" i="1"/>
  <c r="DK164" i="1"/>
  <c r="DQ169" i="1"/>
  <c r="EM169" i="1"/>
  <c r="DG192" i="1"/>
  <c r="EI164" i="1"/>
  <c r="EG165" i="1"/>
  <c r="EM168" i="1"/>
  <c r="DE168" i="1"/>
  <c r="CM171" i="1"/>
  <c r="CU171" i="1"/>
  <c r="DC171" i="1"/>
  <c r="DK171" i="1"/>
  <c r="EG66" i="1"/>
  <c r="EK66" i="1"/>
  <c r="CC69" i="1"/>
  <c r="CS69" i="1"/>
  <c r="DI69" i="1"/>
  <c r="DR69" i="1" s="1"/>
  <c r="DS69" i="1" s="1"/>
  <c r="DT69" i="1" s="1"/>
  <c r="DU69" i="1" s="1"/>
  <c r="DV69" i="1" s="1"/>
  <c r="DW69" i="1" s="1"/>
  <c r="DX69" i="1" s="1"/>
  <c r="DY69" i="1" s="1"/>
  <c r="DZ69" i="1" s="1"/>
  <c r="EA69" i="1" s="1"/>
  <c r="EB69" i="1" s="1"/>
  <c r="EC69" i="1" s="1"/>
  <c r="ED69" i="1" s="1"/>
  <c r="EE69" i="1" s="1"/>
  <c r="CE66" i="1"/>
  <c r="CI66" i="1"/>
  <c r="CM66" i="1"/>
  <c r="CQ66" i="1"/>
  <c r="CU66" i="1"/>
  <c r="CY66" i="1"/>
  <c r="DC66" i="1"/>
  <c r="DG66" i="1"/>
  <c r="DK66" i="1"/>
  <c r="DO66" i="1"/>
  <c r="CE68" i="1"/>
  <c r="CI68" i="1"/>
  <c r="CM68" i="1"/>
  <c r="CQ68" i="1"/>
  <c r="CU68" i="1"/>
  <c r="CY68" i="1"/>
  <c r="DC68" i="1"/>
  <c r="DG68" i="1"/>
  <c r="DK68" i="1"/>
  <c r="DO68" i="1"/>
  <c r="EI68" i="1"/>
  <c r="EM68" i="1"/>
  <c r="CK69" i="1"/>
  <c r="DA69" i="1"/>
  <c r="DQ69" i="1"/>
  <c r="EK69" i="1"/>
  <c r="DQ68" i="1"/>
  <c r="EG68" i="1"/>
  <c r="CG69" i="1"/>
  <c r="CQ69" i="1"/>
  <c r="CW69" i="1"/>
  <c r="DM69" i="1"/>
  <c r="EG69" i="1"/>
  <c r="CE78" i="1"/>
  <c r="CI78" i="1"/>
  <c r="CM78" i="1"/>
  <c r="CQ78" i="1"/>
  <c r="CU78" i="1"/>
  <c r="CY78" i="1"/>
  <c r="DC78" i="1"/>
  <c r="DG78" i="1"/>
  <c r="DK78" i="1"/>
  <c r="DO78" i="1"/>
  <c r="CE80" i="1"/>
  <c r="CI80" i="1"/>
  <c r="CM80" i="1"/>
  <c r="CQ80" i="1"/>
  <c r="CU80" i="1"/>
  <c r="CY80" i="1"/>
  <c r="DC80" i="1"/>
  <c r="DG80" i="1"/>
  <c r="DK80" i="1"/>
  <c r="DO80" i="1"/>
  <c r="EI80" i="1"/>
  <c r="CG81" i="1"/>
  <c r="CQ81" i="1"/>
  <c r="CW81" i="1"/>
  <c r="DG81" i="1"/>
  <c r="DM81" i="1"/>
  <c r="CE76" i="1"/>
  <c r="CI76" i="1"/>
  <c r="CM76" i="1"/>
  <c r="CQ76" i="1"/>
  <c r="CU76" i="1"/>
  <c r="CY76" i="1"/>
  <c r="DC76" i="1"/>
  <c r="DG76" i="1"/>
  <c r="DK76" i="1"/>
  <c r="DO76" i="1"/>
  <c r="EI76" i="1"/>
  <c r="CG77" i="1"/>
  <c r="CW77" i="1"/>
  <c r="DM77" i="1"/>
  <c r="CC81" i="1"/>
  <c r="CS81" i="1"/>
  <c r="DI81" i="1"/>
  <c r="DR81" i="1" s="1"/>
  <c r="DS81" i="1" s="1"/>
  <c r="DT81" i="1" s="1"/>
  <c r="DU81" i="1" s="1"/>
  <c r="DV81" i="1" s="1"/>
  <c r="DW81" i="1" s="1"/>
  <c r="DX81" i="1" s="1"/>
  <c r="DY81" i="1" s="1"/>
  <c r="DZ81" i="1" s="1"/>
  <c r="EA81" i="1" s="1"/>
  <c r="EB81" i="1" s="1"/>
  <c r="EC81" i="1" s="1"/>
  <c r="ED81" i="1" s="1"/>
  <c r="EE81" i="1" s="1"/>
  <c r="CI96" i="1"/>
  <c r="DK96" i="1"/>
  <c r="CE72" i="1"/>
  <c r="CI72" i="1"/>
  <c r="CM72" i="1"/>
  <c r="CQ72" i="1"/>
  <c r="CU72" i="1"/>
  <c r="CY72" i="1"/>
  <c r="DC72" i="1"/>
  <c r="DG72" i="1"/>
  <c r="DK72" i="1"/>
  <c r="DO72" i="1"/>
  <c r="EI72" i="1"/>
  <c r="CG73" i="1"/>
  <c r="CW73" i="1"/>
  <c r="DM73" i="1"/>
  <c r="CC77" i="1"/>
  <c r="CS77" i="1"/>
  <c r="DI77" i="1"/>
  <c r="DR77" i="1" s="1"/>
  <c r="DS77" i="1" s="1"/>
  <c r="DT77" i="1" s="1"/>
  <c r="DU77" i="1" s="1"/>
  <c r="DV77" i="1" s="1"/>
  <c r="DW77" i="1" s="1"/>
  <c r="DX77" i="1" s="1"/>
  <c r="DY77" i="1" s="1"/>
  <c r="DZ77" i="1" s="1"/>
  <c r="EA77" i="1" s="1"/>
  <c r="EB77" i="1" s="1"/>
  <c r="EC77" i="1" s="1"/>
  <c r="ED77" i="1" s="1"/>
  <c r="EE77" i="1" s="1"/>
  <c r="CC78" i="1"/>
  <c r="CG78" i="1"/>
  <c r="CK78" i="1"/>
  <c r="CO78" i="1"/>
  <c r="CS78" i="1"/>
  <c r="CW78" i="1"/>
  <c r="DA78" i="1"/>
  <c r="DE78" i="1"/>
  <c r="DI78" i="1"/>
  <c r="DR78" i="1" s="1"/>
  <c r="DS78" i="1" s="1"/>
  <c r="DT78" i="1" s="1"/>
  <c r="DU78" i="1" s="1"/>
  <c r="DV78" i="1" s="1"/>
  <c r="DW78" i="1" s="1"/>
  <c r="DX78" i="1" s="1"/>
  <c r="DY78" i="1" s="1"/>
  <c r="DZ78" i="1" s="1"/>
  <c r="EA78" i="1" s="1"/>
  <c r="EB78" i="1" s="1"/>
  <c r="EC78" i="1" s="1"/>
  <c r="ED78" i="1" s="1"/>
  <c r="EE78" i="1" s="1"/>
  <c r="DM78" i="1"/>
  <c r="DQ78" i="1"/>
  <c r="CO81" i="1"/>
  <c r="DE81" i="1"/>
  <c r="EK81" i="1"/>
  <c r="DC95" i="1"/>
  <c r="CM95" i="1"/>
  <c r="EI95" i="1"/>
  <c r="DK95" i="1"/>
  <c r="CU95" i="1"/>
  <c r="CE95" i="1"/>
  <c r="CO95" i="1"/>
  <c r="DG95" i="1"/>
  <c r="EK95" i="1"/>
  <c r="CQ96" i="1"/>
  <c r="CY96" i="1"/>
  <c r="EI96" i="1"/>
  <c r="EI71" i="1"/>
  <c r="CC73" i="1"/>
  <c r="CS73" i="1"/>
  <c r="DI73" i="1"/>
  <c r="DR73" i="1" s="1"/>
  <c r="DS73" i="1" s="1"/>
  <c r="DT73" i="1" s="1"/>
  <c r="DU73" i="1" s="1"/>
  <c r="DV73" i="1" s="1"/>
  <c r="DW73" i="1" s="1"/>
  <c r="DX73" i="1" s="1"/>
  <c r="DY73" i="1" s="1"/>
  <c r="DZ73" i="1" s="1"/>
  <c r="EA73" i="1" s="1"/>
  <c r="EB73" i="1" s="1"/>
  <c r="EC73" i="1" s="1"/>
  <c r="ED73" i="1" s="1"/>
  <c r="EE73" i="1" s="1"/>
  <c r="CC74" i="1"/>
  <c r="CG74" i="1"/>
  <c r="CK74" i="1"/>
  <c r="CO74" i="1"/>
  <c r="CS74" i="1"/>
  <c r="CW74" i="1"/>
  <c r="DA74" i="1"/>
  <c r="DE74" i="1"/>
  <c r="DI74" i="1"/>
  <c r="DR74" i="1" s="1"/>
  <c r="DS74" i="1" s="1"/>
  <c r="DT74" i="1" s="1"/>
  <c r="DU74" i="1" s="1"/>
  <c r="DV74" i="1" s="1"/>
  <c r="DW74" i="1" s="1"/>
  <c r="DX74" i="1" s="1"/>
  <c r="DY74" i="1" s="1"/>
  <c r="DZ74" i="1" s="1"/>
  <c r="EA74" i="1" s="1"/>
  <c r="EB74" i="1" s="1"/>
  <c r="EC74" i="1" s="1"/>
  <c r="ED74" i="1" s="1"/>
  <c r="EE74" i="1" s="1"/>
  <c r="DM74" i="1"/>
  <c r="CO77" i="1"/>
  <c r="DE77" i="1"/>
  <c r="EK77" i="1"/>
  <c r="EG78" i="1"/>
  <c r="CK81" i="1"/>
  <c r="DA81" i="1"/>
  <c r="DQ81" i="1"/>
  <c r="EG81" i="1"/>
  <c r="CE84" i="1"/>
  <c r="CI84" i="1"/>
  <c r="CM84" i="1"/>
  <c r="CQ84" i="1"/>
  <c r="CU84" i="1"/>
  <c r="CY84" i="1"/>
  <c r="DC84" i="1"/>
  <c r="DG84" i="1"/>
  <c r="DK84" i="1"/>
  <c r="DO84" i="1"/>
  <c r="EI84" i="1"/>
  <c r="CS85" i="1"/>
  <c r="DE85" i="1"/>
  <c r="DK85" i="1"/>
  <c r="EM91" i="1"/>
  <c r="DK91" i="1"/>
  <c r="CU91" i="1"/>
  <c r="CE91" i="1"/>
  <c r="DC91" i="1"/>
  <c r="CM91" i="1"/>
  <c r="CO91" i="1"/>
  <c r="DG91" i="1"/>
  <c r="EI91" i="1"/>
  <c r="CI95" i="1"/>
  <c r="CW95" i="1"/>
  <c r="DO95" i="1"/>
  <c r="CE96" i="1"/>
  <c r="CM96" i="1"/>
  <c r="DG96" i="1"/>
  <c r="DO96" i="1"/>
  <c r="CG89" i="1"/>
  <c r="CW89" i="1"/>
  <c r="DM89" i="1"/>
  <c r="EG89" i="1"/>
  <c r="CC91" i="1"/>
  <c r="CS91" i="1"/>
  <c r="DI91" i="1"/>
  <c r="DR91" i="1" s="1"/>
  <c r="DS91" i="1" s="1"/>
  <c r="DT91" i="1" s="1"/>
  <c r="DU91" i="1" s="1"/>
  <c r="DV91" i="1" s="1"/>
  <c r="DW91" i="1" s="1"/>
  <c r="DX91" i="1" s="1"/>
  <c r="DY91" i="1" s="1"/>
  <c r="DZ91" i="1" s="1"/>
  <c r="EA91" i="1" s="1"/>
  <c r="EB91" i="1" s="1"/>
  <c r="EC91" i="1" s="1"/>
  <c r="ED91" i="1" s="1"/>
  <c r="EE91" i="1" s="1"/>
  <c r="EK91" i="1"/>
  <c r="EK93" i="1"/>
  <c r="EG93" i="1"/>
  <c r="DQ93" i="1"/>
  <c r="DM93" i="1"/>
  <c r="DI93" i="1"/>
  <c r="DR93" i="1" s="1"/>
  <c r="DS93" i="1" s="1"/>
  <c r="DT93" i="1" s="1"/>
  <c r="DU93" i="1" s="1"/>
  <c r="DV93" i="1" s="1"/>
  <c r="DW93" i="1" s="1"/>
  <c r="DX93" i="1" s="1"/>
  <c r="DY93" i="1" s="1"/>
  <c r="DZ93" i="1" s="1"/>
  <c r="EA93" i="1" s="1"/>
  <c r="EB93" i="1" s="1"/>
  <c r="EC93" i="1" s="1"/>
  <c r="ED93" i="1" s="1"/>
  <c r="EE93" i="1" s="1"/>
  <c r="DE93" i="1"/>
  <c r="DA93" i="1"/>
  <c r="CW93" i="1"/>
  <c r="CS93" i="1"/>
  <c r="CO93" i="1"/>
  <c r="CK93" i="1"/>
  <c r="CG93" i="1"/>
  <c r="CC93" i="1"/>
  <c r="CQ93" i="1"/>
  <c r="DG93" i="1"/>
  <c r="CK95" i="1"/>
  <c r="DA95" i="1"/>
  <c r="DQ95" i="1"/>
  <c r="CG96" i="1"/>
  <c r="CS96" i="1"/>
  <c r="DM96" i="1"/>
  <c r="CK85" i="1"/>
  <c r="DA85" i="1"/>
  <c r="DQ85" i="1"/>
  <c r="EG85" i="1"/>
  <c r="CE88" i="1"/>
  <c r="CI88" i="1"/>
  <c r="CM88" i="1"/>
  <c r="CQ88" i="1"/>
  <c r="CU88" i="1"/>
  <c r="CY88" i="1"/>
  <c r="DC88" i="1"/>
  <c r="DG88" i="1"/>
  <c r="DK88" i="1"/>
  <c r="DO88" i="1"/>
  <c r="EI88" i="1"/>
  <c r="CO89" i="1"/>
  <c r="DE89" i="1"/>
  <c r="CK91" i="1"/>
  <c r="DA91" i="1"/>
  <c r="DQ91" i="1"/>
  <c r="CG92" i="1"/>
  <c r="DA92" i="1"/>
  <c r="DM92" i="1"/>
  <c r="EG92" i="1"/>
  <c r="CI93" i="1"/>
  <c r="CY93" i="1"/>
  <c r="DO93" i="1"/>
  <c r="CC95" i="1"/>
  <c r="CS95" i="1"/>
  <c r="DI95" i="1"/>
  <c r="DR95" i="1" s="1"/>
  <c r="DS95" i="1" s="1"/>
  <c r="DT95" i="1" s="1"/>
  <c r="DU95" i="1" s="1"/>
  <c r="DV95" i="1" s="1"/>
  <c r="DW95" i="1" s="1"/>
  <c r="DX95" i="1" s="1"/>
  <c r="DY95" i="1" s="1"/>
  <c r="DZ95" i="1" s="1"/>
  <c r="EA95" i="1" s="1"/>
  <c r="EB95" i="1" s="1"/>
  <c r="EC95" i="1" s="1"/>
  <c r="ED95" i="1" s="1"/>
  <c r="EE95" i="1" s="1"/>
  <c r="EG95" i="1"/>
  <c r="CC96" i="1"/>
  <c r="CW96" i="1"/>
  <c r="DI96" i="1"/>
  <c r="DR96" i="1" s="1"/>
  <c r="DS96" i="1" s="1"/>
  <c r="DT96" i="1" s="1"/>
  <c r="DU96" i="1" s="1"/>
  <c r="DV96" i="1" s="1"/>
  <c r="DW96" i="1" s="1"/>
  <c r="DX96" i="1" s="1"/>
  <c r="DY96" i="1" s="1"/>
  <c r="DZ96" i="1" s="1"/>
  <c r="EA96" i="1" s="1"/>
  <c r="EB96" i="1" s="1"/>
  <c r="EC96" i="1" s="1"/>
  <c r="ED96" i="1" s="1"/>
  <c r="EE96" i="1" s="1"/>
  <c r="EI90" i="1"/>
  <c r="CC92" i="1"/>
  <c r="CS92" i="1"/>
  <c r="DI92" i="1"/>
  <c r="DR92" i="1" s="1"/>
  <c r="DS92" i="1" s="1"/>
  <c r="DT92" i="1" s="1"/>
  <c r="DU92" i="1" s="1"/>
  <c r="DV92" i="1" s="1"/>
  <c r="DW92" i="1" s="1"/>
  <c r="DX92" i="1" s="1"/>
  <c r="DY92" i="1" s="1"/>
  <c r="DZ92" i="1" s="1"/>
  <c r="EA92" i="1" s="1"/>
  <c r="EB92" i="1" s="1"/>
  <c r="EC92" i="1" s="1"/>
  <c r="ED92" i="1" s="1"/>
  <c r="EE92" i="1" s="1"/>
  <c r="CO96" i="1"/>
  <c r="DE96" i="1"/>
  <c r="EK96" i="1"/>
  <c r="EK101" i="1"/>
  <c r="EG101" i="1"/>
  <c r="DQ101" i="1"/>
  <c r="DM101" i="1"/>
  <c r="DI101" i="1"/>
  <c r="DR101" i="1" s="1"/>
  <c r="DS101" i="1" s="1"/>
  <c r="DT101" i="1" s="1"/>
  <c r="DU101" i="1" s="1"/>
  <c r="DV101" i="1" s="1"/>
  <c r="DW101" i="1" s="1"/>
  <c r="DX101" i="1" s="1"/>
  <c r="DY101" i="1" s="1"/>
  <c r="DZ101" i="1" s="1"/>
  <c r="EA101" i="1" s="1"/>
  <c r="EB101" i="1" s="1"/>
  <c r="EC101" i="1" s="1"/>
  <c r="ED101" i="1" s="1"/>
  <c r="EE101" i="1" s="1"/>
  <c r="EI101" i="1"/>
  <c r="EI104" i="1"/>
  <c r="DC104" i="1"/>
  <c r="CM104" i="1"/>
  <c r="CG104" i="1"/>
  <c r="DE104" i="1"/>
  <c r="DO104" i="1"/>
  <c r="EI111" i="1"/>
  <c r="DO111" i="1"/>
  <c r="CY111" i="1"/>
  <c r="CI111" i="1"/>
  <c r="EM111" i="1"/>
  <c r="DC111" i="1"/>
  <c r="CM111" i="1"/>
  <c r="CQ111" i="1"/>
  <c r="CG111" i="1"/>
  <c r="CU111" i="1"/>
  <c r="EG111" i="1"/>
  <c r="DO90" i="1"/>
  <c r="CO92" i="1"/>
  <c r="DE92" i="1"/>
  <c r="EK92" i="1"/>
  <c r="CK96" i="1"/>
  <c r="DA96" i="1"/>
  <c r="DQ96" i="1"/>
  <c r="EG96" i="1"/>
  <c r="CE99" i="1"/>
  <c r="CI99" i="1"/>
  <c r="CM99" i="1"/>
  <c r="CQ99" i="1"/>
  <c r="CU99" i="1"/>
  <c r="CY99" i="1"/>
  <c r="DC99" i="1"/>
  <c r="DG99" i="1"/>
  <c r="DK99" i="1"/>
  <c r="DO99" i="1"/>
  <c r="EI99" i="1"/>
  <c r="CG100" i="1"/>
  <c r="CW100" i="1"/>
  <c r="DM100" i="1"/>
  <c r="CO104" i="1"/>
  <c r="CY104" i="1"/>
  <c r="DK104" i="1"/>
  <c r="DQ104" i="1"/>
  <c r="EK104" i="1"/>
  <c r="CS105" i="1"/>
  <c r="DE105" i="1"/>
  <c r="DK105" i="1"/>
  <c r="CC104" i="1"/>
  <c r="CS104" i="1"/>
  <c r="DI104" i="1"/>
  <c r="DR104" i="1" s="1"/>
  <c r="DS104" i="1" s="1"/>
  <c r="DT104" i="1" s="1"/>
  <c r="DU104" i="1" s="1"/>
  <c r="DV104" i="1" s="1"/>
  <c r="DW104" i="1" s="1"/>
  <c r="DX104" i="1" s="1"/>
  <c r="DY104" i="1" s="1"/>
  <c r="DZ104" i="1" s="1"/>
  <c r="EA104" i="1" s="1"/>
  <c r="EB104" i="1" s="1"/>
  <c r="EC104" i="1" s="1"/>
  <c r="ED104" i="1" s="1"/>
  <c r="EE104" i="1" s="1"/>
  <c r="CK105" i="1"/>
  <c r="DA105" i="1"/>
  <c r="DQ105" i="1"/>
  <c r="EK105" i="1"/>
  <c r="EK107" i="1"/>
  <c r="EG107" i="1"/>
  <c r="CG107" i="1"/>
  <c r="DA107" i="1"/>
  <c r="DM107" i="1"/>
  <c r="EI107" i="1"/>
  <c r="CK111" i="1"/>
  <c r="CW111" i="1"/>
  <c r="DQ111" i="1"/>
  <c r="CC107" i="1"/>
  <c r="CS107" i="1"/>
  <c r="DI107" i="1"/>
  <c r="DR107" i="1" s="1"/>
  <c r="DS107" i="1" s="1"/>
  <c r="DT107" i="1" s="1"/>
  <c r="DU107" i="1" s="1"/>
  <c r="DV107" i="1" s="1"/>
  <c r="DW107" i="1" s="1"/>
  <c r="DX107" i="1" s="1"/>
  <c r="DY107" i="1" s="1"/>
  <c r="DZ107" i="1" s="1"/>
  <c r="EA107" i="1" s="1"/>
  <c r="EB107" i="1" s="1"/>
  <c r="EC107" i="1" s="1"/>
  <c r="ED107" i="1" s="1"/>
  <c r="EE107" i="1" s="1"/>
  <c r="CC111" i="1"/>
  <c r="CS111" i="1"/>
  <c r="DI111" i="1"/>
  <c r="DR111" i="1" s="1"/>
  <c r="DS111" i="1" s="1"/>
  <c r="DT111" i="1" s="1"/>
  <c r="DU111" i="1" s="1"/>
  <c r="DV111" i="1" s="1"/>
  <c r="DW111" i="1" s="1"/>
  <c r="DX111" i="1" s="1"/>
  <c r="DY111" i="1" s="1"/>
  <c r="DZ111" i="1" s="1"/>
  <c r="EA111" i="1" s="1"/>
  <c r="EB111" i="1" s="1"/>
  <c r="EC111" i="1" s="1"/>
  <c r="ED111" i="1" s="1"/>
  <c r="EE111" i="1" s="1"/>
  <c r="CO107" i="1"/>
  <c r="DE107" i="1"/>
  <c r="CO111" i="1"/>
  <c r="DE111" i="1"/>
  <c r="CE110" i="1"/>
  <c r="CI110" i="1"/>
  <c r="CM110" i="1"/>
  <c r="CQ110" i="1"/>
  <c r="CU110" i="1"/>
  <c r="CY110" i="1"/>
  <c r="DC110" i="1"/>
  <c r="DG110" i="1"/>
  <c r="DK110" i="1"/>
  <c r="DO110" i="1"/>
  <c r="EI110" i="1"/>
  <c r="CC165" i="1"/>
  <c r="CS165" i="1"/>
  <c r="DI165" i="1"/>
  <c r="DR165" i="1" s="1"/>
  <c r="DS165" i="1" s="1"/>
  <c r="DT165" i="1" s="1"/>
  <c r="DU165" i="1" s="1"/>
  <c r="DV165" i="1" s="1"/>
  <c r="DW165" i="1" s="1"/>
  <c r="DX165" i="1" s="1"/>
  <c r="DY165" i="1" s="1"/>
  <c r="DZ165" i="1" s="1"/>
  <c r="EA165" i="1" s="1"/>
  <c r="EB165" i="1" s="1"/>
  <c r="EC165" i="1" s="1"/>
  <c r="ED165" i="1" s="1"/>
  <c r="EE165" i="1" s="1"/>
  <c r="CC166" i="1"/>
  <c r="CK168" i="1"/>
  <c r="CC171" i="1"/>
  <c r="CK171" i="1"/>
  <c r="CS171" i="1"/>
  <c r="DA171" i="1"/>
  <c r="DI171" i="1"/>
  <c r="DR171" i="1" s="1"/>
  <c r="DS171" i="1" s="1"/>
  <c r="DT171" i="1" s="1"/>
  <c r="DU171" i="1" s="1"/>
  <c r="DV171" i="1" s="1"/>
  <c r="DW171" i="1" s="1"/>
  <c r="DX171" i="1" s="1"/>
  <c r="DY171" i="1" s="1"/>
  <c r="DZ171" i="1" s="1"/>
  <c r="EA171" i="1" s="1"/>
  <c r="EB171" i="1" s="1"/>
  <c r="EC171" i="1" s="1"/>
  <c r="ED171" i="1" s="1"/>
  <c r="EE171" i="1" s="1"/>
  <c r="DQ171" i="1"/>
  <c r="EM171" i="1"/>
  <c r="DE174" i="1"/>
  <c r="EK120" i="1"/>
  <c r="EG120" i="1"/>
  <c r="DQ120" i="1"/>
  <c r="DM120" i="1"/>
  <c r="DI120" i="1"/>
  <c r="DR120" i="1" s="1"/>
  <c r="DS120" i="1" s="1"/>
  <c r="DT120" i="1" s="1"/>
  <c r="DU120" i="1" s="1"/>
  <c r="DV120" i="1" s="1"/>
  <c r="DW120" i="1" s="1"/>
  <c r="DX120" i="1" s="1"/>
  <c r="DY120" i="1" s="1"/>
  <c r="DZ120" i="1" s="1"/>
  <c r="EA120" i="1" s="1"/>
  <c r="EB120" i="1" s="1"/>
  <c r="EC120" i="1" s="1"/>
  <c r="ED120" i="1" s="1"/>
  <c r="EE120" i="1" s="1"/>
  <c r="DE120" i="1"/>
  <c r="DA120" i="1"/>
  <c r="CW120" i="1"/>
  <c r="CS120" i="1"/>
  <c r="CO120" i="1"/>
  <c r="CK120" i="1"/>
  <c r="CG120" i="1"/>
  <c r="CE115" i="1"/>
  <c r="CI115" i="1"/>
  <c r="CM115" i="1"/>
  <c r="CQ115" i="1"/>
  <c r="CU115" i="1"/>
  <c r="CY115" i="1"/>
  <c r="DC115" i="1"/>
  <c r="DG115" i="1"/>
  <c r="DK115" i="1"/>
  <c r="DO115" i="1"/>
  <c r="EI115" i="1"/>
  <c r="EM115" i="1"/>
  <c r="DI207" i="1"/>
  <c r="DR207" i="1" s="1"/>
  <c r="DS207" i="1" s="1"/>
  <c r="DT207" i="1" s="1"/>
  <c r="DU207" i="1" s="1"/>
  <c r="DV207" i="1" s="1"/>
  <c r="DW207" i="1" s="1"/>
  <c r="DX207" i="1" s="1"/>
  <c r="DY207" i="1" s="1"/>
  <c r="DZ207" i="1" s="1"/>
  <c r="EA207" i="1" s="1"/>
  <c r="EB207" i="1" s="1"/>
  <c r="EC207" i="1" s="1"/>
  <c r="ED207" i="1" s="1"/>
  <c r="EE207" i="1" s="1"/>
  <c r="CG165" i="1"/>
  <c r="CW165" i="1"/>
  <c r="DM165" i="1"/>
  <c r="EG166" i="1"/>
  <c r="CC167" i="1"/>
  <c r="CK167" i="1"/>
  <c r="CS167" i="1"/>
  <c r="DA167" i="1"/>
  <c r="DI167" i="1"/>
  <c r="DR167" i="1" s="1"/>
  <c r="DS167" i="1" s="1"/>
  <c r="DT167" i="1" s="1"/>
  <c r="DU167" i="1" s="1"/>
  <c r="DV167" i="1" s="1"/>
  <c r="DW167" i="1" s="1"/>
  <c r="DX167" i="1" s="1"/>
  <c r="DY167" i="1" s="1"/>
  <c r="DZ167" i="1" s="1"/>
  <c r="EA167" i="1" s="1"/>
  <c r="EB167" i="1" s="1"/>
  <c r="EC167" i="1" s="1"/>
  <c r="ED167" i="1" s="1"/>
  <c r="EE167" i="1" s="1"/>
  <c r="CO168" i="1"/>
  <c r="EK168" i="1"/>
  <c r="CI169" i="1"/>
  <c r="CG171" i="1"/>
  <c r="CO171" i="1"/>
  <c r="EI171" i="1"/>
  <c r="CG119" i="1"/>
  <c r="CQ119" i="1"/>
  <c r="CW119" i="1"/>
  <c r="DG119" i="1"/>
  <c r="DM119" i="1"/>
  <c r="CC212" i="1"/>
  <c r="CK212" i="1"/>
  <c r="CS212" i="1"/>
  <c r="DC207" i="1"/>
  <c r="EK165" i="1"/>
  <c r="CI166" i="1"/>
  <c r="CQ166" i="1"/>
  <c r="CW166" i="1"/>
  <c r="DE166" i="1"/>
  <c r="DM166" i="1"/>
  <c r="DQ168" i="1"/>
  <c r="EG170" i="1"/>
  <c r="EK170" i="1"/>
  <c r="DG171" i="1"/>
  <c r="DO171" i="1"/>
  <c r="EK171" i="1"/>
  <c r="CC115" i="1"/>
  <c r="CG115" i="1"/>
  <c r="CK115" i="1"/>
  <c r="CO115" i="1"/>
  <c r="CS115" i="1"/>
  <c r="CW115" i="1"/>
  <c r="DA115" i="1"/>
  <c r="DE115" i="1"/>
  <c r="DI115" i="1"/>
  <c r="DR115" i="1" s="1"/>
  <c r="DS115" i="1" s="1"/>
  <c r="DT115" i="1" s="1"/>
  <c r="DU115" i="1" s="1"/>
  <c r="DV115" i="1" s="1"/>
  <c r="DW115" i="1" s="1"/>
  <c r="DX115" i="1" s="1"/>
  <c r="DY115" i="1" s="1"/>
  <c r="DZ115" i="1" s="1"/>
  <c r="EA115" i="1" s="1"/>
  <c r="EB115" i="1" s="1"/>
  <c r="EC115" i="1" s="1"/>
  <c r="ED115" i="1" s="1"/>
  <c r="EE115" i="1" s="1"/>
  <c r="DM115" i="1"/>
  <c r="DQ115" i="1"/>
  <c r="EG115" i="1"/>
  <c r="CC123" i="1"/>
  <c r="CG123" i="1"/>
  <c r="CK123" i="1"/>
  <c r="CO123" i="1"/>
  <c r="CS123" i="1"/>
  <c r="CW123" i="1"/>
  <c r="DA123" i="1"/>
  <c r="DE123" i="1"/>
  <c r="DI123" i="1"/>
  <c r="DR123" i="1" s="1"/>
  <c r="DS123" i="1" s="1"/>
  <c r="DT123" i="1" s="1"/>
  <c r="DU123" i="1" s="1"/>
  <c r="DV123" i="1" s="1"/>
  <c r="DW123" i="1" s="1"/>
  <c r="DX123" i="1" s="1"/>
  <c r="DY123" i="1" s="1"/>
  <c r="DZ123" i="1" s="1"/>
  <c r="EA123" i="1" s="1"/>
  <c r="EB123" i="1" s="1"/>
  <c r="EC123" i="1" s="1"/>
  <c r="ED123" i="1" s="1"/>
  <c r="EE123" i="1" s="1"/>
  <c r="DM123" i="1"/>
  <c r="DQ123" i="1"/>
  <c r="CO126" i="1"/>
  <c r="DE126" i="1"/>
  <c r="EK126" i="1"/>
  <c r="EG127" i="1"/>
  <c r="EK127" i="1"/>
  <c r="CC129" i="1"/>
  <c r="CG129" i="1"/>
  <c r="CK129" i="1"/>
  <c r="CO129" i="1"/>
  <c r="CS129" i="1"/>
  <c r="CW129" i="1"/>
  <c r="DA129" i="1"/>
  <c r="DE129" i="1"/>
  <c r="DI129" i="1"/>
  <c r="DR129" i="1" s="1"/>
  <c r="DS129" i="1" s="1"/>
  <c r="DT129" i="1" s="1"/>
  <c r="DU129" i="1" s="1"/>
  <c r="DV129" i="1" s="1"/>
  <c r="DW129" i="1" s="1"/>
  <c r="DX129" i="1" s="1"/>
  <c r="DY129" i="1" s="1"/>
  <c r="DZ129" i="1" s="1"/>
  <c r="EA129" i="1" s="1"/>
  <c r="EB129" i="1" s="1"/>
  <c r="EC129" i="1" s="1"/>
  <c r="ED129" i="1" s="1"/>
  <c r="EE129" i="1" s="1"/>
  <c r="DM129" i="1"/>
  <c r="DQ129" i="1"/>
  <c r="EI131" i="1"/>
  <c r="EM131" i="1"/>
  <c r="CE133" i="1"/>
  <c r="CI133" i="1"/>
  <c r="CM133" i="1"/>
  <c r="CQ133" i="1"/>
  <c r="CU133" i="1"/>
  <c r="CY133" i="1"/>
  <c r="DC133" i="1"/>
  <c r="DG133" i="1"/>
  <c r="DK133" i="1"/>
  <c r="DO133" i="1"/>
  <c r="CQ135" i="1"/>
  <c r="CI118" i="1"/>
  <c r="CM118" i="1"/>
  <c r="CQ118" i="1"/>
  <c r="CU118" i="1"/>
  <c r="CY118" i="1"/>
  <c r="DC118" i="1"/>
  <c r="DG118" i="1"/>
  <c r="DK118" i="1"/>
  <c r="DO118" i="1"/>
  <c r="EI118" i="1"/>
  <c r="CM122" i="1"/>
  <c r="CQ122" i="1"/>
  <c r="CU122" i="1"/>
  <c r="CY122" i="1"/>
  <c r="DC122" i="1"/>
  <c r="DG122" i="1"/>
  <c r="DK122" i="1"/>
  <c r="DO122" i="1"/>
  <c r="EI122" i="1"/>
  <c r="EG123" i="1"/>
  <c r="EK123" i="1"/>
  <c r="CE126" i="1"/>
  <c r="CK126" i="1"/>
  <c r="CU126" i="1"/>
  <c r="DA126" i="1"/>
  <c r="DK126" i="1"/>
  <c r="DQ126" i="1"/>
  <c r="EG126" i="1"/>
  <c r="CE127" i="1"/>
  <c r="CI127" i="1"/>
  <c r="CM127" i="1"/>
  <c r="CQ127" i="1"/>
  <c r="CU127" i="1"/>
  <c r="CY127" i="1"/>
  <c r="DC127" i="1"/>
  <c r="DG127" i="1"/>
  <c r="DK127" i="1"/>
  <c r="EG129" i="1"/>
  <c r="EK129" i="1"/>
  <c r="CC131" i="1"/>
  <c r="CG131" i="1"/>
  <c r="CK131" i="1"/>
  <c r="CO131" i="1"/>
  <c r="CS131" i="1"/>
  <c r="CW131" i="1"/>
  <c r="DA131" i="1"/>
  <c r="DE131" i="1"/>
  <c r="DI131" i="1"/>
  <c r="DR131" i="1" s="1"/>
  <c r="DS131" i="1" s="1"/>
  <c r="DT131" i="1" s="1"/>
  <c r="DU131" i="1" s="1"/>
  <c r="DV131" i="1" s="1"/>
  <c r="DW131" i="1" s="1"/>
  <c r="DX131" i="1" s="1"/>
  <c r="DY131" i="1" s="1"/>
  <c r="DZ131" i="1" s="1"/>
  <c r="EA131" i="1" s="1"/>
  <c r="EB131" i="1" s="1"/>
  <c r="EC131" i="1" s="1"/>
  <c r="ED131" i="1" s="1"/>
  <c r="EE131" i="1" s="1"/>
  <c r="DM131" i="1"/>
  <c r="DQ131" i="1"/>
  <c r="EK135" i="1"/>
  <c r="EG135" i="1"/>
  <c r="DQ135" i="1"/>
  <c r="DM135" i="1"/>
  <c r="DI135" i="1"/>
  <c r="DR135" i="1" s="1"/>
  <c r="DS135" i="1" s="1"/>
  <c r="DT135" i="1" s="1"/>
  <c r="DU135" i="1" s="1"/>
  <c r="DV135" i="1" s="1"/>
  <c r="DW135" i="1" s="1"/>
  <c r="DX135" i="1" s="1"/>
  <c r="DY135" i="1" s="1"/>
  <c r="DZ135" i="1" s="1"/>
  <c r="EA135" i="1" s="1"/>
  <c r="EB135" i="1" s="1"/>
  <c r="EC135" i="1" s="1"/>
  <c r="ED135" i="1" s="1"/>
  <c r="EE135" i="1" s="1"/>
  <c r="DE135" i="1"/>
  <c r="DA135" i="1"/>
  <c r="CW135" i="1"/>
  <c r="CS135" i="1"/>
  <c r="CO135" i="1"/>
  <c r="CE135" i="1"/>
  <c r="CI135" i="1"/>
  <c r="CM135" i="1"/>
  <c r="DC135" i="1"/>
  <c r="EM135" i="1"/>
  <c r="CE123" i="1"/>
  <c r="CI123" i="1"/>
  <c r="CM123" i="1"/>
  <c r="CQ123" i="1"/>
  <c r="CU123" i="1"/>
  <c r="CY123" i="1"/>
  <c r="DC123" i="1"/>
  <c r="DG123" i="1"/>
  <c r="DK123" i="1"/>
  <c r="CE125" i="1"/>
  <c r="CI125" i="1"/>
  <c r="CM125" i="1"/>
  <c r="CQ125" i="1"/>
  <c r="CU125" i="1"/>
  <c r="CY125" i="1"/>
  <c r="DC125" i="1"/>
  <c r="DG125" i="1"/>
  <c r="DK125" i="1"/>
  <c r="DO125" i="1"/>
  <c r="EI125" i="1"/>
  <c r="CG126" i="1"/>
  <c r="CQ126" i="1"/>
  <c r="CW126" i="1"/>
  <c r="DG126" i="1"/>
  <c r="DM126" i="1"/>
  <c r="CE129" i="1"/>
  <c r="CI129" i="1"/>
  <c r="CM129" i="1"/>
  <c r="CQ129" i="1"/>
  <c r="CU129" i="1"/>
  <c r="CY129" i="1"/>
  <c r="DC129" i="1"/>
  <c r="DG129" i="1"/>
  <c r="DK129" i="1"/>
  <c r="DO129" i="1"/>
  <c r="CC126" i="1"/>
  <c r="CS126" i="1"/>
  <c r="DI126" i="1"/>
  <c r="DR126" i="1" s="1"/>
  <c r="DS126" i="1" s="1"/>
  <c r="DT126" i="1" s="1"/>
  <c r="DU126" i="1" s="1"/>
  <c r="DV126" i="1" s="1"/>
  <c r="DW126" i="1" s="1"/>
  <c r="DX126" i="1" s="1"/>
  <c r="DY126" i="1" s="1"/>
  <c r="DZ126" i="1" s="1"/>
  <c r="EA126" i="1" s="1"/>
  <c r="EB126" i="1" s="1"/>
  <c r="EC126" i="1" s="1"/>
  <c r="ED126" i="1" s="1"/>
  <c r="EE126" i="1" s="1"/>
  <c r="EI129" i="1"/>
  <c r="CE131" i="1"/>
  <c r="CI131" i="1"/>
  <c r="CM131" i="1"/>
  <c r="CQ131" i="1"/>
  <c r="CU131" i="1"/>
  <c r="CY131" i="1"/>
  <c r="DC131" i="1"/>
  <c r="DG131" i="1"/>
  <c r="DK131" i="1"/>
  <c r="EG133" i="1"/>
  <c r="CC135" i="1"/>
  <c r="CG135" i="1"/>
  <c r="CK135" i="1"/>
  <c r="CU135" i="1"/>
  <c r="DK135" i="1"/>
  <c r="CC139" i="1"/>
  <c r="CG139" i="1"/>
  <c r="CK139" i="1"/>
  <c r="CO139" i="1"/>
  <c r="CS139" i="1"/>
  <c r="CW139" i="1"/>
  <c r="DA139" i="1"/>
  <c r="DE139" i="1"/>
  <c r="DI139" i="1"/>
  <c r="DR139" i="1" s="1"/>
  <c r="DS139" i="1" s="1"/>
  <c r="DT139" i="1" s="1"/>
  <c r="DU139" i="1" s="1"/>
  <c r="DV139" i="1" s="1"/>
  <c r="DW139" i="1" s="1"/>
  <c r="DX139" i="1" s="1"/>
  <c r="DY139" i="1" s="1"/>
  <c r="DZ139" i="1" s="1"/>
  <c r="EA139" i="1" s="1"/>
  <c r="EB139" i="1" s="1"/>
  <c r="EC139" i="1" s="1"/>
  <c r="ED139" i="1" s="1"/>
  <c r="EE139" i="1" s="1"/>
  <c r="DM139" i="1"/>
  <c r="DQ139" i="1"/>
  <c r="CE143" i="1"/>
  <c r="CI143" i="1"/>
  <c r="CM143" i="1"/>
  <c r="CQ143" i="1"/>
  <c r="CU143" i="1"/>
  <c r="CY143" i="1"/>
  <c r="DC143" i="1"/>
  <c r="DG143" i="1"/>
  <c r="DK143" i="1"/>
  <c r="DO143" i="1"/>
  <c r="CC147" i="1"/>
  <c r="CG147" i="1"/>
  <c r="CK147" i="1"/>
  <c r="CO147" i="1"/>
  <c r="CS147" i="1"/>
  <c r="CW147" i="1"/>
  <c r="DA147" i="1"/>
  <c r="DE147" i="1"/>
  <c r="DI147" i="1"/>
  <c r="DR147" i="1" s="1"/>
  <c r="DS147" i="1" s="1"/>
  <c r="DT147" i="1" s="1"/>
  <c r="DU147" i="1" s="1"/>
  <c r="DV147" i="1" s="1"/>
  <c r="DW147" i="1" s="1"/>
  <c r="DX147" i="1" s="1"/>
  <c r="DY147" i="1" s="1"/>
  <c r="DZ147" i="1" s="1"/>
  <c r="EA147" i="1" s="1"/>
  <c r="EB147" i="1" s="1"/>
  <c r="EC147" i="1" s="1"/>
  <c r="ED147" i="1" s="1"/>
  <c r="EE147" i="1" s="1"/>
  <c r="DM147" i="1"/>
  <c r="DQ147" i="1"/>
  <c r="CC151" i="1"/>
  <c r="CG151" i="1"/>
  <c r="CK151" i="1"/>
  <c r="CO151" i="1"/>
  <c r="CS151" i="1"/>
  <c r="CW151" i="1"/>
  <c r="DA151" i="1"/>
  <c r="DG151" i="1"/>
  <c r="EG151" i="1"/>
  <c r="EM151" i="1"/>
  <c r="EG139" i="1"/>
  <c r="EK139" i="1"/>
  <c r="EI143" i="1"/>
  <c r="EM143" i="1"/>
  <c r="CE145" i="1"/>
  <c r="CI145" i="1"/>
  <c r="CM145" i="1"/>
  <c r="CQ145" i="1"/>
  <c r="CU145" i="1"/>
  <c r="CY145" i="1"/>
  <c r="DC145" i="1"/>
  <c r="DG145" i="1"/>
  <c r="DK145" i="1"/>
  <c r="DO145" i="1"/>
  <c r="EI147" i="1"/>
  <c r="EM147" i="1"/>
  <c r="DQ151" i="1"/>
  <c r="CE139" i="1"/>
  <c r="CI139" i="1"/>
  <c r="CM139" i="1"/>
  <c r="CQ139" i="1"/>
  <c r="CU139" i="1"/>
  <c r="CY139" i="1"/>
  <c r="DC139" i="1"/>
  <c r="DG139" i="1"/>
  <c r="DK139" i="1"/>
  <c r="DO139" i="1"/>
  <c r="CE147" i="1"/>
  <c r="CI147" i="1"/>
  <c r="CM147" i="1"/>
  <c r="CQ147" i="1"/>
  <c r="CU147" i="1"/>
  <c r="CY147" i="1"/>
  <c r="DC147" i="1"/>
  <c r="DG147" i="1"/>
  <c r="DK147" i="1"/>
  <c r="DO147" i="1"/>
  <c r="CE151" i="1"/>
  <c r="CI151" i="1"/>
  <c r="CM151" i="1"/>
  <c r="CQ151" i="1"/>
  <c r="CU151" i="1"/>
  <c r="CY151" i="1"/>
  <c r="DC151" i="1"/>
  <c r="EI151" i="1"/>
  <c r="CS136" i="1"/>
  <c r="DI136" i="1"/>
  <c r="DR136" i="1" s="1"/>
  <c r="DS136" i="1" s="1"/>
  <c r="DT136" i="1" s="1"/>
  <c r="DU136" i="1" s="1"/>
  <c r="DV136" i="1" s="1"/>
  <c r="DW136" i="1" s="1"/>
  <c r="DX136" i="1" s="1"/>
  <c r="DY136" i="1" s="1"/>
  <c r="DZ136" i="1" s="1"/>
  <c r="EA136" i="1" s="1"/>
  <c r="EB136" i="1" s="1"/>
  <c r="EC136" i="1" s="1"/>
  <c r="ED136" i="1" s="1"/>
  <c r="EE136" i="1" s="1"/>
  <c r="CC137" i="1"/>
  <c r="CG137" i="1"/>
  <c r="CK137" i="1"/>
  <c r="CO137" i="1"/>
  <c r="CS137" i="1"/>
  <c r="CW137" i="1"/>
  <c r="DA137" i="1"/>
  <c r="DE137" i="1"/>
  <c r="DI137" i="1"/>
  <c r="DR137" i="1" s="1"/>
  <c r="DS137" i="1" s="1"/>
  <c r="DT137" i="1" s="1"/>
  <c r="DU137" i="1" s="1"/>
  <c r="DV137" i="1" s="1"/>
  <c r="DW137" i="1" s="1"/>
  <c r="DX137" i="1" s="1"/>
  <c r="DY137" i="1" s="1"/>
  <c r="DZ137" i="1" s="1"/>
  <c r="EA137" i="1" s="1"/>
  <c r="EB137" i="1" s="1"/>
  <c r="EC137" i="1" s="1"/>
  <c r="ED137" i="1" s="1"/>
  <c r="EE137" i="1" s="1"/>
  <c r="DM137" i="1"/>
  <c r="EI139" i="1"/>
  <c r="CE141" i="1"/>
  <c r="CI141" i="1"/>
  <c r="CM141" i="1"/>
  <c r="CQ141" i="1"/>
  <c r="CU141" i="1"/>
  <c r="CY141" i="1"/>
  <c r="DC141" i="1"/>
  <c r="DG141" i="1"/>
  <c r="DK141" i="1"/>
  <c r="EG143" i="1"/>
  <c r="CC145" i="1"/>
  <c r="CG145" i="1"/>
  <c r="CK145" i="1"/>
  <c r="CO145" i="1"/>
  <c r="CS145" i="1"/>
  <c r="CW145" i="1"/>
  <c r="DA145" i="1"/>
  <c r="DE145" i="1"/>
  <c r="DI145" i="1"/>
  <c r="DR145" i="1" s="1"/>
  <c r="DS145" i="1" s="1"/>
  <c r="DT145" i="1" s="1"/>
  <c r="DU145" i="1" s="1"/>
  <c r="DV145" i="1" s="1"/>
  <c r="DW145" i="1" s="1"/>
  <c r="DX145" i="1" s="1"/>
  <c r="DY145" i="1" s="1"/>
  <c r="DZ145" i="1" s="1"/>
  <c r="EA145" i="1" s="1"/>
  <c r="EB145" i="1" s="1"/>
  <c r="EC145" i="1" s="1"/>
  <c r="ED145" i="1" s="1"/>
  <c r="EE145" i="1" s="1"/>
  <c r="DM145" i="1"/>
  <c r="EG147" i="1"/>
  <c r="CO148" i="1"/>
  <c r="CU148" i="1"/>
  <c r="CC148" i="1"/>
  <c r="CS148" i="1"/>
  <c r="CY148" i="1"/>
  <c r="DG148" i="1"/>
  <c r="DO148" i="1"/>
  <c r="EM148" i="1"/>
  <c r="CK148" i="1"/>
  <c r="DC148" i="1"/>
  <c r="DK148" i="1"/>
  <c r="EI148" i="1"/>
  <c r="CE149" i="1"/>
  <c r="CI149" i="1"/>
  <c r="CM149" i="1"/>
  <c r="CQ149" i="1"/>
  <c r="CU149" i="1"/>
  <c r="CY149" i="1"/>
  <c r="DC149" i="1"/>
  <c r="DG149" i="1"/>
  <c r="DK149" i="1"/>
  <c r="DI151" i="1"/>
  <c r="DR151" i="1" s="1"/>
  <c r="DS151" i="1" s="1"/>
  <c r="DT151" i="1" s="1"/>
  <c r="DU151" i="1" s="1"/>
  <c r="DV151" i="1" s="1"/>
  <c r="DW151" i="1" s="1"/>
  <c r="DX151" i="1" s="1"/>
  <c r="DY151" i="1" s="1"/>
  <c r="DZ151" i="1" s="1"/>
  <c r="EA151" i="1" s="1"/>
  <c r="EB151" i="1" s="1"/>
  <c r="EC151" i="1" s="1"/>
  <c r="ED151" i="1" s="1"/>
  <c r="EE151" i="1" s="1"/>
  <c r="DO151" i="1"/>
  <c r="EK152" i="1"/>
  <c r="EG152" i="1"/>
  <c r="CE152" i="1"/>
  <c r="CI152" i="1"/>
  <c r="CM152" i="1"/>
  <c r="CQ152" i="1"/>
  <c r="CU152" i="1"/>
  <c r="CY152" i="1"/>
  <c r="DC152" i="1"/>
  <c r="DG152" i="1"/>
  <c r="DK152" i="1"/>
  <c r="DO152" i="1"/>
  <c r="CU157" i="1"/>
  <c r="DK157" i="1"/>
  <c r="CE157" i="1"/>
  <c r="CQ157" i="1"/>
  <c r="DM157" i="1"/>
  <c r="CK157" i="1"/>
  <c r="CW157" i="1"/>
  <c r="DQ157" i="1"/>
  <c r="EM157" i="1"/>
  <c r="DE151" i="1"/>
  <c r="EK151" i="1"/>
  <c r="CG154" i="1"/>
  <c r="CQ154" i="1"/>
  <c r="CW154" i="1"/>
  <c r="DG154" i="1"/>
  <c r="DM154" i="1"/>
  <c r="EM154" i="1"/>
  <c r="CO155" i="1"/>
  <c r="DE155" i="1"/>
  <c r="CM157" i="1"/>
  <c r="CY157" i="1"/>
  <c r="EG157" i="1"/>
  <c r="EI161" i="1"/>
  <c r="DO161" i="1"/>
  <c r="CY161" i="1"/>
  <c r="CI161" i="1"/>
  <c r="EM161" i="1"/>
  <c r="DC161" i="1"/>
  <c r="CM161" i="1"/>
  <c r="CG161" i="1"/>
  <c r="DA161" i="1"/>
  <c r="DG161" i="1"/>
  <c r="DM161" i="1"/>
  <c r="DM151" i="1"/>
  <c r="CY154" i="1"/>
  <c r="DE154" i="1"/>
  <c r="EK154" i="1"/>
  <c r="CG155" i="1"/>
  <c r="CW155" i="1"/>
  <c r="DM155" i="1"/>
  <c r="EG155" i="1"/>
  <c r="CI157" i="1"/>
  <c r="DC157" i="1"/>
  <c r="DO157" i="1"/>
  <c r="EK157" i="1"/>
  <c r="CK161" i="1"/>
  <c r="CQ161" i="1"/>
  <c r="CW161" i="1"/>
  <c r="DQ161" i="1"/>
  <c r="CC157" i="1"/>
  <c r="CS157" i="1"/>
  <c r="DI157" i="1"/>
  <c r="DR157" i="1" s="1"/>
  <c r="DS157" i="1" s="1"/>
  <c r="DT157" i="1" s="1"/>
  <c r="DU157" i="1" s="1"/>
  <c r="DV157" i="1" s="1"/>
  <c r="DW157" i="1" s="1"/>
  <c r="DX157" i="1" s="1"/>
  <c r="DY157" i="1" s="1"/>
  <c r="DZ157" i="1" s="1"/>
  <c r="EA157" i="1" s="1"/>
  <c r="EB157" i="1" s="1"/>
  <c r="EC157" i="1" s="1"/>
  <c r="ED157" i="1" s="1"/>
  <c r="EE157" i="1" s="1"/>
  <c r="CC161" i="1"/>
  <c r="CS161" i="1"/>
  <c r="DI161" i="1"/>
  <c r="DR161" i="1" s="1"/>
  <c r="DS161" i="1" s="1"/>
  <c r="DT161" i="1" s="1"/>
  <c r="DU161" i="1" s="1"/>
  <c r="DV161" i="1" s="1"/>
  <c r="DW161" i="1" s="1"/>
  <c r="DX161" i="1" s="1"/>
  <c r="DY161" i="1" s="1"/>
  <c r="DZ161" i="1" s="1"/>
  <c r="EA161" i="1" s="1"/>
  <c r="EB161" i="1" s="1"/>
  <c r="EC161" i="1" s="1"/>
  <c r="ED161" i="1" s="1"/>
  <c r="EE161" i="1" s="1"/>
  <c r="CO157" i="1"/>
  <c r="DE157" i="1"/>
  <c r="CO161" i="1"/>
  <c r="DE161" i="1"/>
  <c r="CE160" i="1"/>
  <c r="CI160" i="1"/>
  <c r="CM160" i="1"/>
  <c r="CQ160" i="1"/>
  <c r="CU160" i="1"/>
  <c r="CY160" i="1"/>
  <c r="DC160" i="1"/>
  <c r="DG160" i="1"/>
  <c r="DK160" i="1"/>
  <c r="DO160" i="1"/>
  <c r="EI160" i="1"/>
  <c r="CQ165" i="1"/>
  <c r="DQ165" i="1"/>
  <c r="EM165" i="1"/>
  <c r="CU170" i="1"/>
  <c r="DO170" i="1"/>
  <c r="CM195" i="1"/>
  <c r="DQ195" i="1"/>
  <c r="CM165" i="1"/>
  <c r="DC165" i="1"/>
  <c r="CK166" i="1"/>
  <c r="EI166" i="1"/>
  <c r="DQ167" i="1"/>
  <c r="CC168" i="1"/>
  <c r="DM168" i="1"/>
  <c r="DK169" i="1"/>
  <c r="DK174" i="1"/>
  <c r="CK176" i="1"/>
  <c r="DQ176" i="1"/>
  <c r="DA195" i="1"/>
  <c r="EK195" i="1"/>
  <c r="CE196" i="1"/>
  <c r="DG196" i="1"/>
  <c r="CY197" i="1"/>
  <c r="EM197" i="1"/>
  <c r="CK165" i="1"/>
  <c r="DA165" i="1"/>
  <c r="DG165" i="1"/>
  <c r="EI165" i="1"/>
  <c r="CY195" i="1"/>
  <c r="DE195" i="1"/>
  <c r="DK195" i="1"/>
  <c r="EI195" i="1"/>
  <c r="EI207" i="1"/>
  <c r="CE166" i="1"/>
  <c r="CS166" i="1"/>
  <c r="CY166" i="1"/>
  <c r="DG166" i="1"/>
  <c r="CO169" i="1"/>
  <c r="CW169" i="1"/>
  <c r="DC169" i="1"/>
  <c r="EG169" i="1"/>
  <c r="CI170" i="1"/>
  <c r="DE173" i="1"/>
  <c r="EM173" i="1"/>
  <c r="CS174" i="1"/>
  <c r="EG174" i="1"/>
  <c r="CC176" i="1"/>
  <c r="CS176" i="1"/>
  <c r="DA176" i="1"/>
  <c r="DI176" i="1"/>
  <c r="DR176" i="1" s="1"/>
  <c r="DS176" i="1" s="1"/>
  <c r="DT176" i="1" s="1"/>
  <c r="DU176" i="1" s="1"/>
  <c r="DV176" i="1" s="1"/>
  <c r="DW176" i="1" s="1"/>
  <c r="DX176" i="1" s="1"/>
  <c r="DY176" i="1" s="1"/>
  <c r="DZ176" i="1" s="1"/>
  <c r="EA176" i="1" s="1"/>
  <c r="EB176" i="1" s="1"/>
  <c r="EC176" i="1" s="1"/>
  <c r="ED176" i="1" s="1"/>
  <c r="EE176" i="1" s="1"/>
  <c r="EK176" i="1"/>
  <c r="CC195" i="1"/>
  <c r="CO195" i="1"/>
  <c r="EM196" i="1"/>
  <c r="CG197" i="1"/>
  <c r="DI197" i="1"/>
  <c r="DR197" i="1" s="1"/>
  <c r="DS197" i="1" s="1"/>
  <c r="DT197" i="1" s="1"/>
  <c r="DU197" i="1" s="1"/>
  <c r="DV197" i="1" s="1"/>
  <c r="DW197" i="1" s="1"/>
  <c r="DX197" i="1" s="1"/>
  <c r="DY197" i="1" s="1"/>
  <c r="DZ197" i="1" s="1"/>
  <c r="EA197" i="1" s="1"/>
  <c r="EB197" i="1" s="1"/>
  <c r="EC197" i="1" s="1"/>
  <c r="ED197" i="1" s="1"/>
  <c r="EE197" i="1" s="1"/>
  <c r="CG179" i="1"/>
  <c r="CQ179" i="1"/>
  <c r="CW179" i="1"/>
  <c r="DG179" i="1"/>
  <c r="DM179" i="1"/>
  <c r="EM179" i="1"/>
  <c r="CO180" i="1"/>
  <c r="DE180" i="1"/>
  <c r="CE186" i="1"/>
  <c r="CY186" i="1"/>
  <c r="DK186" i="1"/>
  <c r="CC207" i="1"/>
  <c r="CY207" i="1"/>
  <c r="DO207" i="1"/>
  <c r="EM164" i="1"/>
  <c r="CI164" i="1"/>
  <c r="CY164" i="1"/>
  <c r="DO164" i="1"/>
  <c r="CI165" i="1"/>
  <c r="CY165" i="1"/>
  <c r="DO165" i="1"/>
  <c r="CM166" i="1"/>
  <c r="CU166" i="1"/>
  <c r="DA166" i="1"/>
  <c r="DI166" i="1"/>
  <c r="DR166" i="1" s="1"/>
  <c r="DS166" i="1" s="1"/>
  <c r="DT166" i="1" s="1"/>
  <c r="DU166" i="1" s="1"/>
  <c r="DV166" i="1" s="1"/>
  <c r="DW166" i="1" s="1"/>
  <c r="DX166" i="1" s="1"/>
  <c r="DY166" i="1" s="1"/>
  <c r="DZ166" i="1" s="1"/>
  <c r="EA166" i="1" s="1"/>
  <c r="EB166" i="1" s="1"/>
  <c r="EC166" i="1" s="1"/>
  <c r="ED166" i="1" s="1"/>
  <c r="EE166" i="1" s="1"/>
  <c r="DO166" i="1"/>
  <c r="EK166" i="1"/>
  <c r="CG167" i="1"/>
  <c r="CO167" i="1"/>
  <c r="CW167" i="1"/>
  <c r="DE167" i="1"/>
  <c r="EG167" i="1"/>
  <c r="CW168" i="1"/>
  <c r="EG168" i="1"/>
  <c r="CQ169" i="1"/>
  <c r="DE169" i="1"/>
  <c r="EI169" i="1"/>
  <c r="DK170" i="1"/>
  <c r="CI171" i="1"/>
  <c r="CW171" i="1"/>
  <c r="DE171" i="1"/>
  <c r="EG171" i="1"/>
  <c r="CU172" i="1"/>
  <c r="CS173" i="1"/>
  <c r="CY173" i="1"/>
  <c r="DG173" i="1"/>
  <c r="DO173" i="1"/>
  <c r="CC174" i="1"/>
  <c r="CU174" i="1"/>
  <c r="EI174" i="1"/>
  <c r="CE195" i="1"/>
  <c r="CQ196" i="1"/>
  <c r="DC196" i="1"/>
  <c r="DI196" i="1"/>
  <c r="DR196" i="1" s="1"/>
  <c r="DS196" i="1" s="1"/>
  <c r="DT196" i="1" s="1"/>
  <c r="DU196" i="1" s="1"/>
  <c r="DV196" i="1" s="1"/>
  <c r="DW196" i="1" s="1"/>
  <c r="DX196" i="1" s="1"/>
  <c r="DY196" i="1" s="1"/>
  <c r="DZ196" i="1" s="1"/>
  <c r="EA196" i="1" s="1"/>
  <c r="EB196" i="1" s="1"/>
  <c r="EC196" i="1" s="1"/>
  <c r="ED196" i="1" s="1"/>
  <c r="EE196" i="1" s="1"/>
  <c r="CI197" i="1"/>
  <c r="DK197" i="1"/>
  <c r="CC179" i="1"/>
  <c r="CM179" i="1"/>
  <c r="CS179" i="1"/>
  <c r="DC179" i="1"/>
  <c r="DI179" i="1"/>
  <c r="DR179" i="1" s="1"/>
  <c r="DS179" i="1" s="1"/>
  <c r="DT179" i="1" s="1"/>
  <c r="DU179" i="1" s="1"/>
  <c r="DV179" i="1" s="1"/>
  <c r="DW179" i="1" s="1"/>
  <c r="DX179" i="1" s="1"/>
  <c r="DY179" i="1" s="1"/>
  <c r="DZ179" i="1" s="1"/>
  <c r="EA179" i="1" s="1"/>
  <c r="EB179" i="1" s="1"/>
  <c r="EC179" i="1" s="1"/>
  <c r="ED179" i="1" s="1"/>
  <c r="EE179" i="1" s="1"/>
  <c r="CK180" i="1"/>
  <c r="DA180" i="1"/>
  <c r="DQ180" i="1"/>
  <c r="EK180" i="1"/>
  <c r="CG186" i="1"/>
  <c r="EI186" i="1"/>
  <c r="CE165" i="1"/>
  <c r="CO165" i="1"/>
  <c r="CU165" i="1"/>
  <c r="DK165" i="1"/>
  <c r="CO166" i="1"/>
  <c r="DC166" i="1"/>
  <c r="DK166" i="1"/>
  <c r="DQ166" i="1"/>
  <c r="EM166" i="1"/>
  <c r="DM167" i="1"/>
  <c r="CG168" i="1"/>
  <c r="DI168" i="1"/>
  <c r="DR168" i="1" s="1"/>
  <c r="DS168" i="1" s="1"/>
  <c r="DT168" i="1" s="1"/>
  <c r="DU168" i="1" s="1"/>
  <c r="DV168" i="1" s="1"/>
  <c r="DW168" i="1" s="1"/>
  <c r="DX168" i="1" s="1"/>
  <c r="DY168" i="1" s="1"/>
  <c r="DZ168" i="1" s="1"/>
  <c r="EA168" i="1" s="1"/>
  <c r="EB168" i="1" s="1"/>
  <c r="EC168" i="1" s="1"/>
  <c r="ED168" i="1" s="1"/>
  <c r="EE168" i="1" s="1"/>
  <c r="CE170" i="1"/>
  <c r="CM170" i="1"/>
  <c r="CY170" i="1"/>
  <c r="DG170" i="1"/>
  <c r="EM170" i="1"/>
  <c r="DA173" i="1"/>
  <c r="DI173" i="1"/>
  <c r="DR173" i="1" s="1"/>
  <c r="DS173" i="1" s="1"/>
  <c r="DT173" i="1" s="1"/>
  <c r="DU173" i="1" s="1"/>
  <c r="DV173" i="1" s="1"/>
  <c r="DW173" i="1" s="1"/>
  <c r="DX173" i="1" s="1"/>
  <c r="DY173" i="1" s="1"/>
  <c r="DZ173" i="1" s="1"/>
  <c r="EA173" i="1" s="1"/>
  <c r="EB173" i="1" s="1"/>
  <c r="EC173" i="1" s="1"/>
  <c r="ED173" i="1" s="1"/>
  <c r="EE173" i="1" s="1"/>
  <c r="DQ173" i="1"/>
  <c r="CS195" i="1"/>
  <c r="DC195" i="1"/>
  <c r="DO195" i="1"/>
  <c r="EM195" i="1"/>
  <c r="EK196" i="1"/>
  <c r="CG196" i="1"/>
  <c r="CM196" i="1"/>
  <c r="CS196" i="1"/>
  <c r="DK196" i="1"/>
  <c r="EI196" i="1"/>
  <c r="CG180" i="1"/>
  <c r="CQ180" i="1"/>
  <c r="CW180" i="1"/>
  <c r="DM180" i="1"/>
  <c r="EG180" i="1"/>
  <c r="EK186" i="1"/>
  <c r="EG186" i="1"/>
  <c r="DQ186" i="1"/>
  <c r="DM186" i="1"/>
  <c r="DI186" i="1"/>
  <c r="DR186" i="1" s="1"/>
  <c r="DS186" i="1" s="1"/>
  <c r="DT186" i="1" s="1"/>
  <c r="DU186" i="1" s="1"/>
  <c r="DV186" i="1" s="1"/>
  <c r="DW186" i="1" s="1"/>
  <c r="DX186" i="1" s="1"/>
  <c r="DY186" i="1" s="1"/>
  <c r="DZ186" i="1" s="1"/>
  <c r="EA186" i="1" s="1"/>
  <c r="EB186" i="1" s="1"/>
  <c r="EC186" i="1" s="1"/>
  <c r="ED186" i="1" s="1"/>
  <c r="EE186" i="1" s="1"/>
  <c r="DE186" i="1"/>
  <c r="DA186" i="1"/>
  <c r="CW186" i="1"/>
  <c r="CS186" i="1"/>
  <c r="CO186" i="1"/>
  <c r="CI186" i="1"/>
  <c r="CU186" i="1"/>
  <c r="DG186" i="1"/>
  <c r="DO186" i="1"/>
  <c r="DO167" i="1"/>
  <c r="EK167" i="1"/>
  <c r="CM169" i="1"/>
  <c r="CU169" i="1"/>
  <c r="DA169" i="1"/>
  <c r="EK169" i="1"/>
  <c r="CQ170" i="1"/>
  <c r="DC170" i="1"/>
  <c r="CE171" i="1"/>
  <c r="CQ171" i="1"/>
  <c r="CY171" i="1"/>
  <c r="DM171" i="1"/>
  <c r="CO172" i="1"/>
  <c r="DA172" i="1"/>
  <c r="EG172" i="1"/>
  <c r="CE173" i="1"/>
  <c r="CK173" i="1"/>
  <c r="CQ173" i="1"/>
  <c r="DK173" i="1"/>
  <c r="CI174" i="1"/>
  <c r="CY174" i="1"/>
  <c r="DO174" i="1"/>
  <c r="CM175" i="1"/>
  <c r="DC175" i="1"/>
  <c r="CG176" i="1"/>
  <c r="CO176" i="1"/>
  <c r="CW176" i="1"/>
  <c r="DE176" i="1"/>
  <c r="DM176" i="1"/>
  <c r="EG176" i="1"/>
  <c r="CK195" i="1"/>
  <c r="DI195" i="1"/>
  <c r="DR195" i="1" s="1"/>
  <c r="DS195" i="1" s="1"/>
  <c r="DT195" i="1" s="1"/>
  <c r="DU195" i="1" s="1"/>
  <c r="DV195" i="1" s="1"/>
  <c r="DW195" i="1" s="1"/>
  <c r="DX195" i="1" s="1"/>
  <c r="DY195" i="1" s="1"/>
  <c r="DZ195" i="1" s="1"/>
  <c r="EA195" i="1" s="1"/>
  <c r="EB195" i="1" s="1"/>
  <c r="EC195" i="1" s="1"/>
  <c r="ED195" i="1" s="1"/>
  <c r="EE195" i="1" s="1"/>
  <c r="CI196" i="1"/>
  <c r="CY196" i="1"/>
  <c r="DO196" i="1"/>
  <c r="CM197" i="1"/>
  <c r="DC197" i="1"/>
  <c r="EI197" i="1"/>
  <c r="CG185" i="1"/>
  <c r="CQ185" i="1"/>
  <c r="CW185" i="1"/>
  <c r="DG185" i="1"/>
  <c r="DM185" i="1"/>
  <c r="EM185" i="1"/>
  <c r="EK182" i="1"/>
  <c r="EG182" i="1"/>
  <c r="DQ182" i="1"/>
  <c r="DM182" i="1"/>
  <c r="DI182" i="1"/>
  <c r="DR182" i="1" s="1"/>
  <c r="DS182" i="1" s="1"/>
  <c r="DT182" i="1" s="1"/>
  <c r="DU182" i="1" s="1"/>
  <c r="DV182" i="1" s="1"/>
  <c r="DW182" i="1" s="1"/>
  <c r="DX182" i="1" s="1"/>
  <c r="DY182" i="1" s="1"/>
  <c r="DZ182" i="1" s="1"/>
  <c r="EA182" i="1" s="1"/>
  <c r="EB182" i="1" s="1"/>
  <c r="EC182" i="1" s="1"/>
  <c r="ED182" i="1" s="1"/>
  <c r="EE182" i="1" s="1"/>
  <c r="DE182" i="1"/>
  <c r="DA182" i="1"/>
  <c r="CW182" i="1"/>
  <c r="CS182" i="1"/>
  <c r="CO182" i="1"/>
  <c r="CK182" i="1"/>
  <c r="CC185" i="1"/>
  <c r="CM185" i="1"/>
  <c r="CS185" i="1"/>
  <c r="DC185" i="1"/>
  <c r="DI185" i="1"/>
  <c r="DR185" i="1" s="1"/>
  <c r="DS185" i="1" s="1"/>
  <c r="DT185" i="1" s="1"/>
  <c r="DU185" i="1" s="1"/>
  <c r="DV185" i="1" s="1"/>
  <c r="DW185" i="1" s="1"/>
  <c r="DX185" i="1" s="1"/>
  <c r="DY185" i="1" s="1"/>
  <c r="DZ185" i="1" s="1"/>
  <c r="EA185" i="1" s="1"/>
  <c r="EB185" i="1" s="1"/>
  <c r="EC185" i="1" s="1"/>
  <c r="ED185" i="1" s="1"/>
  <c r="EE185" i="1" s="1"/>
  <c r="CK186" i="1"/>
  <c r="CG188" i="1"/>
  <c r="CW188" i="1"/>
  <c r="DM188" i="1"/>
  <c r="EK188" i="1"/>
  <c r="CE192" i="1"/>
  <c r="CK192" i="1"/>
  <c r="CU192" i="1"/>
  <c r="DA192" i="1"/>
  <c r="DK192" i="1"/>
  <c r="DQ192" i="1"/>
  <c r="EK192" i="1"/>
  <c r="CM184" i="1"/>
  <c r="CQ184" i="1"/>
  <c r="CU184" i="1"/>
  <c r="CY184" i="1"/>
  <c r="DC184" i="1"/>
  <c r="DG184" i="1"/>
  <c r="DK184" i="1"/>
  <c r="DO184" i="1"/>
  <c r="EI184" i="1"/>
  <c r="CC188" i="1"/>
  <c r="CS188" i="1"/>
  <c r="DI188" i="1"/>
  <c r="DR188" i="1" s="1"/>
  <c r="DS188" i="1" s="1"/>
  <c r="DT188" i="1" s="1"/>
  <c r="DU188" i="1" s="1"/>
  <c r="DV188" i="1" s="1"/>
  <c r="DW188" i="1" s="1"/>
  <c r="DX188" i="1" s="1"/>
  <c r="DY188" i="1" s="1"/>
  <c r="DZ188" i="1" s="1"/>
  <c r="EA188" i="1" s="1"/>
  <c r="EB188" i="1" s="1"/>
  <c r="EC188" i="1" s="1"/>
  <c r="ED188" i="1" s="1"/>
  <c r="EE188" i="1" s="1"/>
  <c r="EG188" i="1"/>
  <c r="CG192" i="1"/>
  <c r="CQ192" i="1"/>
  <c r="CW192" i="1"/>
  <c r="DM192" i="1"/>
  <c r="EG192" i="1"/>
  <c r="CK189" i="1"/>
  <c r="CO189" i="1"/>
  <c r="CS189" i="1"/>
  <c r="CW189" i="1"/>
  <c r="DA189" i="1"/>
  <c r="DE189" i="1"/>
  <c r="DI189" i="1"/>
  <c r="DR189" i="1" s="1"/>
  <c r="DS189" i="1" s="1"/>
  <c r="DT189" i="1" s="1"/>
  <c r="DU189" i="1" s="1"/>
  <c r="DV189" i="1" s="1"/>
  <c r="DW189" i="1" s="1"/>
  <c r="DX189" i="1" s="1"/>
  <c r="DY189" i="1" s="1"/>
  <c r="DZ189" i="1" s="1"/>
  <c r="EA189" i="1" s="1"/>
  <c r="EB189" i="1" s="1"/>
  <c r="EC189" i="1" s="1"/>
  <c r="ED189" i="1" s="1"/>
  <c r="EE189" i="1" s="1"/>
  <c r="DM189" i="1"/>
  <c r="DQ189" i="1"/>
  <c r="EG189" i="1"/>
  <c r="CE191" i="1"/>
  <c r="CI191" i="1"/>
  <c r="CM191" i="1"/>
  <c r="CQ191" i="1"/>
  <c r="CU191" i="1"/>
  <c r="CY191" i="1"/>
  <c r="DC191" i="1"/>
  <c r="DG191" i="1"/>
  <c r="DK191" i="1"/>
  <c r="DO191" i="1"/>
  <c r="EI191" i="1"/>
  <c r="DE193" i="1"/>
  <c r="DI193" i="1"/>
  <c r="DR193" i="1" s="1"/>
  <c r="DS193" i="1" s="1"/>
  <c r="DT193" i="1" s="1"/>
  <c r="DU193" i="1" s="1"/>
  <c r="DV193" i="1" s="1"/>
  <c r="DW193" i="1" s="1"/>
  <c r="DX193" i="1" s="1"/>
  <c r="DY193" i="1" s="1"/>
  <c r="DZ193" i="1" s="1"/>
  <c r="EA193" i="1" s="1"/>
  <c r="EB193" i="1" s="1"/>
  <c r="EC193" i="1" s="1"/>
  <c r="ED193" i="1" s="1"/>
  <c r="EE193" i="1" s="1"/>
  <c r="DM193" i="1"/>
  <c r="DQ193" i="1"/>
  <c r="EG193" i="1"/>
  <c r="CS164" i="1"/>
  <c r="DI164" i="1"/>
  <c r="DR164" i="1" s="1"/>
  <c r="DS164" i="1" s="1"/>
  <c r="DT164" i="1" s="1"/>
  <c r="DU164" i="1" s="1"/>
  <c r="DV164" i="1" s="1"/>
  <c r="DW164" i="1" s="1"/>
  <c r="DX164" i="1" s="1"/>
  <c r="DY164" i="1" s="1"/>
  <c r="DZ164" i="1" s="1"/>
  <c r="EA164" i="1" s="1"/>
  <c r="EB164" i="1" s="1"/>
  <c r="EC164" i="1" s="1"/>
  <c r="ED164" i="1" s="1"/>
  <c r="EE164" i="1" s="1"/>
  <c r="CC164" i="1"/>
  <c r="CO164" i="1"/>
  <c r="DE164" i="1"/>
  <c r="EK164" i="1"/>
  <c r="DQ170" i="1"/>
  <c r="DM170" i="1"/>
  <c r="DI170" i="1"/>
  <c r="DR170" i="1" s="1"/>
  <c r="DS170" i="1" s="1"/>
  <c r="DT170" i="1" s="1"/>
  <c r="DU170" i="1" s="1"/>
  <c r="DV170" i="1" s="1"/>
  <c r="DW170" i="1" s="1"/>
  <c r="DX170" i="1" s="1"/>
  <c r="DY170" i="1" s="1"/>
  <c r="DZ170" i="1" s="1"/>
  <c r="EA170" i="1" s="1"/>
  <c r="EB170" i="1" s="1"/>
  <c r="EC170" i="1" s="1"/>
  <c r="ED170" i="1" s="1"/>
  <c r="EE170" i="1" s="1"/>
  <c r="DE170" i="1"/>
  <c r="DA170" i="1"/>
  <c r="CW170" i="1"/>
  <c r="CS170" i="1"/>
  <c r="CO170" i="1"/>
  <c r="CK170" i="1"/>
  <c r="CG170" i="1"/>
  <c r="CC170" i="1"/>
  <c r="EI170" i="1"/>
  <c r="CY212" i="1"/>
  <c r="EK212" i="1"/>
  <c r="EM206" i="1"/>
  <c r="CK164" i="1"/>
  <c r="DA164" i="1"/>
  <c r="DQ164" i="1"/>
  <c r="EG164" i="1"/>
  <c r="CE167" i="1"/>
  <c r="CI167" i="1"/>
  <c r="CM167" i="1"/>
  <c r="CQ167" i="1"/>
  <c r="CU167" i="1"/>
  <c r="DK167" i="1"/>
  <c r="EM172" i="1"/>
  <c r="EI172" i="1"/>
  <c r="CG172" i="1"/>
  <c r="CQ172" i="1"/>
  <c r="CW172" i="1"/>
  <c r="DG172" i="1"/>
  <c r="DM172" i="1"/>
  <c r="CG164" i="1"/>
  <c r="CQ164" i="1"/>
  <c r="CW164" i="1"/>
  <c r="DG164" i="1"/>
  <c r="DM164" i="1"/>
  <c r="DG167" i="1"/>
  <c r="EM167" i="1"/>
  <c r="CE168" i="1"/>
  <c r="CI168" i="1"/>
  <c r="CM168" i="1"/>
  <c r="CQ168" i="1"/>
  <c r="CU168" i="1"/>
  <c r="CY168" i="1"/>
  <c r="DC168" i="1"/>
  <c r="DG168" i="1"/>
  <c r="DK168" i="1"/>
  <c r="DO168" i="1"/>
  <c r="EI168" i="1"/>
  <c r="CG169" i="1"/>
  <c r="DM169" i="1"/>
  <c r="CM212" i="1"/>
  <c r="DG207" i="1"/>
  <c r="CO207" i="1"/>
  <c r="EM207" i="1"/>
  <c r="DC167" i="1"/>
  <c r="EI167" i="1"/>
  <c r="CC169" i="1"/>
  <c r="CS169" i="1"/>
  <c r="DI169" i="1"/>
  <c r="DR169" i="1" s="1"/>
  <c r="DS169" i="1" s="1"/>
  <c r="DT169" i="1" s="1"/>
  <c r="DU169" i="1" s="1"/>
  <c r="DV169" i="1" s="1"/>
  <c r="DW169" i="1" s="1"/>
  <c r="DX169" i="1" s="1"/>
  <c r="DY169" i="1" s="1"/>
  <c r="DZ169" i="1" s="1"/>
  <c r="EA169" i="1" s="1"/>
  <c r="EB169" i="1" s="1"/>
  <c r="EC169" i="1" s="1"/>
  <c r="ED169" i="1" s="1"/>
  <c r="EE169" i="1" s="1"/>
  <c r="EK173" i="1"/>
  <c r="EG173" i="1"/>
  <c r="CG173" i="1"/>
  <c r="CW173" i="1"/>
  <c r="DM173" i="1"/>
  <c r="CG195" i="1"/>
  <c r="CQ195" i="1"/>
  <c r="CW195" i="1"/>
  <c r="DM195" i="1"/>
  <c r="EG195" i="1"/>
  <c r="CE176" i="1"/>
  <c r="CI176" i="1"/>
  <c r="CM176" i="1"/>
  <c r="CQ176" i="1"/>
  <c r="CU176" i="1"/>
  <c r="CY176" i="1"/>
  <c r="DC176" i="1"/>
  <c r="DG176" i="1"/>
  <c r="DK176" i="1"/>
  <c r="DO176" i="1"/>
  <c r="EI176" i="1"/>
  <c r="EG196" i="1"/>
  <c r="CI206" i="1"/>
  <c r="CQ206" i="1"/>
  <c r="EK206" i="1"/>
  <c r="CC206" i="1"/>
  <c r="CK206" i="1"/>
  <c r="CS206" i="1"/>
  <c r="DA206" i="1"/>
  <c r="DI206" i="1"/>
  <c r="DR206" i="1" s="1"/>
  <c r="DS206" i="1" s="1"/>
  <c r="DT206" i="1" s="1"/>
  <c r="DU206" i="1" s="1"/>
  <c r="DV206" i="1" s="1"/>
  <c r="DW206" i="1" s="1"/>
  <c r="DX206" i="1" s="1"/>
  <c r="DY206" i="1" s="1"/>
  <c r="DZ206" i="1" s="1"/>
  <c r="EA206" i="1" s="1"/>
  <c r="EB206" i="1" s="1"/>
  <c r="EC206" i="1" s="1"/>
  <c r="ED206" i="1" s="1"/>
  <c r="EE206" i="1" s="1"/>
  <c r="DQ206" i="1"/>
  <c r="EK203" i="1"/>
  <c r="EG203" i="1"/>
  <c r="CG203" i="1"/>
  <c r="CQ203" i="1"/>
  <c r="CW203" i="1"/>
  <c r="DG203" i="1"/>
  <c r="DM203" i="1"/>
  <c r="DE212" i="1"/>
  <c r="DM212" i="1"/>
  <c r="CE206" i="1"/>
  <c r="CM206" i="1"/>
  <c r="EG206" i="1"/>
  <c r="CS207" i="1"/>
  <c r="DE207" i="1"/>
  <c r="EK199" i="1"/>
  <c r="EG199" i="1"/>
  <c r="DQ199" i="1"/>
  <c r="CG199" i="1"/>
  <c r="CW199" i="1"/>
  <c r="DM199" i="1"/>
  <c r="CC203" i="1"/>
  <c r="CM203" i="1"/>
  <c r="CS203" i="1"/>
  <c r="DC203" i="1"/>
  <c r="DI203" i="1"/>
  <c r="DR203" i="1" s="1"/>
  <c r="DS203" i="1" s="1"/>
  <c r="DT203" i="1" s="1"/>
  <c r="DU203" i="1" s="1"/>
  <c r="DV203" i="1" s="1"/>
  <c r="DW203" i="1" s="1"/>
  <c r="DX203" i="1" s="1"/>
  <c r="DY203" i="1" s="1"/>
  <c r="DZ203" i="1" s="1"/>
  <c r="EA203" i="1" s="1"/>
  <c r="EB203" i="1" s="1"/>
  <c r="EC203" i="1" s="1"/>
  <c r="ED203" i="1" s="1"/>
  <c r="EE203" i="1" s="1"/>
  <c r="EM203" i="1"/>
  <c r="CG206" i="1"/>
  <c r="CO206" i="1"/>
  <c r="CW206" i="1"/>
  <c r="DE206" i="1"/>
  <c r="DM206" i="1"/>
  <c r="CM207" i="1"/>
  <c r="CC199" i="1"/>
  <c r="CS199" i="1"/>
  <c r="DI199" i="1"/>
  <c r="DR199" i="1" s="1"/>
  <c r="DS199" i="1" s="1"/>
  <c r="DT199" i="1" s="1"/>
  <c r="DU199" i="1" s="1"/>
  <c r="DV199" i="1" s="1"/>
  <c r="DW199" i="1" s="1"/>
  <c r="DX199" i="1" s="1"/>
  <c r="DY199" i="1" s="1"/>
  <c r="DZ199" i="1" s="1"/>
  <c r="EA199" i="1" s="1"/>
  <c r="EB199" i="1" s="1"/>
  <c r="EC199" i="1" s="1"/>
  <c r="ED199" i="1" s="1"/>
  <c r="EE199" i="1" s="1"/>
  <c r="CI203" i="1"/>
  <c r="CO203" i="1"/>
  <c r="CY203" i="1"/>
  <c r="DE203" i="1"/>
  <c r="DO203" i="1"/>
  <c r="EI203" i="1"/>
  <c r="DO201" i="1"/>
  <c r="EI201" i="1"/>
  <c r="CE202" i="1"/>
  <c r="CI202" i="1"/>
  <c r="CM202" i="1"/>
  <c r="CQ202" i="1"/>
  <c r="CU202" i="1"/>
  <c r="CY202" i="1"/>
  <c r="DC202" i="1"/>
  <c r="DG202" i="1"/>
  <c r="DK202" i="1"/>
  <c r="DO202" i="1"/>
  <c r="EI202" i="1"/>
  <c r="DM204" i="1"/>
  <c r="DQ204" i="1"/>
  <c r="EG204" i="1"/>
  <c r="CG212" i="1"/>
  <c r="DI212" i="1"/>
  <c r="DR212" i="1" s="1"/>
  <c r="DS212" i="1" s="1"/>
  <c r="DT212" i="1" s="1"/>
  <c r="DU212" i="1" s="1"/>
  <c r="DV212" i="1" s="1"/>
  <c r="DW212" i="1" s="1"/>
  <c r="DX212" i="1" s="1"/>
  <c r="DY212" i="1" s="1"/>
  <c r="DZ212" i="1" s="1"/>
  <c r="EA212" i="1" s="1"/>
  <c r="EB212" i="1" s="1"/>
  <c r="EC212" i="1" s="1"/>
  <c r="ED212" i="1" s="1"/>
  <c r="EE212" i="1" s="1"/>
  <c r="DQ212" i="1"/>
  <c r="CE207" i="1"/>
  <c r="CK207" i="1"/>
  <c r="CU207" i="1"/>
  <c r="DA207" i="1"/>
  <c r="DK207" i="1"/>
  <c r="DQ207" i="1"/>
  <c r="EK207" i="1"/>
  <c r="EM63" i="1"/>
  <c r="EG212" i="1"/>
  <c r="CG207" i="1"/>
  <c r="CQ207" i="1"/>
  <c r="CW207" i="1"/>
  <c r="DM207" i="1"/>
  <c r="EG207" i="1"/>
  <c r="CE63" i="1"/>
  <c r="CM63" i="1"/>
  <c r="CU63" i="1"/>
  <c r="DC63" i="1"/>
  <c r="DK63" i="1"/>
  <c r="EG63" i="1"/>
  <c r="CO212" i="1"/>
  <c r="DA212" i="1"/>
  <c r="EM212" i="1"/>
  <c r="CG63" i="1"/>
  <c r="CO63" i="1"/>
  <c r="CW63" i="1"/>
  <c r="DE63" i="1"/>
  <c r="DM63" i="1"/>
  <c r="CI212" i="1"/>
  <c r="DC212" i="1"/>
  <c r="DO212" i="1"/>
  <c r="CU206" i="1"/>
  <c r="CY206" i="1"/>
  <c r="DC206" i="1"/>
  <c r="DG206" i="1"/>
  <c r="DK206" i="1"/>
  <c r="DO206" i="1"/>
  <c r="EI206" i="1"/>
  <c r="CK208" i="1"/>
  <c r="CO208" i="1"/>
  <c r="CS208" i="1"/>
  <c r="CW208" i="1"/>
  <c r="DA208" i="1"/>
  <c r="DE208" i="1"/>
  <c r="DI208" i="1"/>
  <c r="DR208" i="1" s="1"/>
  <c r="DS208" i="1" s="1"/>
  <c r="DT208" i="1" s="1"/>
  <c r="DU208" i="1" s="1"/>
  <c r="DV208" i="1" s="1"/>
  <c r="DW208" i="1" s="1"/>
  <c r="DX208" i="1" s="1"/>
  <c r="DY208" i="1" s="1"/>
  <c r="DZ208" i="1" s="1"/>
  <c r="EA208" i="1" s="1"/>
  <c r="EB208" i="1" s="1"/>
  <c r="EC208" i="1" s="1"/>
  <c r="ED208" i="1" s="1"/>
  <c r="EE208" i="1" s="1"/>
  <c r="DM208" i="1"/>
  <c r="DQ208" i="1"/>
  <c r="EG208" i="1"/>
  <c r="CI63" i="1"/>
  <c r="CQ63" i="1"/>
  <c r="CY63" i="1"/>
  <c r="DG63" i="1"/>
  <c r="DO63" i="1"/>
  <c r="EK63" i="1"/>
  <c r="CE212" i="1"/>
  <c r="CU212" i="1"/>
  <c r="DK212" i="1"/>
  <c r="EI212" i="1"/>
  <c r="CC63" i="1"/>
  <c r="CK63" i="1"/>
  <c r="CS63" i="1"/>
  <c r="DA63" i="1"/>
  <c r="DI63" i="1"/>
  <c r="DR63" i="1" s="1"/>
  <c r="DS63" i="1" s="1"/>
  <c r="DT63" i="1" s="1"/>
  <c r="DU63" i="1" s="1"/>
  <c r="DV63" i="1" s="1"/>
  <c r="DW63" i="1" s="1"/>
  <c r="DX63" i="1" s="1"/>
  <c r="DY63" i="1" s="1"/>
  <c r="DZ63" i="1" s="1"/>
  <c r="EA63" i="1" s="1"/>
  <c r="EB63" i="1" s="1"/>
  <c r="EC63" i="1" s="1"/>
  <c r="ED63" i="1" s="1"/>
  <c r="EE63" i="1" s="1"/>
  <c r="DQ63" i="1"/>
  <c r="CQ212" i="1"/>
  <c r="DG212" i="1"/>
  <c r="EG210" i="1"/>
  <c r="EI63" i="1"/>
  <c r="BI36" i="12"/>
  <c r="BI39" i="12"/>
  <c r="BI31" i="12"/>
  <c r="BI32" i="12"/>
  <c r="BI34" i="12"/>
  <c r="BI30" i="12"/>
  <c r="BI35" i="12"/>
  <c r="BI37" i="12"/>
  <c r="BI41" i="12"/>
  <c r="BI48" i="12"/>
  <c r="BI55" i="12"/>
  <c r="BI57" i="12"/>
  <c r="BI38" i="12"/>
  <c r="BI40" i="12"/>
  <c r="BI47" i="12"/>
  <c r="BI49" i="12"/>
  <c r="BI56" i="12"/>
  <c r="E206" i="13"/>
  <c r="F206" i="13"/>
  <c r="AF43" i="18" l="1"/>
  <c r="AF32" i="18"/>
  <c r="AF33" i="18"/>
  <c r="AF34" i="18"/>
  <c r="AF35" i="18"/>
  <c r="AF36" i="18"/>
  <c r="AF37" i="18"/>
  <c r="AF38" i="18"/>
  <c r="AF39" i="18"/>
  <c r="AF40" i="18"/>
  <c r="AF41" i="18"/>
  <c r="AF42" i="18"/>
  <c r="U17" i="17" l="1"/>
  <c r="AK75" i="12" l="1"/>
  <c r="AK76" i="12"/>
  <c r="AK77" i="12"/>
  <c r="AK78" i="12"/>
  <c r="AK79" i="12"/>
  <c r="AK80" i="12"/>
  <c r="AK81" i="12"/>
  <c r="AK82" i="12"/>
  <c r="AK83" i="12"/>
  <c r="AK84" i="12"/>
  <c r="AK85" i="12"/>
  <c r="AK86" i="12"/>
  <c r="AK87" i="12"/>
  <c r="AK88" i="12"/>
  <c r="AK89" i="12"/>
  <c r="AK90" i="12"/>
  <c r="AK91" i="12"/>
  <c r="AK92" i="12"/>
  <c r="AK123" i="12"/>
  <c r="AK74" i="12"/>
  <c r="AK60" i="12"/>
  <c r="AK28" i="12"/>
  <c r="AK12" i="12"/>
  <c r="AK13" i="12"/>
  <c r="AK14" i="12"/>
  <c r="AK15" i="12"/>
  <c r="AK16" i="12"/>
  <c r="AK17" i="12"/>
  <c r="AK18" i="12"/>
  <c r="AK19" i="12"/>
  <c r="AK20" i="12"/>
  <c r="AK21" i="12"/>
  <c r="AK22" i="12"/>
  <c r="AK23" i="12"/>
  <c r="AK24" i="12"/>
  <c r="AK25" i="12"/>
  <c r="AK26" i="12"/>
  <c r="AK27" i="12"/>
  <c r="AK29" i="12"/>
  <c r="AK11" i="12"/>
  <c r="W61" i="12" s="1"/>
  <c r="K93" i="18" l="1"/>
  <c r="K90" i="18"/>
  <c r="K86" i="18"/>
  <c r="K84" i="18"/>
  <c r="K85" i="18"/>
  <c r="K83" i="18"/>
  <c r="G24" i="18" l="1"/>
  <c r="M24" i="18" s="1"/>
  <c r="V7" i="18"/>
  <c r="V5" i="18"/>
  <c r="V4" i="18"/>
  <c r="V3" i="18"/>
  <c r="AI93" i="18"/>
  <c r="AG93" i="18"/>
  <c r="AE93" i="18"/>
  <c r="AC93" i="18"/>
  <c r="AA93" i="18"/>
  <c r="Y93" i="18"/>
  <c r="W93" i="18"/>
  <c r="U93" i="18"/>
  <c r="S93" i="18"/>
  <c r="Q93" i="18"/>
  <c r="O93" i="18"/>
  <c r="M93" i="18"/>
  <c r="K92" i="18"/>
  <c r="AI92" i="18" s="1"/>
  <c r="AI91" i="18"/>
  <c r="AG91" i="18"/>
  <c r="AE91" i="18"/>
  <c r="AC91" i="18"/>
  <c r="AA91" i="18"/>
  <c r="Y91" i="18"/>
  <c r="W91" i="18"/>
  <c r="U91" i="18"/>
  <c r="S91" i="18"/>
  <c r="Q91" i="18"/>
  <c r="O91" i="18"/>
  <c r="M91" i="18"/>
  <c r="AI90" i="18"/>
  <c r="AG90" i="18"/>
  <c r="AE90" i="18"/>
  <c r="AC90" i="18"/>
  <c r="AA90" i="18"/>
  <c r="Y90" i="18"/>
  <c r="W90" i="18"/>
  <c r="U90" i="18"/>
  <c r="S90" i="18"/>
  <c r="Q90" i="18"/>
  <c r="O90" i="18"/>
  <c r="M90" i="18"/>
  <c r="K89" i="18"/>
  <c r="AI89" i="18" s="1"/>
  <c r="AI88" i="18"/>
  <c r="AG88" i="18"/>
  <c r="AE88" i="18"/>
  <c r="AC88" i="18"/>
  <c r="AA88" i="18"/>
  <c r="Y88" i="18"/>
  <c r="W88" i="18"/>
  <c r="U88" i="18"/>
  <c r="S88" i="18"/>
  <c r="Q88" i="18"/>
  <c r="O88" i="18"/>
  <c r="M88" i="18"/>
  <c r="AI86" i="18"/>
  <c r="AG86" i="18"/>
  <c r="AE86" i="18"/>
  <c r="AC86" i="18"/>
  <c r="AA86" i="18"/>
  <c r="Y86" i="18"/>
  <c r="W86" i="18"/>
  <c r="U86" i="18"/>
  <c r="S86" i="18"/>
  <c r="Q86" i="18"/>
  <c r="O86" i="18"/>
  <c r="M86" i="18"/>
  <c r="AI85" i="18"/>
  <c r="AG85" i="18"/>
  <c r="AA85" i="18"/>
  <c r="Y85" i="18"/>
  <c r="S85" i="18"/>
  <c r="Q85" i="18"/>
  <c r="AI84" i="18"/>
  <c r="AG84" i="18"/>
  <c r="AE84" i="18"/>
  <c r="AC84" i="18"/>
  <c r="AA84" i="18"/>
  <c r="Y84" i="18"/>
  <c r="W84" i="18"/>
  <c r="U84" i="18"/>
  <c r="S84" i="18"/>
  <c r="Q84" i="18"/>
  <c r="O84" i="18"/>
  <c r="M84" i="18"/>
  <c r="AI83" i="18"/>
  <c r="AG83" i="18"/>
  <c r="AE83" i="18"/>
  <c r="AC83" i="18"/>
  <c r="AA83" i="18"/>
  <c r="Y83" i="18"/>
  <c r="W83" i="18"/>
  <c r="U83" i="18"/>
  <c r="S83" i="18"/>
  <c r="Q83" i="18"/>
  <c r="O83" i="18"/>
  <c r="M83" i="18"/>
  <c r="M82" i="18"/>
  <c r="AI64" i="18"/>
  <c r="AG64" i="18"/>
  <c r="AE64" i="18"/>
  <c r="AC64" i="18"/>
  <c r="AA64" i="18"/>
  <c r="Y64" i="18"/>
  <c r="W64" i="18"/>
  <c r="U64" i="18"/>
  <c r="S64" i="18"/>
  <c r="Q64" i="18"/>
  <c r="O64" i="18"/>
  <c r="M64" i="18"/>
  <c r="AE63" i="18"/>
  <c r="U63" i="18"/>
  <c r="O63" i="18"/>
  <c r="M63" i="18"/>
  <c r="K63" i="18"/>
  <c r="AI63" i="18" s="1"/>
  <c r="AI62" i="18"/>
  <c r="AG62" i="18"/>
  <c r="AE62" i="18"/>
  <c r="AC62" i="18"/>
  <c r="AA62" i="18"/>
  <c r="Y62" i="18"/>
  <c r="W62" i="18"/>
  <c r="U62" i="18"/>
  <c r="S62" i="18"/>
  <c r="Q62" i="18"/>
  <c r="O62" i="18"/>
  <c r="M62" i="18"/>
  <c r="AI61" i="18"/>
  <c r="AG61" i="18"/>
  <c r="AE61" i="18"/>
  <c r="AC61" i="18"/>
  <c r="AA61" i="18"/>
  <c r="Y61" i="18"/>
  <c r="W61" i="18"/>
  <c r="U61" i="18"/>
  <c r="S61" i="18"/>
  <c r="Q61" i="18"/>
  <c r="O61" i="18"/>
  <c r="M61" i="18"/>
  <c r="Y60" i="18"/>
  <c r="K60" i="18"/>
  <c r="AI60" i="18" s="1"/>
  <c r="AI59" i="18"/>
  <c r="AG59" i="18"/>
  <c r="AE59" i="18"/>
  <c r="AC59" i="18"/>
  <c r="AA59" i="18"/>
  <c r="Y59" i="18"/>
  <c r="W59" i="18"/>
  <c r="U59" i="18"/>
  <c r="S59" i="18"/>
  <c r="Q59" i="18"/>
  <c r="O59" i="18"/>
  <c r="M59" i="18"/>
  <c r="AI57" i="18"/>
  <c r="AG57" i="18"/>
  <c r="AE57" i="18"/>
  <c r="AC57" i="18"/>
  <c r="AA57" i="18"/>
  <c r="Y57" i="18"/>
  <c r="W57" i="18"/>
  <c r="U57" i="18"/>
  <c r="S57" i="18"/>
  <c r="Q57" i="18"/>
  <c r="O57" i="18"/>
  <c r="M57" i="18"/>
  <c r="AI56" i="18"/>
  <c r="AG56" i="18"/>
  <c r="AA56" i="18"/>
  <c r="Y56" i="18"/>
  <c r="S56" i="18"/>
  <c r="Q56" i="18"/>
  <c r="AI55" i="18"/>
  <c r="AG55" i="18"/>
  <c r="AE55" i="18"/>
  <c r="AC55" i="18"/>
  <c r="AA55" i="18"/>
  <c r="Y55" i="18"/>
  <c r="W55" i="18"/>
  <c r="U55" i="18"/>
  <c r="S55" i="18"/>
  <c r="Q55" i="18"/>
  <c r="O55" i="18"/>
  <c r="M55" i="18"/>
  <c r="AI54" i="18"/>
  <c r="AG54" i="18"/>
  <c r="AE54" i="18"/>
  <c r="AC54" i="18"/>
  <c r="AA54" i="18"/>
  <c r="Y54" i="18"/>
  <c r="W54" i="18"/>
  <c r="U54" i="18"/>
  <c r="S54" i="18"/>
  <c r="Q54" i="18"/>
  <c r="O54" i="18"/>
  <c r="M54" i="18"/>
  <c r="S82" i="18"/>
  <c r="Q82" i="18"/>
  <c r="M53" i="18"/>
  <c r="AA82" i="18"/>
  <c r="Y82" i="18"/>
  <c r="U53" i="18"/>
  <c r="AI82" i="18"/>
  <c r="AG82" i="18"/>
  <c r="AC82" i="18"/>
  <c r="AE16" i="18"/>
  <c r="AY9" i="18" s="1"/>
  <c r="U1" i="18"/>
  <c r="AC92" i="18" l="1"/>
  <c r="AC53" i="18"/>
  <c r="AC60" i="18"/>
  <c r="U82" i="18"/>
  <c r="M92" i="18"/>
  <c r="AE92" i="18"/>
  <c r="S53" i="18"/>
  <c r="AI53" i="18"/>
  <c r="O60" i="18"/>
  <c r="AC63" i="18"/>
  <c r="Q89" i="18"/>
  <c r="O92" i="18"/>
  <c r="AA53" i="18"/>
  <c r="Q60" i="18"/>
  <c r="M87" i="18"/>
  <c r="M98" i="18" s="1"/>
  <c r="M99" i="18" s="1"/>
  <c r="U87" i="18"/>
  <c r="U98" i="18" s="1"/>
  <c r="U99" i="18" s="1"/>
  <c r="AC87" i="18"/>
  <c r="AC98" i="18" s="1"/>
  <c r="AC99" i="18" s="1"/>
  <c r="AC89" i="18"/>
  <c r="U92" i="18"/>
  <c r="AC66" i="18"/>
  <c r="Q87" i="18"/>
  <c r="Q98" i="18" s="1"/>
  <c r="Q99" i="18" s="1"/>
  <c r="AG87" i="18"/>
  <c r="AG98" i="18" s="1"/>
  <c r="AG99" i="18" s="1"/>
  <c r="Y87" i="18"/>
  <c r="Y98" i="18" s="1"/>
  <c r="Y99" i="18" s="1"/>
  <c r="M95" i="18"/>
  <c r="Q95" i="18"/>
  <c r="Y95" i="18"/>
  <c r="AG95" i="18"/>
  <c r="W92" i="18"/>
  <c r="U89" i="18"/>
  <c r="AE89" i="18"/>
  <c r="AE96" i="18" s="1"/>
  <c r="M89" i="18"/>
  <c r="M96" i="18" s="1"/>
  <c r="W89" i="18"/>
  <c r="W96" i="18" s="1"/>
  <c r="AG89" i="18"/>
  <c r="O89" i="18"/>
  <c r="Y89" i="18"/>
  <c r="U95" i="18"/>
  <c r="AC95" i="18"/>
  <c r="W63" i="18"/>
  <c r="AE60" i="18"/>
  <c r="AE67" i="18" s="1"/>
  <c r="U60" i="18"/>
  <c r="U67" i="18" s="1"/>
  <c r="M60" i="18"/>
  <c r="M67" i="18" s="1"/>
  <c r="W60" i="18"/>
  <c r="W67" i="18" s="1"/>
  <c r="AG60" i="18"/>
  <c r="S97" i="18"/>
  <c r="AA97" i="18"/>
  <c r="AI97" i="18"/>
  <c r="M68" i="18"/>
  <c r="U68" i="18"/>
  <c r="AC68" i="18"/>
  <c r="S66" i="18"/>
  <c r="AA66" i="18"/>
  <c r="AI66" i="18"/>
  <c r="O68" i="18"/>
  <c r="W68" i="18"/>
  <c r="AE68" i="18"/>
  <c r="O66" i="18"/>
  <c r="W66" i="18"/>
  <c r="AE66" i="18"/>
  <c r="Q58" i="18"/>
  <c r="Q69" i="18" s="1"/>
  <c r="M66" i="18"/>
  <c r="U66" i="18"/>
  <c r="AI67" i="18"/>
  <c r="M97" i="18"/>
  <c r="U97" i="18"/>
  <c r="AC97" i="18"/>
  <c r="AY6" i="18"/>
  <c r="AG68" i="18"/>
  <c r="AY8" i="18"/>
  <c r="U58" i="18"/>
  <c r="U69" i="18" s="1"/>
  <c r="U70" i="18" s="1"/>
  <c r="AG58" i="18"/>
  <c r="AG69" i="18" s="1"/>
  <c r="AA68" i="18"/>
  <c r="W87" i="18"/>
  <c r="W98" i="18" s="1"/>
  <c r="AE87" i="18"/>
  <c r="AE98" i="18" s="1"/>
  <c r="S87" i="18"/>
  <c r="S98" i="18" s="1"/>
  <c r="S99" i="18" s="1"/>
  <c r="AI87" i="18"/>
  <c r="AI98" i="18" s="1"/>
  <c r="AI99" i="18" s="1"/>
  <c r="AA87" i="18"/>
  <c r="AA98" i="18" s="1"/>
  <c r="AA99" i="18" s="1"/>
  <c r="S95" i="18"/>
  <c r="AA95" i="18"/>
  <c r="AI95" i="18"/>
  <c r="O97" i="18"/>
  <c r="W97" i="18"/>
  <c r="AE97" i="18"/>
  <c r="O95" i="18"/>
  <c r="W95" i="18"/>
  <c r="AE95" i="18"/>
  <c r="AC96" i="18"/>
  <c r="AC67" i="18"/>
  <c r="AY7" i="18"/>
  <c r="Q68" i="18"/>
  <c r="Y68" i="18"/>
  <c r="M58" i="18"/>
  <c r="M69" i="18" s="1"/>
  <c r="M70" i="18" s="1"/>
  <c r="AC58" i="18"/>
  <c r="AC69" i="18" s="1"/>
  <c r="AC70" i="18" s="1"/>
  <c r="Y58" i="18"/>
  <c r="Y69" i="18" s="1"/>
  <c r="S68" i="18"/>
  <c r="AI68" i="18"/>
  <c r="O87" i="18"/>
  <c r="O98" i="18" s="1"/>
  <c r="AY4" i="18"/>
  <c r="O58" i="18"/>
  <c r="O69" i="18" s="1"/>
  <c r="W58" i="18"/>
  <c r="W69" i="18" s="1"/>
  <c r="W70" i="18" s="1"/>
  <c r="AE58" i="18"/>
  <c r="AE69" i="18" s="1"/>
  <c r="AE70" i="18" s="1"/>
  <c r="S58" i="18"/>
  <c r="S69" i="18" s="1"/>
  <c r="AI58" i="18"/>
  <c r="AI69" i="18" s="1"/>
  <c r="AA58" i="18"/>
  <c r="AA69" i="18" s="1"/>
  <c r="AA70" i="18" s="1"/>
  <c r="Q66" i="18"/>
  <c r="Y66" i="18"/>
  <c r="AG66" i="18"/>
  <c r="O67" i="18"/>
  <c r="AI96" i="18"/>
  <c r="Q97" i="18"/>
  <c r="Y97" i="18"/>
  <c r="AG97" i="18"/>
  <c r="AE82" i="18"/>
  <c r="AE53" i="18"/>
  <c r="W53" i="18"/>
  <c r="W82" i="18"/>
  <c r="O82" i="18"/>
  <c r="O53" i="18"/>
  <c r="Q53" i="18"/>
  <c r="Y53" i="18"/>
  <c r="AG53" i="18"/>
  <c r="S60" i="18"/>
  <c r="AA60" i="18"/>
  <c r="Q63" i="18"/>
  <c r="Q67" i="18" s="1"/>
  <c r="Y63" i="18"/>
  <c r="Y67" i="18" s="1"/>
  <c r="AG63" i="18"/>
  <c r="S89" i="18"/>
  <c r="AA89" i="18"/>
  <c r="Q92" i="18"/>
  <c r="Y92" i="18"/>
  <c r="AG92" i="18"/>
  <c r="S63" i="18"/>
  <c r="AA63" i="18"/>
  <c r="S92" i="18"/>
  <c r="AA92" i="18"/>
  <c r="AI70" i="18" l="1"/>
  <c r="O70" i="18"/>
  <c r="O96" i="18"/>
  <c r="Q96" i="18"/>
  <c r="S70" i="18"/>
  <c r="Y70" i="18"/>
  <c r="U96" i="18"/>
  <c r="AG96" i="18"/>
  <c r="AG67" i="18"/>
  <c r="S67" i="18"/>
  <c r="Y96" i="18"/>
  <c r="AG70" i="18"/>
  <c r="M72" i="18" s="1"/>
  <c r="AA67" i="18"/>
  <c r="Q70" i="18"/>
  <c r="O99" i="18"/>
  <c r="AE99" i="18"/>
  <c r="W99" i="18"/>
  <c r="S96" i="18"/>
  <c r="AA96" i="18"/>
  <c r="BD11" i="12"/>
  <c r="M103" i="18" l="1"/>
  <c r="M74" i="18"/>
  <c r="M73" i="18"/>
  <c r="M47" i="18" s="1"/>
  <c r="M101" i="18"/>
  <c r="M102" i="18"/>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213" i="1"/>
  <c r="M27" i="18" l="1"/>
  <c r="U233" i="1" s="1"/>
  <c r="M71" i="18"/>
  <c r="M100" i="18"/>
  <c r="L21" i="7"/>
  <c r="H21" i="7"/>
  <c r="H19" i="7"/>
  <c r="AC17" i="7" s="1"/>
  <c r="L19" i="7"/>
  <c r="AG17" i="7" s="1"/>
  <c r="AJ113" i="1" l="1"/>
  <c r="AK113" i="1" s="1"/>
  <c r="AJ112" i="1"/>
  <c r="AK112" i="1" s="1"/>
  <c r="AJ111" i="1"/>
  <c r="AK111" i="1" s="1"/>
  <c r="W111" i="1"/>
  <c r="X111" i="1" s="1"/>
  <c r="W110" i="1"/>
  <c r="X110" i="1" s="1"/>
  <c r="AJ107" i="1"/>
  <c r="AK107" i="1" s="1"/>
  <c r="AJ105" i="1"/>
  <c r="AK105" i="1" s="1"/>
  <c r="W105" i="1"/>
  <c r="X105" i="1" s="1"/>
  <c r="AE102" i="1"/>
  <c r="AF102" i="1" s="1"/>
  <c r="W100" i="1"/>
  <c r="X100" i="1" s="1"/>
  <c r="AJ96" i="1"/>
  <c r="AK96" i="1" s="1"/>
  <c r="W95" i="1"/>
  <c r="X95" i="1" s="1"/>
  <c r="AE94" i="1"/>
  <c r="AF94" i="1" s="1"/>
  <c r="AJ89" i="1"/>
  <c r="AK89" i="1" s="1"/>
  <c r="W88" i="1"/>
  <c r="X88" i="1" s="1"/>
  <c r="AE86" i="1"/>
  <c r="AF86" i="1" s="1"/>
  <c r="AE85" i="1"/>
  <c r="AF85" i="1" s="1"/>
  <c r="AJ76" i="1"/>
  <c r="AK76" i="1" s="1"/>
  <c r="AJ74" i="1"/>
  <c r="AK74" i="1" s="1"/>
  <c r="AJ73" i="1"/>
  <c r="AK73" i="1" s="1"/>
  <c r="AE69" i="1"/>
  <c r="AF69" i="1" s="1"/>
  <c r="W68" i="1"/>
  <c r="X68" i="1" s="1"/>
  <c r="AE67" i="1"/>
  <c r="AF67" i="1" s="1"/>
  <c r="AJ66" i="1"/>
  <c r="AK66" i="1" s="1"/>
  <c r="AJ163" i="1"/>
  <c r="AK163" i="1" s="1"/>
  <c r="AE161" i="1"/>
  <c r="AF161" i="1" s="1"/>
  <c r="W160" i="1"/>
  <c r="X160" i="1" s="1"/>
  <c r="AJ158" i="1"/>
  <c r="AK158" i="1" s="1"/>
  <c r="AJ157" i="1"/>
  <c r="AK157" i="1" s="1"/>
  <c r="W151" i="1"/>
  <c r="X151" i="1" s="1"/>
  <c r="AE150" i="1"/>
  <c r="AF150" i="1" s="1"/>
  <c r="W147" i="1"/>
  <c r="X147" i="1" s="1"/>
  <c r="AJ146" i="1"/>
  <c r="AK146" i="1" s="1"/>
  <c r="W145" i="1"/>
  <c r="X145" i="1" s="1"/>
  <c r="AE144" i="1"/>
  <c r="AF144" i="1" s="1"/>
  <c r="AJ143" i="1"/>
  <c r="AK143" i="1" s="1"/>
  <c r="AJ139" i="1"/>
  <c r="AK139" i="1" s="1"/>
  <c r="W137" i="1"/>
  <c r="X137" i="1" s="1"/>
  <c r="AJ133" i="1"/>
  <c r="AK133" i="1" s="1"/>
  <c r="W131" i="1"/>
  <c r="X131" i="1" s="1"/>
  <c r="AE130" i="1"/>
  <c r="AF130" i="1" s="1"/>
  <c r="AE128" i="1"/>
  <c r="AF128" i="1" s="1"/>
  <c r="W127" i="1"/>
  <c r="X127" i="1" s="1"/>
  <c r="AE126" i="1"/>
  <c r="AF126" i="1" s="1"/>
  <c r="AJ125" i="1"/>
  <c r="AK125" i="1" s="1"/>
  <c r="AE120" i="1"/>
  <c r="AF120" i="1" s="1"/>
  <c r="AJ119" i="1"/>
  <c r="AK119" i="1" s="1"/>
  <c r="W119" i="1"/>
  <c r="X119" i="1" s="1"/>
  <c r="AJ118" i="1"/>
  <c r="AK118" i="1" s="1"/>
  <c r="AJ117" i="1"/>
  <c r="AK117" i="1" s="1"/>
  <c r="AE116" i="1"/>
  <c r="AF116" i="1" s="1"/>
  <c r="AJ194" i="1"/>
  <c r="AK194" i="1" s="1"/>
  <c r="AJ192" i="1"/>
  <c r="AK192" i="1" s="1"/>
  <c r="W191" i="1"/>
  <c r="X191" i="1" s="1"/>
  <c r="AE112" i="1"/>
  <c r="AF112" i="1" s="1"/>
  <c r="AE110" i="1"/>
  <c r="AF110" i="1" s="1"/>
  <c r="AJ108" i="1"/>
  <c r="AK108" i="1" s="1"/>
  <c r="AE107" i="1"/>
  <c r="AF107" i="1" s="1"/>
  <c r="AJ106" i="1"/>
  <c r="AK106" i="1" s="1"/>
  <c r="AJ104" i="1"/>
  <c r="AK104" i="1" s="1"/>
  <c r="AE100" i="1"/>
  <c r="AF100" i="1" s="1"/>
  <c r="W99" i="1"/>
  <c r="X99" i="1" s="1"/>
  <c r="W97" i="1"/>
  <c r="X97" i="1" s="1"/>
  <c r="AE96" i="1"/>
  <c r="AF96" i="1" s="1"/>
  <c r="AJ95" i="1"/>
  <c r="AK95" i="1" s="1"/>
  <c r="W91" i="1"/>
  <c r="X91" i="1" s="1"/>
  <c r="AJ84" i="1"/>
  <c r="AK84" i="1" s="1"/>
  <c r="AJ83" i="1"/>
  <c r="AK83" i="1" s="1"/>
  <c r="AJ82" i="1"/>
  <c r="AK82" i="1" s="1"/>
  <c r="AJ79" i="1"/>
  <c r="AK79" i="1" s="1"/>
  <c r="AJ75" i="1"/>
  <c r="AK75" i="1" s="1"/>
  <c r="AE74" i="1"/>
  <c r="AF74" i="1" s="1"/>
  <c r="AE73" i="1"/>
  <c r="AF73" i="1" s="1"/>
  <c r="AJ68" i="1"/>
  <c r="AK68" i="1" s="1"/>
  <c r="AJ65" i="1"/>
  <c r="AK65" i="1" s="1"/>
  <c r="AJ162" i="1"/>
  <c r="AK162" i="1" s="1"/>
  <c r="AJ160" i="1"/>
  <c r="AK160" i="1" s="1"/>
  <c r="AJ159" i="1"/>
  <c r="AK159" i="1" s="1"/>
  <c r="AE157" i="1"/>
  <c r="AF157" i="1" s="1"/>
  <c r="AJ153" i="1"/>
  <c r="AK153" i="1" s="1"/>
  <c r="AJ152" i="1"/>
  <c r="AK152" i="1" s="1"/>
  <c r="AJ151" i="1"/>
  <c r="AK151" i="1" s="1"/>
  <c r="W149" i="1"/>
  <c r="X149" i="1" s="1"/>
  <c r="AJ147" i="1"/>
  <c r="AK147" i="1" s="1"/>
  <c r="AE146" i="1"/>
  <c r="AF146" i="1" s="1"/>
  <c r="AJ142" i="1"/>
  <c r="AK142" i="1" s="1"/>
  <c r="AJ141" i="1"/>
  <c r="AK141" i="1" s="1"/>
  <c r="AJ137" i="1"/>
  <c r="AK137" i="1" s="1"/>
  <c r="W135" i="1"/>
  <c r="X135" i="1" s="1"/>
  <c r="AJ134" i="1"/>
  <c r="AK134" i="1" s="1"/>
  <c r="AJ129" i="1"/>
  <c r="AK129" i="1" s="1"/>
  <c r="AE123" i="1"/>
  <c r="AF123" i="1" s="1"/>
  <c r="AJ115" i="1"/>
  <c r="AK115" i="1" s="1"/>
  <c r="AJ193" i="1"/>
  <c r="AK193" i="1" s="1"/>
  <c r="AE192" i="1"/>
  <c r="AF192" i="1" s="1"/>
  <c r="AE111" i="1"/>
  <c r="AF111" i="1" s="1"/>
  <c r="AJ109" i="1"/>
  <c r="AK109" i="1" s="1"/>
  <c r="AE106" i="1"/>
  <c r="AF106" i="1" s="1"/>
  <c r="AE105" i="1"/>
  <c r="AF105" i="1" s="1"/>
  <c r="AJ103" i="1"/>
  <c r="AK103" i="1" s="1"/>
  <c r="AJ101" i="1"/>
  <c r="AK101" i="1" s="1"/>
  <c r="AJ92" i="1"/>
  <c r="AK92" i="1" s="1"/>
  <c r="AJ90" i="1"/>
  <c r="AK90" i="1" s="1"/>
  <c r="AE89" i="1"/>
  <c r="AF89" i="1" s="1"/>
  <c r="AJ88" i="1"/>
  <c r="AK88" i="1" s="1"/>
  <c r="AJ87" i="1"/>
  <c r="AK87" i="1" s="1"/>
  <c r="W86" i="1"/>
  <c r="X86" i="1" s="1"/>
  <c r="AJ85" i="1"/>
  <c r="AK85" i="1" s="1"/>
  <c r="W85" i="1"/>
  <c r="X85" i="1" s="1"/>
  <c r="AJ81" i="1"/>
  <c r="AK81" i="1" s="1"/>
  <c r="W80" i="1"/>
  <c r="X80" i="1" s="1"/>
  <c r="AE79" i="1"/>
  <c r="AF79" i="1" s="1"/>
  <c r="AJ77" i="1"/>
  <c r="AK77" i="1" s="1"/>
  <c r="W76" i="1"/>
  <c r="X76" i="1" s="1"/>
  <c r="W72" i="1"/>
  <c r="X72" i="1" s="1"/>
  <c r="AJ70" i="1"/>
  <c r="AK70" i="1" s="1"/>
  <c r="W69" i="1"/>
  <c r="X69" i="1" s="1"/>
  <c r="W66" i="1"/>
  <c r="X66" i="1" s="1"/>
  <c r="AE162" i="1"/>
  <c r="AF162" i="1" s="1"/>
  <c r="W161" i="1"/>
  <c r="X161" i="1" s="1"/>
  <c r="AE160" i="1"/>
  <c r="AF160" i="1" s="1"/>
  <c r="AJ155" i="1"/>
  <c r="AK155" i="1" s="1"/>
  <c r="W154" i="1"/>
  <c r="X154" i="1" s="1"/>
  <c r="AE153" i="1"/>
  <c r="AF153" i="1" s="1"/>
  <c r="AJ148" i="1"/>
  <c r="AK148" i="1" s="1"/>
  <c r="AJ145" i="1"/>
  <c r="AK145" i="1" s="1"/>
  <c r="W143" i="1"/>
  <c r="X143" i="1" s="1"/>
  <c r="AE142" i="1"/>
  <c r="AF142" i="1" s="1"/>
  <c r="AJ140" i="1"/>
  <c r="AK140" i="1" s="1"/>
  <c r="AJ138" i="1"/>
  <c r="AK138" i="1" s="1"/>
  <c r="AE137" i="1"/>
  <c r="AF137" i="1" s="1"/>
  <c r="AJ136" i="1"/>
  <c r="AK136" i="1" s="1"/>
  <c r="AJ135" i="1"/>
  <c r="AK135" i="1" s="1"/>
  <c r="AE134" i="1"/>
  <c r="AF134" i="1" s="1"/>
  <c r="AJ132" i="1"/>
  <c r="AK132" i="1" s="1"/>
  <c r="AJ131" i="1"/>
  <c r="AK131" i="1" s="1"/>
  <c r="AJ127" i="1"/>
  <c r="AK127" i="1" s="1"/>
  <c r="W125" i="1"/>
  <c r="X125" i="1" s="1"/>
  <c r="AJ124" i="1"/>
  <c r="AK124" i="1" s="1"/>
  <c r="AJ122" i="1"/>
  <c r="AK122" i="1" s="1"/>
  <c r="AJ121" i="1"/>
  <c r="AK121" i="1" s="1"/>
  <c r="AJ120" i="1"/>
  <c r="AK120" i="1" s="1"/>
  <c r="AE119" i="1"/>
  <c r="AF119" i="1" s="1"/>
  <c r="W118" i="1"/>
  <c r="X118" i="1" s="1"/>
  <c r="AJ110" i="1"/>
  <c r="AK110" i="1" s="1"/>
  <c r="W104" i="1"/>
  <c r="X104" i="1" s="1"/>
  <c r="AJ102" i="1"/>
  <c r="AK102" i="1" s="1"/>
  <c r="AE101" i="1"/>
  <c r="AF101" i="1" s="1"/>
  <c r="AJ100" i="1"/>
  <c r="AK100" i="1" s="1"/>
  <c r="AJ99" i="1"/>
  <c r="AK99" i="1" s="1"/>
  <c r="AJ98" i="1"/>
  <c r="AK98" i="1" s="1"/>
  <c r="AJ97" i="1"/>
  <c r="AK97" i="1" s="1"/>
  <c r="W96" i="1"/>
  <c r="X96" i="1" s="1"/>
  <c r="AJ94" i="1"/>
  <c r="AK94" i="1" s="1"/>
  <c r="AJ93" i="1"/>
  <c r="AK93" i="1" s="1"/>
  <c r="AE92" i="1"/>
  <c r="AF92" i="1" s="1"/>
  <c r="AJ91" i="1"/>
  <c r="AK91" i="1" s="1"/>
  <c r="AJ86" i="1"/>
  <c r="AK86" i="1" s="1"/>
  <c r="W84" i="1"/>
  <c r="X84" i="1" s="1"/>
  <c r="W82" i="1"/>
  <c r="X82" i="1" s="1"/>
  <c r="AE81" i="1"/>
  <c r="AF81" i="1" s="1"/>
  <c r="AJ80" i="1"/>
  <c r="AK80" i="1" s="1"/>
  <c r="AJ78" i="1"/>
  <c r="AK78" i="1" s="1"/>
  <c r="AE77" i="1"/>
  <c r="AF77" i="1" s="1"/>
  <c r="AJ72" i="1"/>
  <c r="AK72" i="1" s="1"/>
  <c r="AJ71" i="1"/>
  <c r="AK71" i="1" s="1"/>
  <c r="AE70" i="1"/>
  <c r="AF70" i="1" s="1"/>
  <c r="AJ69" i="1"/>
  <c r="AK69" i="1" s="1"/>
  <c r="AJ67" i="1"/>
  <c r="AK67" i="1" s="1"/>
  <c r="AJ64" i="1"/>
  <c r="AK64" i="1" s="1"/>
  <c r="AJ161" i="1"/>
  <c r="AK161" i="1" s="1"/>
  <c r="AJ156" i="1"/>
  <c r="AK156" i="1" s="1"/>
  <c r="AE155" i="1"/>
  <c r="AF155" i="1" s="1"/>
  <c r="AJ154" i="1"/>
  <c r="AK154" i="1" s="1"/>
  <c r="AJ150" i="1"/>
  <c r="AK150" i="1" s="1"/>
  <c r="AJ149" i="1"/>
  <c r="AK149" i="1" s="1"/>
  <c r="AE148" i="1"/>
  <c r="AF148" i="1" s="1"/>
  <c r="AJ144" i="1"/>
  <c r="AK144" i="1" s="1"/>
  <c r="W141" i="1"/>
  <c r="X141" i="1" s="1"/>
  <c r="AE140" i="1"/>
  <c r="AF140" i="1" s="1"/>
  <c r="W139" i="1"/>
  <c r="X139" i="1" s="1"/>
  <c r="AE136" i="1"/>
  <c r="AF136" i="1" s="1"/>
  <c r="W133" i="1"/>
  <c r="X133" i="1" s="1"/>
  <c r="AE132" i="1"/>
  <c r="AF132" i="1" s="1"/>
  <c r="AJ130" i="1"/>
  <c r="AK130" i="1" s="1"/>
  <c r="W129" i="1"/>
  <c r="X129" i="1" s="1"/>
  <c r="AJ128" i="1"/>
  <c r="AK128" i="1" s="1"/>
  <c r="AJ126" i="1"/>
  <c r="AK126" i="1" s="1"/>
  <c r="AE124" i="1"/>
  <c r="AF124" i="1" s="1"/>
  <c r="AJ123" i="1"/>
  <c r="AK123" i="1" s="1"/>
  <c r="W123" i="1"/>
  <c r="X123" i="1" s="1"/>
  <c r="AJ116" i="1"/>
  <c r="AK116" i="1" s="1"/>
  <c r="W115" i="1"/>
  <c r="X115" i="1" s="1"/>
  <c r="AE114" i="1"/>
  <c r="AF114" i="1" s="1"/>
  <c r="W192" i="1"/>
  <c r="X192" i="1" s="1"/>
  <c r="AJ114" i="1"/>
  <c r="AK114" i="1" s="1"/>
  <c r="AJ188" i="1"/>
  <c r="AK188" i="1" s="1"/>
  <c r="AJ187" i="1"/>
  <c r="AK187" i="1" s="1"/>
  <c r="AJ186" i="1"/>
  <c r="AK186" i="1" s="1"/>
  <c r="AJ184" i="1"/>
  <c r="AK184" i="1" s="1"/>
  <c r="AJ180" i="1"/>
  <c r="AK180" i="1" s="1"/>
  <c r="AE177" i="1"/>
  <c r="AF177" i="1" s="1"/>
  <c r="AE176" i="1"/>
  <c r="AF176" i="1" s="1"/>
  <c r="AJ173" i="1"/>
  <c r="AK173" i="1" s="1"/>
  <c r="AJ171" i="1"/>
  <c r="AK171" i="1" s="1"/>
  <c r="AJ170" i="1"/>
  <c r="AK170" i="1" s="1"/>
  <c r="AJ164" i="1"/>
  <c r="AK164" i="1" s="1"/>
  <c r="AJ205" i="1"/>
  <c r="AK205" i="1" s="1"/>
  <c r="AE203" i="1"/>
  <c r="AF203" i="1" s="1"/>
  <c r="W202" i="1"/>
  <c r="X202" i="1" s="1"/>
  <c r="AJ209" i="1"/>
  <c r="AK209" i="1" s="1"/>
  <c r="AJ208" i="1"/>
  <c r="AK208" i="1" s="1"/>
  <c r="AJ211" i="1"/>
  <c r="AK211" i="1" s="1"/>
  <c r="AE193" i="1"/>
  <c r="AF193" i="1" s="1"/>
  <c r="AJ190" i="1"/>
  <c r="AK190" i="1" s="1"/>
  <c r="W185" i="1"/>
  <c r="X185" i="1" s="1"/>
  <c r="AJ183" i="1"/>
  <c r="AK183" i="1" s="1"/>
  <c r="AE180" i="1"/>
  <c r="AF180" i="1" s="1"/>
  <c r="AJ179" i="1"/>
  <c r="AK179" i="1" s="1"/>
  <c r="AJ196" i="1"/>
  <c r="AK196" i="1" s="1"/>
  <c r="AE173" i="1"/>
  <c r="AF173" i="1" s="1"/>
  <c r="W172" i="1"/>
  <c r="X172" i="1" s="1"/>
  <c r="AJ169" i="1"/>
  <c r="AK169" i="1" s="1"/>
  <c r="W165" i="1"/>
  <c r="X165" i="1" s="1"/>
  <c r="AE164" i="1"/>
  <c r="AF164" i="1" s="1"/>
  <c r="AJ204" i="1"/>
  <c r="AK204" i="1" s="1"/>
  <c r="AJ202" i="1"/>
  <c r="AK202" i="1" s="1"/>
  <c r="AJ200" i="1"/>
  <c r="AK200" i="1" s="1"/>
  <c r="AJ199" i="1"/>
  <c r="AK199" i="1" s="1"/>
  <c r="AJ198" i="1"/>
  <c r="AK198" i="1" s="1"/>
  <c r="AE208" i="1"/>
  <c r="AF208" i="1" s="1"/>
  <c r="AJ207" i="1"/>
  <c r="AK207" i="1" s="1"/>
  <c r="AJ206" i="1"/>
  <c r="AK206" i="1" s="1"/>
  <c r="AJ191" i="1"/>
  <c r="AK191" i="1" s="1"/>
  <c r="AJ189" i="1"/>
  <c r="AK189" i="1" s="1"/>
  <c r="AE186" i="1"/>
  <c r="AF186" i="1" s="1"/>
  <c r="AJ185" i="1"/>
  <c r="AK185" i="1" s="1"/>
  <c r="AJ182" i="1"/>
  <c r="AK182" i="1" s="1"/>
  <c r="AJ181" i="1"/>
  <c r="AK181" i="1" s="1"/>
  <c r="AE196" i="1"/>
  <c r="AF196" i="1" s="1"/>
  <c r="AJ195" i="1"/>
  <c r="AK195" i="1" s="1"/>
  <c r="AJ175" i="1"/>
  <c r="AK175" i="1" s="1"/>
  <c r="AJ174" i="1"/>
  <c r="AK174" i="1" s="1"/>
  <c r="AE204" i="1"/>
  <c r="AF204" i="1" s="1"/>
  <c r="W203" i="1"/>
  <c r="X203" i="1" s="1"/>
  <c r="AE202" i="1"/>
  <c r="AF202" i="1" s="1"/>
  <c r="AJ201" i="1"/>
  <c r="AK201" i="1" s="1"/>
  <c r="AE200" i="1"/>
  <c r="AF200" i="1" s="1"/>
  <c r="AE199" i="1"/>
  <c r="AF199" i="1" s="1"/>
  <c r="AJ210" i="1"/>
  <c r="AK210" i="1" s="1"/>
  <c r="AE189" i="1"/>
  <c r="AF189" i="1" s="1"/>
  <c r="AE185" i="1"/>
  <c r="AF185" i="1" s="1"/>
  <c r="W179" i="1"/>
  <c r="X179" i="1" s="1"/>
  <c r="AJ178" i="1"/>
  <c r="AK178" i="1" s="1"/>
  <c r="AJ177" i="1"/>
  <c r="AK177" i="1" s="1"/>
  <c r="AJ197" i="1"/>
  <c r="AK197" i="1" s="1"/>
  <c r="AE195" i="1"/>
  <c r="AF195" i="1" s="1"/>
  <c r="AJ176" i="1"/>
  <c r="AK176" i="1" s="1"/>
  <c r="AJ172" i="1"/>
  <c r="AK172" i="1" s="1"/>
  <c r="AJ168" i="1"/>
  <c r="AK168" i="1" s="1"/>
  <c r="AJ167" i="1"/>
  <c r="AK167" i="1" s="1"/>
  <c r="AJ166" i="1"/>
  <c r="AK166" i="1" s="1"/>
  <c r="AJ165" i="1"/>
  <c r="AK165" i="1" s="1"/>
  <c r="AJ203" i="1"/>
  <c r="AK203" i="1" s="1"/>
  <c r="AE210" i="1"/>
  <c r="AF210" i="1" s="1"/>
  <c r="AJ212" i="1"/>
  <c r="AK212" i="1" s="1"/>
  <c r="AJ63" i="1"/>
  <c r="AK63" i="1" s="1"/>
  <c r="W63" i="1"/>
  <c r="X63" i="1" s="1"/>
  <c r="AE191" i="1"/>
  <c r="AF191" i="1" s="1"/>
  <c r="AE169" i="1"/>
  <c r="AF169" i="1" s="1"/>
  <c r="W184" i="1"/>
  <c r="X184" i="1" s="1"/>
  <c r="W166" i="1"/>
  <c r="X166" i="1" s="1"/>
  <c r="W197" i="1"/>
  <c r="X197" i="1" s="1"/>
  <c r="W201" i="1"/>
  <c r="X201" i="1" s="1"/>
  <c r="W182" i="1"/>
  <c r="X182" i="1" s="1"/>
  <c r="W146" i="1"/>
  <c r="X146" i="1" s="1"/>
  <c r="W75" i="1"/>
  <c r="X75" i="1" s="1"/>
  <c r="W117" i="1"/>
  <c r="X117" i="1" s="1"/>
  <c r="W130" i="1"/>
  <c r="X130" i="1" s="1"/>
  <c r="AE139" i="1"/>
  <c r="AF139" i="1" s="1"/>
  <c r="W148" i="1"/>
  <c r="X148" i="1" s="1"/>
  <c r="W71" i="1"/>
  <c r="X71" i="1" s="1"/>
  <c r="W113" i="1"/>
  <c r="X113" i="1" s="1"/>
  <c r="AE143" i="1"/>
  <c r="AF143" i="1" s="1"/>
  <c r="AE80" i="1"/>
  <c r="AF80" i="1" s="1"/>
  <c r="W142" i="1"/>
  <c r="X142" i="1" s="1"/>
  <c r="AE78" i="1"/>
  <c r="AF78" i="1" s="1"/>
  <c r="AE99" i="1"/>
  <c r="AF99" i="1" s="1"/>
  <c r="AE76" i="1"/>
  <c r="AF76" i="1" s="1"/>
  <c r="AE75" i="1"/>
  <c r="AF75" i="1" s="1"/>
  <c r="AE91" i="1"/>
  <c r="AF91" i="1" s="1"/>
  <c r="AE87" i="1"/>
  <c r="AF87" i="1" s="1"/>
  <c r="W98" i="1"/>
  <c r="X98" i="1" s="1"/>
  <c r="W106" i="1"/>
  <c r="X106" i="1" s="1"/>
  <c r="W108" i="1"/>
  <c r="X108" i="1" s="1"/>
  <c r="AE113" i="1"/>
  <c r="AF113" i="1" s="1"/>
  <c r="AE108" i="1"/>
  <c r="AF108" i="1" s="1"/>
  <c r="W121" i="1"/>
  <c r="X121" i="1" s="1"/>
  <c r="AE127" i="1"/>
  <c r="AF127" i="1" s="1"/>
  <c r="AE138" i="1"/>
  <c r="AF138" i="1" s="1"/>
  <c r="AE149" i="1"/>
  <c r="AF149" i="1" s="1"/>
  <c r="W162" i="1"/>
  <c r="X162" i="1" s="1"/>
  <c r="W158" i="1"/>
  <c r="X158" i="1" s="1"/>
  <c r="AE182" i="1"/>
  <c r="AF182" i="1" s="1"/>
  <c r="AE188" i="1"/>
  <c r="AF188" i="1" s="1"/>
  <c r="W181" i="1"/>
  <c r="X181" i="1" s="1"/>
  <c r="AE183" i="1"/>
  <c r="AF183" i="1" s="1"/>
  <c r="W189" i="1"/>
  <c r="X189" i="1" s="1"/>
  <c r="W170" i="1"/>
  <c r="X170" i="1" s="1"/>
  <c r="W208" i="1"/>
  <c r="X208" i="1" s="1"/>
  <c r="AE211" i="1"/>
  <c r="AF211" i="1" s="1"/>
  <c r="W206" i="1"/>
  <c r="X206" i="1" s="1"/>
  <c r="W169" i="1"/>
  <c r="X169" i="1" s="1"/>
  <c r="W211" i="1"/>
  <c r="X211" i="1" s="1"/>
  <c r="W171" i="1"/>
  <c r="X171" i="1" s="1"/>
  <c r="W188" i="1"/>
  <c r="X188" i="1" s="1"/>
  <c r="W167" i="1"/>
  <c r="X167" i="1" s="1"/>
  <c r="W178" i="1"/>
  <c r="X178" i="1" s="1"/>
  <c r="AE167" i="1"/>
  <c r="AF167" i="1" s="1"/>
  <c r="AE147" i="1"/>
  <c r="AF147" i="1" s="1"/>
  <c r="W65" i="1"/>
  <c r="X65" i="1" s="1"/>
  <c r="W83" i="1"/>
  <c r="X83" i="1" s="1"/>
  <c r="W126" i="1"/>
  <c r="X126" i="1" s="1"/>
  <c r="W132" i="1"/>
  <c r="X132" i="1" s="1"/>
  <c r="W140" i="1"/>
  <c r="X140" i="1" s="1"/>
  <c r="W163" i="1"/>
  <c r="X163" i="1" s="1"/>
  <c r="AE84" i="1"/>
  <c r="AF84" i="1" s="1"/>
  <c r="W114" i="1"/>
  <c r="X114" i="1" s="1"/>
  <c r="W153" i="1"/>
  <c r="X153" i="1" s="1"/>
  <c r="W103" i="1"/>
  <c r="X103" i="1" s="1"/>
  <c r="W134" i="1"/>
  <c r="X134" i="1" s="1"/>
  <c r="AE154" i="1"/>
  <c r="AF154" i="1" s="1"/>
  <c r="W79" i="1"/>
  <c r="X79" i="1" s="1"/>
  <c r="W109" i="1"/>
  <c r="X109" i="1" s="1"/>
  <c r="W70" i="1"/>
  <c r="X70" i="1" s="1"/>
  <c r="W92" i="1"/>
  <c r="X92" i="1" s="1"/>
  <c r="W78" i="1"/>
  <c r="X78" i="1" s="1"/>
  <c r="AE88" i="1"/>
  <c r="AF88" i="1" s="1"/>
  <c r="W93" i="1"/>
  <c r="X93" i="1" s="1"/>
  <c r="W90" i="1"/>
  <c r="X90" i="1" s="1"/>
  <c r="W94" i="1"/>
  <c r="X94" i="1" s="1"/>
  <c r="W102" i="1"/>
  <c r="X102" i="1" s="1"/>
  <c r="AE103" i="1"/>
  <c r="AF103" i="1" s="1"/>
  <c r="W116" i="1"/>
  <c r="X116" i="1" s="1"/>
  <c r="W120" i="1"/>
  <c r="X120" i="1" s="1"/>
  <c r="W150" i="1"/>
  <c r="X150" i="1" s="1"/>
  <c r="AE156" i="1"/>
  <c r="AF156" i="1" s="1"/>
  <c r="AE159" i="1"/>
  <c r="AF159" i="1" s="1"/>
  <c r="W187" i="1"/>
  <c r="X187" i="1" s="1"/>
  <c r="W173" i="1"/>
  <c r="X173" i="1" s="1"/>
  <c r="W195" i="1"/>
  <c r="X195" i="1" s="1"/>
  <c r="AE178" i="1"/>
  <c r="AF178" i="1" s="1"/>
  <c r="W164" i="1"/>
  <c r="X164" i="1" s="1"/>
  <c r="AE175" i="1"/>
  <c r="AF175" i="1" s="1"/>
  <c r="W207" i="1"/>
  <c r="X207" i="1" s="1"/>
  <c r="AE174" i="1"/>
  <c r="AF174" i="1" s="1"/>
  <c r="AE207" i="1"/>
  <c r="AF207" i="1" s="1"/>
  <c r="W177" i="1"/>
  <c r="X177" i="1" s="1"/>
  <c r="W194" i="1"/>
  <c r="X194" i="1" s="1"/>
  <c r="W168" i="1"/>
  <c r="X168" i="1" s="1"/>
  <c r="AE63" i="1"/>
  <c r="AF63" i="1" s="1"/>
  <c r="AE172" i="1"/>
  <c r="AF172" i="1" s="1"/>
  <c r="AE131" i="1"/>
  <c r="AF131" i="1" s="1"/>
  <c r="AE151" i="1"/>
  <c r="AF151" i="1" s="1"/>
  <c r="AE68" i="1"/>
  <c r="AF68" i="1" s="1"/>
  <c r="AE95" i="1"/>
  <c r="AF95" i="1" s="1"/>
  <c r="W128" i="1"/>
  <c r="X128" i="1" s="1"/>
  <c r="AE133" i="1"/>
  <c r="AF133" i="1" s="1"/>
  <c r="AE141" i="1"/>
  <c r="AF141" i="1" s="1"/>
  <c r="AE65" i="1"/>
  <c r="AF65" i="1" s="1"/>
  <c r="AE104" i="1"/>
  <c r="AF104" i="1" s="1"/>
  <c r="W124" i="1"/>
  <c r="X124" i="1" s="1"/>
  <c r="W64" i="1"/>
  <c r="X64" i="1" s="1"/>
  <c r="AE135" i="1"/>
  <c r="AF135" i="1" s="1"/>
  <c r="W159" i="1"/>
  <c r="X159" i="1" s="1"/>
  <c r="W87" i="1"/>
  <c r="X87" i="1" s="1"/>
  <c r="W112" i="1"/>
  <c r="X112" i="1" s="1"/>
  <c r="W81" i="1"/>
  <c r="X81" i="1" s="1"/>
  <c r="AE97" i="1"/>
  <c r="AF97" i="1" s="1"/>
  <c r="W74" i="1"/>
  <c r="X74" i="1" s="1"/>
  <c r="AE82" i="1"/>
  <c r="AF82" i="1" s="1"/>
  <c r="AE83" i="1"/>
  <c r="AF83" i="1" s="1"/>
  <c r="W107" i="1"/>
  <c r="X107" i="1" s="1"/>
  <c r="AE109" i="1"/>
  <c r="AF109" i="1" s="1"/>
  <c r="AE117" i="1"/>
  <c r="AF117" i="1" s="1"/>
  <c r="AE121" i="1"/>
  <c r="AF121" i="1" s="1"/>
  <c r="W136" i="1"/>
  <c r="X136" i="1" s="1"/>
  <c r="AE152" i="1"/>
  <c r="AF152" i="1" s="1"/>
  <c r="W152" i="1"/>
  <c r="X152" i="1" s="1"/>
  <c r="W155" i="1"/>
  <c r="X155" i="1" s="1"/>
  <c r="W176" i="1"/>
  <c r="X176" i="1" s="1"/>
  <c r="AE181" i="1"/>
  <c r="AF181" i="1" s="1"/>
  <c r="AE184" i="1"/>
  <c r="AF184" i="1" s="1"/>
  <c r="AE194" i="1"/>
  <c r="AF194" i="1" s="1"/>
  <c r="W193" i="1"/>
  <c r="X193" i="1" s="1"/>
  <c r="AE165" i="1"/>
  <c r="AF165" i="1" s="1"/>
  <c r="W204" i="1"/>
  <c r="X204" i="1" s="1"/>
  <c r="W200" i="1"/>
  <c r="X200" i="1" s="1"/>
  <c r="AE206" i="1"/>
  <c r="AF206" i="1" s="1"/>
  <c r="W198" i="1"/>
  <c r="X198" i="1" s="1"/>
  <c r="W190" i="1"/>
  <c r="X190" i="1" s="1"/>
  <c r="W205" i="1"/>
  <c r="X205" i="1" s="1"/>
  <c r="AE179" i="1"/>
  <c r="AF179" i="1" s="1"/>
  <c r="W212" i="1"/>
  <c r="X212" i="1" s="1"/>
  <c r="AE170" i="1"/>
  <c r="AF170" i="1" s="1"/>
  <c r="W199" i="1"/>
  <c r="X199" i="1" s="1"/>
  <c r="W175" i="1"/>
  <c r="X175" i="1" s="1"/>
  <c r="AE145" i="1"/>
  <c r="AF145" i="1" s="1"/>
  <c r="W73" i="1"/>
  <c r="X73" i="1" s="1"/>
  <c r="AE115" i="1"/>
  <c r="AF115" i="1" s="1"/>
  <c r="AE129" i="1"/>
  <c r="AF129" i="1" s="1"/>
  <c r="W144" i="1"/>
  <c r="X144" i="1" s="1"/>
  <c r="W67" i="1"/>
  <c r="X67" i="1" s="1"/>
  <c r="AE125" i="1"/>
  <c r="AF125" i="1" s="1"/>
  <c r="AE66" i="1"/>
  <c r="AF66" i="1" s="1"/>
  <c r="W122" i="1"/>
  <c r="X122" i="1" s="1"/>
  <c r="AE72" i="1"/>
  <c r="AF72" i="1" s="1"/>
  <c r="AE93" i="1"/>
  <c r="AF93" i="1" s="1"/>
  <c r="AE71" i="1"/>
  <c r="AF71" i="1" s="1"/>
  <c r="AE64" i="1"/>
  <c r="AF64" i="1" s="1"/>
  <c r="W77" i="1"/>
  <c r="X77" i="1" s="1"/>
  <c r="W89" i="1"/>
  <c r="X89" i="1" s="1"/>
  <c r="AE90" i="1"/>
  <c r="AF90" i="1" s="1"/>
  <c r="AE98" i="1"/>
  <c r="AF98" i="1" s="1"/>
  <c r="W101" i="1"/>
  <c r="X101" i="1" s="1"/>
  <c r="AE118" i="1"/>
  <c r="AF118" i="1" s="1"/>
  <c r="AE122" i="1"/>
  <c r="AF122" i="1" s="1"/>
  <c r="W138" i="1"/>
  <c r="X138" i="1" s="1"/>
  <c r="AE163" i="1"/>
  <c r="AF163" i="1" s="1"/>
  <c r="W157" i="1"/>
  <c r="X157" i="1" s="1"/>
  <c r="W156" i="1"/>
  <c r="X156" i="1" s="1"/>
  <c r="AE158" i="1"/>
  <c r="AF158" i="1" s="1"/>
  <c r="W180" i="1"/>
  <c r="X180" i="1" s="1"/>
  <c r="W186" i="1"/>
  <c r="X186" i="1" s="1"/>
  <c r="AE187" i="1"/>
  <c r="AF187" i="1" s="1"/>
  <c r="W183" i="1"/>
  <c r="X183" i="1" s="1"/>
  <c r="AE190" i="1"/>
  <c r="AF190" i="1" s="1"/>
  <c r="AE166" i="1"/>
  <c r="AF166" i="1" s="1"/>
  <c r="AE168" i="1"/>
  <c r="AF168" i="1" s="1"/>
  <c r="AE197" i="1"/>
  <c r="AF197" i="1" s="1"/>
  <c r="W174" i="1"/>
  <c r="X174" i="1" s="1"/>
  <c r="AE205" i="1"/>
  <c r="AF205" i="1" s="1"/>
  <c r="AE198" i="1"/>
  <c r="AF198" i="1" s="1"/>
  <c r="AE201" i="1"/>
  <c r="AF201" i="1" s="1"/>
  <c r="W209" i="1"/>
  <c r="X209" i="1" s="1"/>
  <c r="W210" i="1"/>
  <c r="X210" i="1" s="1"/>
  <c r="AE171" i="1"/>
  <c r="AF171" i="1" s="1"/>
  <c r="W196" i="1"/>
  <c r="X196" i="1" s="1"/>
  <c r="AE209" i="1"/>
  <c r="AF209" i="1" s="1"/>
  <c r="AE212" i="1"/>
  <c r="AF212" i="1" s="1"/>
  <c r="EN15" i="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213" i="1"/>
  <c r="EN14" i="1"/>
  <c r="K16" i="10" l="1"/>
  <c r="M44" i="8"/>
  <c r="J44" i="8"/>
  <c r="BD8" i="12" l="1"/>
  <c r="U35" i="11" l="1"/>
  <c r="AC34" i="11"/>
  <c r="AC32" i="11"/>
  <c r="BP60" i="1" l="1"/>
  <c r="BP56" i="1"/>
  <c r="BP43" i="1"/>
  <c r="BP39" i="1"/>
  <c r="BP24" i="1"/>
  <c r="N15" i="1" l="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213" i="1"/>
  <c r="N14" i="1"/>
  <c r="BS56" i="1" l="1"/>
  <c r="F1" i="13" l="1"/>
  <c r="AJ1" i="12"/>
  <c r="E1" i="13"/>
  <c r="AE1" i="12"/>
  <c r="AJ67" i="12"/>
  <c r="AE67" i="12"/>
  <c r="G7" i="8"/>
  <c r="B7" i="8"/>
  <c r="B51" i="7" l="1"/>
  <c r="U81" i="17" l="1"/>
  <c r="AE79" i="17"/>
  <c r="AB79" i="17"/>
  <c r="AC78" i="17"/>
  <c r="Z78" i="17"/>
  <c r="AC77" i="17"/>
  <c r="AB75" i="17"/>
  <c r="U75" i="17"/>
  <c r="U76" i="17"/>
  <c r="U77" i="17"/>
  <c r="U74" i="17"/>
  <c r="U67" i="17"/>
  <c r="AE65" i="17"/>
  <c r="AB65" i="17"/>
  <c r="AC64" i="17"/>
  <c r="Z64" i="17"/>
  <c r="AC63" i="17"/>
  <c r="AB61" i="17"/>
  <c r="U61" i="17"/>
  <c r="U62" i="17"/>
  <c r="U63" i="17"/>
  <c r="U60" i="17"/>
  <c r="E54" i="17" l="1"/>
  <c r="U28" i="17"/>
  <c r="N11" i="13"/>
  <c r="U21" i="17" l="1"/>
  <c r="U22" i="17"/>
  <c r="U19" i="17"/>
  <c r="U18" i="17"/>
  <c r="AC10" i="17"/>
  <c r="AC9" i="17"/>
  <c r="AC8" i="17"/>
  <c r="AC7" i="17"/>
  <c r="Z7" i="10"/>
  <c r="AG6" i="17"/>
  <c r="AD6" i="10"/>
  <c r="Z10" i="10"/>
  <c r="Z9" i="10"/>
  <c r="Z8" i="10"/>
  <c r="Y10" i="11"/>
  <c r="Y9" i="11"/>
  <c r="Y8" i="11"/>
  <c r="Y7" i="11"/>
  <c r="AD6" i="11"/>
  <c r="U206" i="11"/>
  <c r="AE204" i="11"/>
  <c r="AB204" i="11"/>
  <c r="AC203" i="11"/>
  <c r="Z203" i="11"/>
  <c r="AC202" i="11"/>
  <c r="AC200" i="11"/>
  <c r="U202" i="11"/>
  <c r="U201" i="11"/>
  <c r="U200" i="11"/>
  <c r="U199" i="11"/>
  <c r="U156" i="11"/>
  <c r="AE154" i="11"/>
  <c r="AB154" i="11"/>
  <c r="AC153" i="11"/>
  <c r="Z153" i="11"/>
  <c r="AC152" i="11"/>
  <c r="AC150" i="11"/>
  <c r="U152" i="11"/>
  <c r="U151" i="11"/>
  <c r="U150" i="11"/>
  <c r="U149" i="11"/>
  <c r="EF15" i="1" l="1"/>
  <c r="EH15" i="1"/>
  <c r="EJ15" i="1"/>
  <c r="EL15" i="1"/>
  <c r="EF16" i="1"/>
  <c r="EH16" i="1"/>
  <c r="EJ16" i="1"/>
  <c r="EL16" i="1"/>
  <c r="EH17" i="1"/>
  <c r="EJ17" i="1"/>
  <c r="EL17" i="1"/>
  <c r="EH18" i="1"/>
  <c r="EJ18" i="1"/>
  <c r="EL18" i="1"/>
  <c r="EH19" i="1"/>
  <c r="EJ19" i="1"/>
  <c r="EL19" i="1"/>
  <c r="EH20" i="1"/>
  <c r="EJ20" i="1"/>
  <c r="EL20" i="1"/>
  <c r="EH21" i="1"/>
  <c r="EJ21" i="1"/>
  <c r="EL21" i="1"/>
  <c r="EH22" i="1"/>
  <c r="EJ22" i="1"/>
  <c r="EL22" i="1"/>
  <c r="EF23" i="1"/>
  <c r="EH23" i="1"/>
  <c r="EJ23" i="1"/>
  <c r="EL23" i="1"/>
  <c r="EF24" i="1"/>
  <c r="EH24" i="1"/>
  <c r="EJ24" i="1"/>
  <c r="EL24" i="1"/>
  <c r="EF25" i="1"/>
  <c r="EH25" i="1"/>
  <c r="EJ25" i="1"/>
  <c r="EL25" i="1"/>
  <c r="EF26" i="1"/>
  <c r="EH26" i="1"/>
  <c r="EJ26" i="1"/>
  <c r="EL26" i="1"/>
  <c r="EF27" i="1"/>
  <c r="EH27" i="1"/>
  <c r="EJ27" i="1"/>
  <c r="EL27" i="1"/>
  <c r="EF28" i="1"/>
  <c r="EH28" i="1"/>
  <c r="EJ28" i="1"/>
  <c r="EL28" i="1"/>
  <c r="EF29" i="1"/>
  <c r="EH29" i="1"/>
  <c r="EJ29" i="1"/>
  <c r="EL29" i="1"/>
  <c r="EF30" i="1"/>
  <c r="EH30" i="1"/>
  <c r="EJ30" i="1"/>
  <c r="EL30" i="1"/>
  <c r="EF31" i="1"/>
  <c r="EH31" i="1"/>
  <c r="EJ31" i="1"/>
  <c r="EL31" i="1"/>
  <c r="EF32" i="1"/>
  <c r="EH32" i="1"/>
  <c r="EJ32" i="1"/>
  <c r="EL32" i="1"/>
  <c r="EF33" i="1"/>
  <c r="EH33" i="1"/>
  <c r="EJ33" i="1"/>
  <c r="EL33" i="1"/>
  <c r="EF34" i="1"/>
  <c r="EH34" i="1"/>
  <c r="EJ34" i="1"/>
  <c r="EL34" i="1"/>
  <c r="EF35" i="1"/>
  <c r="EH35" i="1"/>
  <c r="EJ35" i="1"/>
  <c r="EL35" i="1"/>
  <c r="EF36" i="1"/>
  <c r="EH36" i="1"/>
  <c r="EJ36" i="1"/>
  <c r="EL36" i="1"/>
  <c r="EF37" i="1"/>
  <c r="EH37" i="1"/>
  <c r="EJ37" i="1"/>
  <c r="EL37" i="1"/>
  <c r="EF38" i="1"/>
  <c r="EH38" i="1"/>
  <c r="EJ38" i="1"/>
  <c r="EL38" i="1"/>
  <c r="EF39" i="1"/>
  <c r="EH39" i="1"/>
  <c r="EJ39" i="1"/>
  <c r="EL39" i="1"/>
  <c r="EF40" i="1"/>
  <c r="EH40" i="1"/>
  <c r="EJ40" i="1"/>
  <c r="EL40" i="1"/>
  <c r="EF41" i="1"/>
  <c r="EH41" i="1"/>
  <c r="EJ41" i="1"/>
  <c r="EL41" i="1"/>
  <c r="EF42" i="1"/>
  <c r="EH42" i="1"/>
  <c r="EJ42" i="1"/>
  <c r="EL42" i="1"/>
  <c r="EF43" i="1"/>
  <c r="EH43" i="1"/>
  <c r="EJ43" i="1"/>
  <c r="EL43" i="1"/>
  <c r="EF44" i="1"/>
  <c r="EH44" i="1"/>
  <c r="EJ44" i="1"/>
  <c r="EL44" i="1"/>
  <c r="EF45" i="1"/>
  <c r="EH45" i="1"/>
  <c r="EJ45" i="1"/>
  <c r="EL45" i="1"/>
  <c r="EF46" i="1"/>
  <c r="EH46" i="1"/>
  <c r="EJ46" i="1"/>
  <c r="EL46" i="1"/>
  <c r="EF47" i="1"/>
  <c r="EH47" i="1"/>
  <c r="EJ47" i="1"/>
  <c r="EL47" i="1"/>
  <c r="EF48" i="1"/>
  <c r="EH48" i="1"/>
  <c r="EJ48" i="1"/>
  <c r="EL48" i="1"/>
  <c r="EF49" i="1"/>
  <c r="EH49" i="1"/>
  <c r="EJ49" i="1"/>
  <c r="EL49" i="1"/>
  <c r="EF50" i="1"/>
  <c r="EH50" i="1"/>
  <c r="EJ50" i="1"/>
  <c r="EL50" i="1"/>
  <c r="EF51" i="1"/>
  <c r="EH51" i="1"/>
  <c r="EJ51" i="1"/>
  <c r="EL51" i="1"/>
  <c r="EF52" i="1"/>
  <c r="EH52" i="1"/>
  <c r="EJ52" i="1"/>
  <c r="EL52" i="1"/>
  <c r="EF53" i="1"/>
  <c r="EH53" i="1"/>
  <c r="EJ53" i="1"/>
  <c r="EL53" i="1"/>
  <c r="EF54" i="1"/>
  <c r="EH54" i="1"/>
  <c r="EJ54" i="1"/>
  <c r="EL54" i="1"/>
  <c r="EF55" i="1"/>
  <c r="EH55" i="1"/>
  <c r="EJ55" i="1"/>
  <c r="EL55" i="1"/>
  <c r="EF56" i="1"/>
  <c r="EH56" i="1"/>
  <c r="EJ56" i="1"/>
  <c r="EL56" i="1"/>
  <c r="EF57" i="1"/>
  <c r="EH57" i="1"/>
  <c r="EJ57" i="1"/>
  <c r="EL57" i="1"/>
  <c r="EF58" i="1"/>
  <c r="EH58" i="1"/>
  <c r="EJ58" i="1"/>
  <c r="EL58" i="1"/>
  <c r="EF59" i="1"/>
  <c r="EH59" i="1"/>
  <c r="EJ59" i="1"/>
  <c r="EL59" i="1"/>
  <c r="EF60" i="1"/>
  <c r="EH60" i="1"/>
  <c r="EJ60" i="1"/>
  <c r="EL60" i="1"/>
  <c r="EF61" i="1"/>
  <c r="EH61" i="1"/>
  <c r="EJ61" i="1"/>
  <c r="EL61" i="1"/>
  <c r="EF62" i="1"/>
  <c r="EH62" i="1"/>
  <c r="EJ62" i="1"/>
  <c r="EL62" i="1"/>
  <c r="EF213" i="1"/>
  <c r="EH213" i="1"/>
  <c r="EJ213" i="1"/>
  <c r="EL213" i="1"/>
  <c r="EL14" i="1"/>
  <c r="DP14" i="1"/>
  <c r="EJ14" i="1"/>
  <c r="DN14" i="1"/>
  <c r="EH14" i="1"/>
  <c r="DL14" i="1"/>
  <c r="EF14" i="1"/>
  <c r="DJ14" i="1"/>
  <c r="DJ15" i="1"/>
  <c r="DL15" i="1"/>
  <c r="DN15" i="1"/>
  <c r="DP15" i="1"/>
  <c r="DJ16" i="1"/>
  <c r="DL16" i="1"/>
  <c r="DN16" i="1"/>
  <c r="DP16" i="1"/>
  <c r="DJ17" i="1"/>
  <c r="DL17" i="1"/>
  <c r="DN17" i="1"/>
  <c r="DP17" i="1"/>
  <c r="DJ18" i="1"/>
  <c r="DL18" i="1"/>
  <c r="DN18" i="1"/>
  <c r="DP18" i="1"/>
  <c r="DJ19" i="1"/>
  <c r="DL19" i="1"/>
  <c r="DN19" i="1"/>
  <c r="DP19" i="1"/>
  <c r="DJ20" i="1"/>
  <c r="DL20" i="1"/>
  <c r="DN20" i="1"/>
  <c r="DP20" i="1"/>
  <c r="DJ21" i="1"/>
  <c r="DL21" i="1"/>
  <c r="DN21" i="1"/>
  <c r="DP21" i="1"/>
  <c r="DJ22" i="1"/>
  <c r="DL22" i="1"/>
  <c r="DN22" i="1"/>
  <c r="DP22" i="1"/>
  <c r="DJ23" i="1"/>
  <c r="DL23" i="1"/>
  <c r="DN23" i="1"/>
  <c r="DP23" i="1"/>
  <c r="DJ24" i="1"/>
  <c r="DL24" i="1"/>
  <c r="DN24" i="1"/>
  <c r="DP24" i="1"/>
  <c r="DJ25" i="1"/>
  <c r="DL25" i="1"/>
  <c r="DN25" i="1"/>
  <c r="DP25" i="1"/>
  <c r="DJ26" i="1"/>
  <c r="DL26" i="1"/>
  <c r="DN26" i="1"/>
  <c r="DP26" i="1"/>
  <c r="DJ27" i="1"/>
  <c r="DL27" i="1"/>
  <c r="DN27" i="1"/>
  <c r="DP27" i="1"/>
  <c r="DJ28" i="1"/>
  <c r="DL28" i="1"/>
  <c r="DN28" i="1"/>
  <c r="DP28" i="1"/>
  <c r="DJ29" i="1"/>
  <c r="DL29" i="1"/>
  <c r="DN29" i="1"/>
  <c r="DP29" i="1"/>
  <c r="DJ30" i="1"/>
  <c r="DL30" i="1"/>
  <c r="DN30" i="1"/>
  <c r="DP30" i="1"/>
  <c r="DJ31" i="1"/>
  <c r="DL31" i="1"/>
  <c r="DN31" i="1"/>
  <c r="DP31" i="1"/>
  <c r="DJ32" i="1"/>
  <c r="DL32" i="1"/>
  <c r="DN32" i="1"/>
  <c r="DP32" i="1"/>
  <c r="DJ33" i="1"/>
  <c r="DL33" i="1"/>
  <c r="DN33" i="1"/>
  <c r="DP33" i="1"/>
  <c r="DJ34" i="1"/>
  <c r="DL34" i="1"/>
  <c r="DN34" i="1"/>
  <c r="DP34" i="1"/>
  <c r="DJ35" i="1"/>
  <c r="DL35" i="1"/>
  <c r="DN35" i="1"/>
  <c r="DP35" i="1"/>
  <c r="DJ36" i="1"/>
  <c r="DL36" i="1"/>
  <c r="DN36" i="1"/>
  <c r="DP36" i="1"/>
  <c r="DJ37" i="1"/>
  <c r="DL37" i="1"/>
  <c r="DN37" i="1"/>
  <c r="DP37" i="1"/>
  <c r="DJ38" i="1"/>
  <c r="DL38" i="1"/>
  <c r="DN38" i="1"/>
  <c r="DP38" i="1"/>
  <c r="DJ39" i="1"/>
  <c r="DL39" i="1"/>
  <c r="DN39" i="1"/>
  <c r="DP39" i="1"/>
  <c r="DJ40" i="1"/>
  <c r="DL40" i="1"/>
  <c r="DN40" i="1"/>
  <c r="DP40" i="1"/>
  <c r="DJ41" i="1"/>
  <c r="DL41" i="1"/>
  <c r="DN41" i="1"/>
  <c r="DP41" i="1"/>
  <c r="DJ42" i="1"/>
  <c r="DL42" i="1"/>
  <c r="DN42" i="1"/>
  <c r="DP42" i="1"/>
  <c r="DJ43" i="1"/>
  <c r="DL43" i="1"/>
  <c r="DN43" i="1"/>
  <c r="DP43" i="1"/>
  <c r="DJ44" i="1"/>
  <c r="DL44" i="1"/>
  <c r="DN44" i="1"/>
  <c r="DP44" i="1"/>
  <c r="DJ45" i="1"/>
  <c r="DL45" i="1"/>
  <c r="DN45" i="1"/>
  <c r="DP45" i="1"/>
  <c r="DJ46" i="1"/>
  <c r="DL46" i="1"/>
  <c r="DN46" i="1"/>
  <c r="DP46" i="1"/>
  <c r="DJ47" i="1"/>
  <c r="DL47" i="1"/>
  <c r="DN47" i="1"/>
  <c r="DP47" i="1"/>
  <c r="DJ48" i="1"/>
  <c r="DL48" i="1"/>
  <c r="DN48" i="1"/>
  <c r="DP48" i="1"/>
  <c r="DJ49" i="1"/>
  <c r="DL49" i="1"/>
  <c r="DN49" i="1"/>
  <c r="DP49" i="1"/>
  <c r="DJ50" i="1"/>
  <c r="DL50" i="1"/>
  <c r="DN50" i="1"/>
  <c r="DP50" i="1"/>
  <c r="DJ51" i="1"/>
  <c r="DL51" i="1"/>
  <c r="DN51" i="1"/>
  <c r="DP51" i="1"/>
  <c r="DJ52" i="1"/>
  <c r="DL52" i="1"/>
  <c r="DN52" i="1"/>
  <c r="DP52" i="1"/>
  <c r="DJ53" i="1"/>
  <c r="DL53" i="1"/>
  <c r="DN53" i="1"/>
  <c r="DP53" i="1"/>
  <c r="DJ54" i="1"/>
  <c r="DL54" i="1"/>
  <c r="DN54" i="1"/>
  <c r="DP54" i="1"/>
  <c r="DJ55" i="1"/>
  <c r="DL55" i="1"/>
  <c r="DN55" i="1"/>
  <c r="DP55" i="1"/>
  <c r="DJ56" i="1"/>
  <c r="DL56" i="1"/>
  <c r="DN56" i="1"/>
  <c r="DP56" i="1"/>
  <c r="DJ57" i="1"/>
  <c r="DL57" i="1"/>
  <c r="DN57" i="1"/>
  <c r="DP57" i="1"/>
  <c r="DJ58" i="1"/>
  <c r="DL58" i="1"/>
  <c r="DN58" i="1"/>
  <c r="DP58" i="1"/>
  <c r="DJ59" i="1"/>
  <c r="DL59" i="1"/>
  <c r="DN59" i="1"/>
  <c r="DP59" i="1"/>
  <c r="DJ60" i="1"/>
  <c r="DL60" i="1"/>
  <c r="DN60" i="1"/>
  <c r="DP60" i="1"/>
  <c r="DJ61" i="1"/>
  <c r="DL61" i="1"/>
  <c r="DN61" i="1"/>
  <c r="DP61" i="1"/>
  <c r="DJ62" i="1"/>
  <c r="DL62" i="1"/>
  <c r="DN62" i="1"/>
  <c r="DP62" i="1"/>
  <c r="DJ213" i="1"/>
  <c r="DL213" i="1"/>
  <c r="DN213" i="1"/>
  <c r="DP213" i="1"/>
  <c r="CH14" i="1"/>
  <c r="DR15" i="1"/>
  <c r="DT15" i="1"/>
  <c r="DV15" i="1"/>
  <c r="DX15" i="1"/>
  <c r="DZ15" i="1"/>
  <c r="EB15" i="1"/>
  <c r="ED15" i="1"/>
  <c r="DR16" i="1"/>
  <c r="DT16" i="1"/>
  <c r="DV16" i="1"/>
  <c r="DX16" i="1"/>
  <c r="DZ16" i="1"/>
  <c r="EB16" i="1"/>
  <c r="ED16" i="1"/>
  <c r="DR17" i="1"/>
  <c r="DT17" i="1"/>
  <c r="DV17" i="1"/>
  <c r="DX17" i="1"/>
  <c r="DZ17" i="1"/>
  <c r="EB17" i="1"/>
  <c r="ED17" i="1"/>
  <c r="DR18" i="1"/>
  <c r="DT18" i="1"/>
  <c r="DV18" i="1"/>
  <c r="DX18" i="1"/>
  <c r="DZ18" i="1"/>
  <c r="EB18" i="1"/>
  <c r="ED18" i="1"/>
  <c r="DR19" i="1"/>
  <c r="DT19" i="1"/>
  <c r="DV19" i="1"/>
  <c r="DX19" i="1"/>
  <c r="DZ19" i="1"/>
  <c r="EB19" i="1"/>
  <c r="ED19" i="1"/>
  <c r="DR20" i="1"/>
  <c r="DT20" i="1"/>
  <c r="DV20" i="1"/>
  <c r="DX20" i="1"/>
  <c r="DZ20" i="1"/>
  <c r="EB20" i="1"/>
  <c r="ED20" i="1"/>
  <c r="DR21" i="1"/>
  <c r="DT21" i="1"/>
  <c r="DV21" i="1"/>
  <c r="DX21" i="1"/>
  <c r="DZ21" i="1"/>
  <c r="EB21" i="1"/>
  <c r="ED21" i="1"/>
  <c r="DR22" i="1"/>
  <c r="DT22" i="1"/>
  <c r="DV22" i="1"/>
  <c r="DX22" i="1"/>
  <c r="DZ22" i="1"/>
  <c r="EB22" i="1"/>
  <c r="ED22" i="1"/>
  <c r="DR23" i="1"/>
  <c r="DT23" i="1"/>
  <c r="DV23" i="1"/>
  <c r="DX23" i="1"/>
  <c r="DZ23" i="1"/>
  <c r="EB23" i="1"/>
  <c r="ED23" i="1"/>
  <c r="DR24" i="1"/>
  <c r="DT24" i="1"/>
  <c r="DV24" i="1"/>
  <c r="DX24" i="1"/>
  <c r="DZ24" i="1"/>
  <c r="EB24" i="1"/>
  <c r="ED24" i="1"/>
  <c r="DR25" i="1"/>
  <c r="DT25" i="1"/>
  <c r="DV25" i="1"/>
  <c r="DX25" i="1"/>
  <c r="DZ25" i="1"/>
  <c r="EB25" i="1"/>
  <c r="ED25" i="1"/>
  <c r="DR26" i="1"/>
  <c r="DT26" i="1"/>
  <c r="DV26" i="1"/>
  <c r="DX26" i="1"/>
  <c r="DZ26" i="1"/>
  <c r="EB26" i="1"/>
  <c r="ED26" i="1"/>
  <c r="DR27" i="1"/>
  <c r="DT27" i="1"/>
  <c r="DV27" i="1"/>
  <c r="DX27" i="1"/>
  <c r="DZ27" i="1"/>
  <c r="EB27" i="1"/>
  <c r="ED27" i="1"/>
  <c r="DR28" i="1"/>
  <c r="DT28" i="1"/>
  <c r="DV28" i="1"/>
  <c r="DX28" i="1"/>
  <c r="DZ28" i="1"/>
  <c r="EB28" i="1"/>
  <c r="ED28" i="1"/>
  <c r="DR29" i="1"/>
  <c r="DT29" i="1"/>
  <c r="DV29" i="1"/>
  <c r="DX29" i="1"/>
  <c r="DZ29" i="1"/>
  <c r="EB29" i="1"/>
  <c r="ED29" i="1"/>
  <c r="DR30" i="1"/>
  <c r="DT30" i="1"/>
  <c r="DV30" i="1"/>
  <c r="DX30" i="1"/>
  <c r="DZ30" i="1"/>
  <c r="EB30" i="1"/>
  <c r="ED30" i="1"/>
  <c r="DR31" i="1"/>
  <c r="DT31" i="1"/>
  <c r="DV31" i="1"/>
  <c r="DX31" i="1"/>
  <c r="DZ31" i="1"/>
  <c r="EB31" i="1"/>
  <c r="ED31" i="1"/>
  <c r="DR32" i="1"/>
  <c r="DT32" i="1"/>
  <c r="DV32" i="1"/>
  <c r="DX32" i="1"/>
  <c r="DZ32" i="1"/>
  <c r="EB32" i="1"/>
  <c r="ED32" i="1"/>
  <c r="DR33" i="1"/>
  <c r="DT33" i="1"/>
  <c r="DV33" i="1"/>
  <c r="DX33" i="1"/>
  <c r="DZ33" i="1"/>
  <c r="EB33" i="1"/>
  <c r="ED33" i="1"/>
  <c r="DR34" i="1"/>
  <c r="DT34" i="1"/>
  <c r="DV34" i="1"/>
  <c r="DX34" i="1"/>
  <c r="DZ34" i="1"/>
  <c r="EB34" i="1"/>
  <c r="ED34" i="1"/>
  <c r="DR35" i="1"/>
  <c r="DT35" i="1"/>
  <c r="DV35" i="1"/>
  <c r="DX35" i="1"/>
  <c r="DZ35" i="1"/>
  <c r="EB35" i="1"/>
  <c r="ED35" i="1"/>
  <c r="DR36" i="1"/>
  <c r="DT36" i="1"/>
  <c r="DV36" i="1"/>
  <c r="DX36" i="1"/>
  <c r="DZ36" i="1"/>
  <c r="EB36" i="1"/>
  <c r="ED36" i="1"/>
  <c r="DR37" i="1"/>
  <c r="DT37" i="1"/>
  <c r="DV37" i="1"/>
  <c r="DX37" i="1"/>
  <c r="DZ37" i="1"/>
  <c r="EB37" i="1"/>
  <c r="ED37" i="1"/>
  <c r="DR38" i="1"/>
  <c r="DT38" i="1"/>
  <c r="DV38" i="1"/>
  <c r="DX38" i="1"/>
  <c r="DZ38" i="1"/>
  <c r="EB38" i="1"/>
  <c r="ED38" i="1"/>
  <c r="DR39" i="1"/>
  <c r="DT39" i="1"/>
  <c r="DV39" i="1"/>
  <c r="DX39" i="1"/>
  <c r="DZ39" i="1"/>
  <c r="EB39" i="1"/>
  <c r="ED39" i="1"/>
  <c r="DR40" i="1"/>
  <c r="DT40" i="1"/>
  <c r="DV40" i="1"/>
  <c r="DX40" i="1"/>
  <c r="DZ40" i="1"/>
  <c r="EB40" i="1"/>
  <c r="ED40" i="1"/>
  <c r="DR41" i="1"/>
  <c r="DT41" i="1"/>
  <c r="DV41" i="1"/>
  <c r="DX41" i="1"/>
  <c r="DZ41" i="1"/>
  <c r="EB41" i="1"/>
  <c r="ED41" i="1"/>
  <c r="DR42" i="1"/>
  <c r="DT42" i="1"/>
  <c r="DV42" i="1"/>
  <c r="DX42" i="1"/>
  <c r="DZ42" i="1"/>
  <c r="EB42" i="1"/>
  <c r="ED42" i="1"/>
  <c r="DR43" i="1"/>
  <c r="DT43" i="1"/>
  <c r="DV43" i="1"/>
  <c r="DX43" i="1"/>
  <c r="DZ43" i="1"/>
  <c r="EB43" i="1"/>
  <c r="ED43" i="1"/>
  <c r="DR44" i="1"/>
  <c r="DT44" i="1"/>
  <c r="DV44" i="1"/>
  <c r="DX44" i="1"/>
  <c r="DZ44" i="1"/>
  <c r="EB44" i="1"/>
  <c r="ED44" i="1"/>
  <c r="DR45" i="1"/>
  <c r="DT45" i="1"/>
  <c r="DV45" i="1"/>
  <c r="DX45" i="1"/>
  <c r="DZ45" i="1"/>
  <c r="EB45" i="1"/>
  <c r="ED45" i="1"/>
  <c r="DR46" i="1"/>
  <c r="DT46" i="1"/>
  <c r="DV46" i="1"/>
  <c r="DX46" i="1"/>
  <c r="DZ46" i="1"/>
  <c r="EB46" i="1"/>
  <c r="ED46" i="1"/>
  <c r="DR47" i="1"/>
  <c r="DT47" i="1"/>
  <c r="DV47" i="1"/>
  <c r="DX47" i="1"/>
  <c r="DZ47" i="1"/>
  <c r="EB47" i="1"/>
  <c r="ED47" i="1"/>
  <c r="DR48" i="1"/>
  <c r="DT48" i="1"/>
  <c r="DV48" i="1"/>
  <c r="DX48" i="1"/>
  <c r="DZ48" i="1"/>
  <c r="EB48" i="1"/>
  <c r="ED48" i="1"/>
  <c r="DR49" i="1"/>
  <c r="DT49" i="1"/>
  <c r="DV49" i="1"/>
  <c r="DX49" i="1"/>
  <c r="DZ49" i="1"/>
  <c r="EB49" i="1"/>
  <c r="ED49" i="1"/>
  <c r="DR50" i="1"/>
  <c r="DT50" i="1"/>
  <c r="DV50" i="1"/>
  <c r="DX50" i="1"/>
  <c r="DZ50" i="1"/>
  <c r="EB50" i="1"/>
  <c r="ED50" i="1"/>
  <c r="DR51" i="1"/>
  <c r="DT51" i="1"/>
  <c r="DV51" i="1"/>
  <c r="DX51" i="1"/>
  <c r="DZ51" i="1"/>
  <c r="EB51" i="1"/>
  <c r="ED51" i="1"/>
  <c r="DR52" i="1"/>
  <c r="DT52" i="1"/>
  <c r="DV52" i="1"/>
  <c r="DX52" i="1"/>
  <c r="DZ52" i="1"/>
  <c r="EB52" i="1"/>
  <c r="ED52" i="1"/>
  <c r="DR53" i="1"/>
  <c r="DT53" i="1"/>
  <c r="DV53" i="1"/>
  <c r="DX53" i="1"/>
  <c r="DZ53" i="1"/>
  <c r="EB53" i="1"/>
  <c r="ED53" i="1"/>
  <c r="DR54" i="1"/>
  <c r="DT54" i="1"/>
  <c r="DV54" i="1"/>
  <c r="DX54" i="1"/>
  <c r="DZ54" i="1"/>
  <c r="EB54" i="1"/>
  <c r="ED54" i="1"/>
  <c r="DR55" i="1"/>
  <c r="DT55" i="1"/>
  <c r="DV55" i="1"/>
  <c r="DX55" i="1"/>
  <c r="DZ55" i="1"/>
  <c r="EB55" i="1"/>
  <c r="ED55" i="1"/>
  <c r="DR56" i="1"/>
  <c r="DT56" i="1"/>
  <c r="DV56" i="1"/>
  <c r="DX56" i="1"/>
  <c r="DZ56" i="1"/>
  <c r="EB56" i="1"/>
  <c r="ED56" i="1"/>
  <c r="DR57" i="1"/>
  <c r="DT57" i="1"/>
  <c r="DV57" i="1"/>
  <c r="DX57" i="1"/>
  <c r="DZ57" i="1"/>
  <c r="EB57" i="1"/>
  <c r="ED57" i="1"/>
  <c r="DR58" i="1"/>
  <c r="DT58" i="1"/>
  <c r="DV58" i="1"/>
  <c r="DX58" i="1"/>
  <c r="DZ58" i="1"/>
  <c r="EB58" i="1"/>
  <c r="ED58" i="1"/>
  <c r="DR59" i="1"/>
  <c r="DT59" i="1"/>
  <c r="DV59" i="1"/>
  <c r="DX59" i="1"/>
  <c r="DZ59" i="1"/>
  <c r="EB59" i="1"/>
  <c r="ED59" i="1"/>
  <c r="DR60" i="1"/>
  <c r="DT60" i="1"/>
  <c r="DV60" i="1"/>
  <c r="DX60" i="1"/>
  <c r="DZ60" i="1"/>
  <c r="EB60" i="1"/>
  <c r="ED60" i="1"/>
  <c r="DR61" i="1"/>
  <c r="DT61" i="1"/>
  <c r="DV61" i="1"/>
  <c r="DX61" i="1"/>
  <c r="DZ61" i="1"/>
  <c r="EB61" i="1"/>
  <c r="ED61" i="1"/>
  <c r="DR62" i="1"/>
  <c r="DT62" i="1"/>
  <c r="DV62" i="1"/>
  <c r="DX62" i="1"/>
  <c r="DZ62" i="1"/>
  <c r="EB62" i="1"/>
  <c r="ED62" i="1"/>
  <c r="ED14" i="1"/>
  <c r="EB14" i="1"/>
  <c r="DZ14" i="1"/>
  <c r="DX14" i="1"/>
  <c r="DV14" i="1"/>
  <c r="DT14" i="1"/>
  <c r="DR14" i="1"/>
  <c r="CV15" i="1"/>
  <c r="CX15" i="1"/>
  <c r="CZ15" i="1"/>
  <c r="DB15" i="1"/>
  <c r="DD15" i="1"/>
  <c r="DF15" i="1"/>
  <c r="DH15" i="1"/>
  <c r="CV16" i="1"/>
  <c r="CX16" i="1"/>
  <c r="CZ16" i="1"/>
  <c r="DB16" i="1"/>
  <c r="DD16" i="1"/>
  <c r="DF16" i="1"/>
  <c r="DH16" i="1"/>
  <c r="CV17" i="1"/>
  <c r="CX17" i="1"/>
  <c r="CZ17" i="1"/>
  <c r="DB17" i="1"/>
  <c r="DD17" i="1"/>
  <c r="DF17" i="1"/>
  <c r="DH17" i="1"/>
  <c r="CV18" i="1"/>
  <c r="CX18" i="1"/>
  <c r="CZ18" i="1"/>
  <c r="DB18" i="1"/>
  <c r="DD18" i="1"/>
  <c r="DF18" i="1"/>
  <c r="DH18" i="1"/>
  <c r="CV19" i="1"/>
  <c r="CX19" i="1"/>
  <c r="CZ19" i="1"/>
  <c r="DB19" i="1"/>
  <c r="DD19" i="1"/>
  <c r="DF19" i="1"/>
  <c r="DH19" i="1"/>
  <c r="CV20" i="1"/>
  <c r="CX20" i="1"/>
  <c r="CZ20" i="1"/>
  <c r="DB20" i="1"/>
  <c r="DD20" i="1"/>
  <c r="DF20" i="1"/>
  <c r="DH20" i="1"/>
  <c r="CV21" i="1"/>
  <c r="CX21" i="1"/>
  <c r="CZ21" i="1"/>
  <c r="DB21" i="1"/>
  <c r="DD21" i="1"/>
  <c r="DF21" i="1"/>
  <c r="DH21" i="1"/>
  <c r="CV22" i="1"/>
  <c r="CX22" i="1"/>
  <c r="CZ22" i="1"/>
  <c r="DB22" i="1"/>
  <c r="DD22" i="1"/>
  <c r="DF22" i="1"/>
  <c r="DH22" i="1"/>
  <c r="CV23" i="1"/>
  <c r="CX23" i="1"/>
  <c r="CZ23" i="1"/>
  <c r="DB23" i="1"/>
  <c r="DD23" i="1"/>
  <c r="DF23" i="1"/>
  <c r="DH23" i="1"/>
  <c r="CV24" i="1"/>
  <c r="CX24" i="1"/>
  <c r="CZ24" i="1"/>
  <c r="DB24" i="1"/>
  <c r="DD24" i="1"/>
  <c r="DF24" i="1"/>
  <c r="DH24" i="1"/>
  <c r="CV25" i="1"/>
  <c r="CX25" i="1"/>
  <c r="CZ25" i="1"/>
  <c r="DB25" i="1"/>
  <c r="DD25" i="1"/>
  <c r="DF25" i="1"/>
  <c r="DH25" i="1"/>
  <c r="CV26" i="1"/>
  <c r="CX26" i="1"/>
  <c r="CZ26" i="1"/>
  <c r="DB26" i="1"/>
  <c r="DD26" i="1"/>
  <c r="DF26" i="1"/>
  <c r="DH26" i="1"/>
  <c r="CV27" i="1"/>
  <c r="CX27" i="1"/>
  <c r="CZ27" i="1"/>
  <c r="DB27" i="1"/>
  <c r="DD27" i="1"/>
  <c r="DF27" i="1"/>
  <c r="DH27" i="1"/>
  <c r="CV28" i="1"/>
  <c r="CX28" i="1"/>
  <c r="CZ28" i="1"/>
  <c r="DB28" i="1"/>
  <c r="DD28" i="1"/>
  <c r="DF28" i="1"/>
  <c r="DH28" i="1"/>
  <c r="CV29" i="1"/>
  <c r="CX29" i="1"/>
  <c r="CZ29" i="1"/>
  <c r="DB29" i="1"/>
  <c r="DD29" i="1"/>
  <c r="DF29" i="1"/>
  <c r="DH29" i="1"/>
  <c r="CV30" i="1"/>
  <c r="CX30" i="1"/>
  <c r="CZ30" i="1"/>
  <c r="DB30" i="1"/>
  <c r="DD30" i="1"/>
  <c r="DF30" i="1"/>
  <c r="DH30" i="1"/>
  <c r="CV31" i="1"/>
  <c r="CX31" i="1"/>
  <c r="CZ31" i="1"/>
  <c r="DB31" i="1"/>
  <c r="DD31" i="1"/>
  <c r="DF31" i="1"/>
  <c r="DH31" i="1"/>
  <c r="CV32" i="1"/>
  <c r="CX32" i="1"/>
  <c r="CZ32" i="1"/>
  <c r="DB32" i="1"/>
  <c r="DD32" i="1"/>
  <c r="DF32" i="1"/>
  <c r="DH32" i="1"/>
  <c r="CV33" i="1"/>
  <c r="CX33" i="1"/>
  <c r="CZ33" i="1"/>
  <c r="DB33" i="1"/>
  <c r="DD33" i="1"/>
  <c r="DF33" i="1"/>
  <c r="DH33" i="1"/>
  <c r="CV34" i="1"/>
  <c r="CX34" i="1"/>
  <c r="CZ34" i="1"/>
  <c r="DB34" i="1"/>
  <c r="DD34" i="1"/>
  <c r="DF34" i="1"/>
  <c r="DH34" i="1"/>
  <c r="CV35" i="1"/>
  <c r="CX35" i="1"/>
  <c r="CZ35" i="1"/>
  <c r="DB35" i="1"/>
  <c r="DD35" i="1"/>
  <c r="DF35" i="1"/>
  <c r="DH35" i="1"/>
  <c r="CV36" i="1"/>
  <c r="CX36" i="1"/>
  <c r="CZ36" i="1"/>
  <c r="DB36" i="1"/>
  <c r="DD36" i="1"/>
  <c r="DF36" i="1"/>
  <c r="DH36" i="1"/>
  <c r="CV37" i="1"/>
  <c r="CX37" i="1"/>
  <c r="CZ37" i="1"/>
  <c r="DB37" i="1"/>
  <c r="DD37" i="1"/>
  <c r="DF37" i="1"/>
  <c r="DH37" i="1"/>
  <c r="CV38" i="1"/>
  <c r="CX38" i="1"/>
  <c r="CZ38" i="1"/>
  <c r="DB38" i="1"/>
  <c r="DD38" i="1"/>
  <c r="DF38" i="1"/>
  <c r="DH38" i="1"/>
  <c r="CV39" i="1"/>
  <c r="CX39" i="1"/>
  <c r="CZ39" i="1"/>
  <c r="DB39" i="1"/>
  <c r="DD39" i="1"/>
  <c r="DF39" i="1"/>
  <c r="DH39" i="1"/>
  <c r="CV40" i="1"/>
  <c r="CX40" i="1"/>
  <c r="CZ40" i="1"/>
  <c r="DB40" i="1"/>
  <c r="DD40" i="1"/>
  <c r="DF40" i="1"/>
  <c r="DH40" i="1"/>
  <c r="CV41" i="1"/>
  <c r="CX41" i="1"/>
  <c r="CZ41" i="1"/>
  <c r="DB41" i="1"/>
  <c r="DD41" i="1"/>
  <c r="DF41" i="1"/>
  <c r="DH41" i="1"/>
  <c r="CV42" i="1"/>
  <c r="CX42" i="1"/>
  <c r="CZ42" i="1"/>
  <c r="DB42" i="1"/>
  <c r="DD42" i="1"/>
  <c r="DF42" i="1"/>
  <c r="DH42" i="1"/>
  <c r="CV43" i="1"/>
  <c r="CX43" i="1"/>
  <c r="CZ43" i="1"/>
  <c r="DB43" i="1"/>
  <c r="DD43" i="1"/>
  <c r="DF43" i="1"/>
  <c r="DH43" i="1"/>
  <c r="CV44" i="1"/>
  <c r="CX44" i="1"/>
  <c r="CZ44" i="1"/>
  <c r="DB44" i="1"/>
  <c r="DD44" i="1"/>
  <c r="DF44" i="1"/>
  <c r="DH44" i="1"/>
  <c r="CV45" i="1"/>
  <c r="CX45" i="1"/>
  <c r="CZ45" i="1"/>
  <c r="DB45" i="1"/>
  <c r="DD45" i="1"/>
  <c r="DF45" i="1"/>
  <c r="DH45" i="1"/>
  <c r="CV46" i="1"/>
  <c r="CX46" i="1"/>
  <c r="CZ46" i="1"/>
  <c r="DB46" i="1"/>
  <c r="DD46" i="1"/>
  <c r="DF46" i="1"/>
  <c r="DH46" i="1"/>
  <c r="CV47" i="1"/>
  <c r="CX47" i="1"/>
  <c r="CZ47" i="1"/>
  <c r="DB47" i="1"/>
  <c r="DD47" i="1"/>
  <c r="DF47" i="1"/>
  <c r="DH47" i="1"/>
  <c r="CV48" i="1"/>
  <c r="CX48" i="1"/>
  <c r="CZ48" i="1"/>
  <c r="DB48" i="1"/>
  <c r="DD48" i="1"/>
  <c r="DF48" i="1"/>
  <c r="DH48" i="1"/>
  <c r="CV49" i="1"/>
  <c r="CX49" i="1"/>
  <c r="CZ49" i="1"/>
  <c r="DB49" i="1"/>
  <c r="DD49" i="1"/>
  <c r="DF49" i="1"/>
  <c r="DH49" i="1"/>
  <c r="CV50" i="1"/>
  <c r="CX50" i="1"/>
  <c r="CZ50" i="1"/>
  <c r="DB50" i="1"/>
  <c r="DD50" i="1"/>
  <c r="DF50" i="1"/>
  <c r="DH50" i="1"/>
  <c r="CV51" i="1"/>
  <c r="CX51" i="1"/>
  <c r="CZ51" i="1"/>
  <c r="DB51" i="1"/>
  <c r="DD51" i="1"/>
  <c r="DF51" i="1"/>
  <c r="DH51" i="1"/>
  <c r="CV52" i="1"/>
  <c r="CX52" i="1"/>
  <c r="CZ52" i="1"/>
  <c r="DB52" i="1"/>
  <c r="DD52" i="1"/>
  <c r="DF52" i="1"/>
  <c r="DH52" i="1"/>
  <c r="CV53" i="1"/>
  <c r="CX53" i="1"/>
  <c r="CZ53" i="1"/>
  <c r="DB53" i="1"/>
  <c r="DD53" i="1"/>
  <c r="DF53" i="1"/>
  <c r="DH53" i="1"/>
  <c r="CV54" i="1"/>
  <c r="CX54" i="1"/>
  <c r="CZ54" i="1"/>
  <c r="DB54" i="1"/>
  <c r="DD54" i="1"/>
  <c r="DF54" i="1"/>
  <c r="DH54" i="1"/>
  <c r="CV55" i="1"/>
  <c r="CX55" i="1"/>
  <c r="CZ55" i="1"/>
  <c r="DB55" i="1"/>
  <c r="DD55" i="1"/>
  <c r="DF55" i="1"/>
  <c r="DH55" i="1"/>
  <c r="CV56" i="1"/>
  <c r="CX56" i="1"/>
  <c r="CZ56" i="1"/>
  <c r="DB56" i="1"/>
  <c r="DD56" i="1"/>
  <c r="DF56" i="1"/>
  <c r="DH56" i="1"/>
  <c r="CV57" i="1"/>
  <c r="CX57" i="1"/>
  <c r="CZ57" i="1"/>
  <c r="DB57" i="1"/>
  <c r="DD57" i="1"/>
  <c r="DF57" i="1"/>
  <c r="DH57" i="1"/>
  <c r="CV58" i="1"/>
  <c r="CX58" i="1"/>
  <c r="CZ58" i="1"/>
  <c r="DB58" i="1"/>
  <c r="DD58" i="1"/>
  <c r="DF58" i="1"/>
  <c r="DH58" i="1"/>
  <c r="CV59" i="1"/>
  <c r="CX59" i="1"/>
  <c r="CZ59" i="1"/>
  <c r="DB59" i="1"/>
  <c r="DD59" i="1"/>
  <c r="DF59" i="1"/>
  <c r="DH59" i="1"/>
  <c r="CV60" i="1"/>
  <c r="CX60" i="1"/>
  <c r="CZ60" i="1"/>
  <c r="DB60" i="1"/>
  <c r="DD60" i="1"/>
  <c r="DF60" i="1"/>
  <c r="DH60" i="1"/>
  <c r="CV61" i="1"/>
  <c r="CX61" i="1"/>
  <c r="CZ61" i="1"/>
  <c r="DB61" i="1"/>
  <c r="DD61" i="1"/>
  <c r="DF61" i="1"/>
  <c r="DH61" i="1"/>
  <c r="CV62" i="1"/>
  <c r="CX62" i="1"/>
  <c r="CZ62" i="1"/>
  <c r="DB62" i="1"/>
  <c r="DD62" i="1"/>
  <c r="DF62" i="1"/>
  <c r="DH62" i="1"/>
  <c r="CV213" i="1"/>
  <c r="CX213" i="1"/>
  <c r="CZ213" i="1"/>
  <c r="DB213" i="1"/>
  <c r="DD213" i="1"/>
  <c r="DF213" i="1"/>
  <c r="DH213" i="1"/>
  <c r="DH14" i="1"/>
  <c r="DF14" i="1"/>
  <c r="DD14" i="1"/>
  <c r="DB14" i="1"/>
  <c r="CZ14" i="1"/>
  <c r="CX14" i="1"/>
  <c r="CV14" i="1"/>
  <c r="CB15" i="1"/>
  <c r="CF15" i="1"/>
  <c r="CH15" i="1"/>
  <c r="CJ15" i="1"/>
  <c r="CL15" i="1"/>
  <c r="CR15" i="1"/>
  <c r="CB16" i="1"/>
  <c r="CF16" i="1"/>
  <c r="CH16" i="1"/>
  <c r="CJ16" i="1"/>
  <c r="CL16" i="1"/>
  <c r="CP16" i="1"/>
  <c r="CR16" i="1"/>
  <c r="CT16" i="1"/>
  <c r="CB17" i="1"/>
  <c r="CD17" i="1"/>
  <c r="CF17" i="1"/>
  <c r="CH17" i="1"/>
  <c r="CJ17" i="1"/>
  <c r="CL17" i="1"/>
  <c r="CN17" i="1"/>
  <c r="CP17" i="1"/>
  <c r="CR17" i="1"/>
  <c r="CT17" i="1"/>
  <c r="CB18" i="1"/>
  <c r="CD18" i="1"/>
  <c r="CF18" i="1"/>
  <c r="CH18" i="1"/>
  <c r="CJ18" i="1"/>
  <c r="CL18" i="1"/>
  <c r="CN18" i="1"/>
  <c r="CP18" i="1"/>
  <c r="CR18" i="1"/>
  <c r="CT18" i="1"/>
  <c r="CB19" i="1"/>
  <c r="CD19" i="1"/>
  <c r="CF19" i="1"/>
  <c r="CH19" i="1"/>
  <c r="CJ19" i="1"/>
  <c r="CL19" i="1"/>
  <c r="CN19" i="1"/>
  <c r="CP19" i="1"/>
  <c r="CR19" i="1"/>
  <c r="CT19" i="1"/>
  <c r="CB20" i="1"/>
  <c r="CD20" i="1"/>
  <c r="CF20" i="1"/>
  <c r="CH20" i="1"/>
  <c r="CJ20" i="1"/>
  <c r="CL20" i="1"/>
  <c r="CN20" i="1"/>
  <c r="CP20" i="1"/>
  <c r="CR20" i="1"/>
  <c r="CT20" i="1"/>
  <c r="CB21" i="1"/>
  <c r="CD21" i="1"/>
  <c r="CF21" i="1"/>
  <c r="CH21" i="1"/>
  <c r="CJ21" i="1"/>
  <c r="CL21" i="1"/>
  <c r="CN21" i="1"/>
  <c r="CP21" i="1"/>
  <c r="CR21" i="1"/>
  <c r="CT21" i="1"/>
  <c r="CB22" i="1"/>
  <c r="CD22" i="1"/>
  <c r="CF22" i="1"/>
  <c r="CH22" i="1"/>
  <c r="CJ22" i="1"/>
  <c r="CL22" i="1"/>
  <c r="CN22" i="1"/>
  <c r="CP22" i="1"/>
  <c r="CR22" i="1"/>
  <c r="CT22" i="1"/>
  <c r="CB23" i="1"/>
  <c r="CF23" i="1"/>
  <c r="CH23" i="1"/>
  <c r="CJ23" i="1"/>
  <c r="CL23" i="1"/>
  <c r="CP23" i="1"/>
  <c r="CR23" i="1"/>
  <c r="CT23" i="1"/>
  <c r="CB24" i="1"/>
  <c r="CD24" i="1"/>
  <c r="CF24" i="1"/>
  <c r="CH24" i="1"/>
  <c r="CJ24" i="1"/>
  <c r="CL24" i="1"/>
  <c r="CN24" i="1"/>
  <c r="CP24" i="1"/>
  <c r="CR24" i="1"/>
  <c r="CT24" i="1"/>
  <c r="CB25" i="1"/>
  <c r="CD25" i="1"/>
  <c r="CF25" i="1"/>
  <c r="CH25" i="1"/>
  <c r="CJ25" i="1"/>
  <c r="CL25" i="1"/>
  <c r="CN25" i="1"/>
  <c r="CP25" i="1"/>
  <c r="CR25" i="1"/>
  <c r="CT25" i="1"/>
  <c r="CB26" i="1"/>
  <c r="CD26" i="1"/>
  <c r="CF26" i="1"/>
  <c r="CH26" i="1"/>
  <c r="CJ26" i="1"/>
  <c r="CL26" i="1"/>
  <c r="CN26" i="1"/>
  <c r="CP26" i="1"/>
  <c r="CR26" i="1"/>
  <c r="CT26" i="1"/>
  <c r="CB27" i="1"/>
  <c r="CD27" i="1"/>
  <c r="CF27" i="1"/>
  <c r="CH27" i="1"/>
  <c r="CJ27" i="1"/>
  <c r="CL27" i="1"/>
  <c r="CN27" i="1"/>
  <c r="CP27" i="1"/>
  <c r="CR27" i="1"/>
  <c r="CT27" i="1"/>
  <c r="CB28" i="1"/>
  <c r="CD28" i="1"/>
  <c r="CF28" i="1"/>
  <c r="CH28" i="1"/>
  <c r="CJ28" i="1"/>
  <c r="CL28" i="1"/>
  <c r="CN28" i="1"/>
  <c r="CP28" i="1"/>
  <c r="CR28" i="1"/>
  <c r="CT28" i="1"/>
  <c r="CB29" i="1"/>
  <c r="CD29" i="1"/>
  <c r="CF29" i="1"/>
  <c r="CH29" i="1"/>
  <c r="CJ29" i="1"/>
  <c r="CL29" i="1"/>
  <c r="CN29" i="1"/>
  <c r="CP29" i="1"/>
  <c r="CR29" i="1"/>
  <c r="CT29" i="1"/>
  <c r="CB30" i="1"/>
  <c r="CD30" i="1"/>
  <c r="CF30" i="1"/>
  <c r="CH30" i="1"/>
  <c r="CJ30" i="1"/>
  <c r="CL30" i="1"/>
  <c r="CN30" i="1"/>
  <c r="CP30" i="1"/>
  <c r="CR30" i="1"/>
  <c r="CT30" i="1"/>
  <c r="CB31" i="1"/>
  <c r="CD31" i="1"/>
  <c r="CF31" i="1"/>
  <c r="CH31" i="1"/>
  <c r="CJ31" i="1"/>
  <c r="CL31" i="1"/>
  <c r="CN31" i="1"/>
  <c r="CP31" i="1"/>
  <c r="CR31" i="1"/>
  <c r="CT31" i="1"/>
  <c r="CB32" i="1"/>
  <c r="CD32" i="1"/>
  <c r="CF32" i="1"/>
  <c r="CH32" i="1"/>
  <c r="CJ32" i="1"/>
  <c r="CL32" i="1"/>
  <c r="CN32" i="1"/>
  <c r="CP32" i="1"/>
  <c r="CR32" i="1"/>
  <c r="CT32" i="1"/>
  <c r="CB33" i="1"/>
  <c r="CD33" i="1"/>
  <c r="CF33" i="1"/>
  <c r="CH33" i="1"/>
  <c r="CJ33" i="1"/>
  <c r="CL33" i="1"/>
  <c r="CN33" i="1"/>
  <c r="CP33" i="1"/>
  <c r="CR33" i="1"/>
  <c r="CT33" i="1"/>
  <c r="CB34" i="1"/>
  <c r="CD34" i="1"/>
  <c r="CF34" i="1"/>
  <c r="CH34" i="1"/>
  <c r="CJ34" i="1"/>
  <c r="CL34" i="1"/>
  <c r="CN34" i="1"/>
  <c r="CP34" i="1"/>
  <c r="CR34" i="1"/>
  <c r="CT34" i="1"/>
  <c r="CB35" i="1"/>
  <c r="CD35" i="1"/>
  <c r="CF35" i="1"/>
  <c r="CH35" i="1"/>
  <c r="CJ35" i="1"/>
  <c r="CL35" i="1"/>
  <c r="CN35" i="1"/>
  <c r="CP35" i="1"/>
  <c r="CR35" i="1"/>
  <c r="CT35" i="1"/>
  <c r="CB36" i="1"/>
  <c r="CD36" i="1"/>
  <c r="CF36" i="1"/>
  <c r="CH36" i="1"/>
  <c r="CJ36" i="1"/>
  <c r="CL36" i="1"/>
  <c r="CN36" i="1"/>
  <c r="CP36" i="1"/>
  <c r="CR36" i="1"/>
  <c r="CT36" i="1"/>
  <c r="CB37" i="1"/>
  <c r="CD37" i="1"/>
  <c r="CF37" i="1"/>
  <c r="CH37" i="1"/>
  <c r="CJ37" i="1"/>
  <c r="CL37" i="1"/>
  <c r="CN37" i="1"/>
  <c r="CP37" i="1"/>
  <c r="CR37" i="1"/>
  <c r="CT37" i="1"/>
  <c r="CB38" i="1"/>
  <c r="CD38" i="1"/>
  <c r="CF38" i="1"/>
  <c r="CH38" i="1"/>
  <c r="CJ38" i="1"/>
  <c r="CL38" i="1"/>
  <c r="CN38" i="1"/>
  <c r="CP38" i="1"/>
  <c r="CR38" i="1"/>
  <c r="CT38" i="1"/>
  <c r="CB39" i="1"/>
  <c r="CD39" i="1"/>
  <c r="CF39" i="1"/>
  <c r="CH39" i="1"/>
  <c r="CJ39" i="1"/>
  <c r="CL39" i="1"/>
  <c r="CN39" i="1"/>
  <c r="CP39" i="1"/>
  <c r="CR39" i="1"/>
  <c r="CT39" i="1"/>
  <c r="CB40" i="1"/>
  <c r="CD40" i="1"/>
  <c r="CF40" i="1"/>
  <c r="CH40" i="1"/>
  <c r="CJ40" i="1"/>
  <c r="CL40" i="1"/>
  <c r="CN40" i="1"/>
  <c r="CP40" i="1"/>
  <c r="CR40" i="1"/>
  <c r="CT40" i="1"/>
  <c r="CB41" i="1"/>
  <c r="CD41" i="1"/>
  <c r="CF41" i="1"/>
  <c r="CH41" i="1"/>
  <c r="CJ41" i="1"/>
  <c r="CL41" i="1"/>
  <c r="CN41" i="1"/>
  <c r="CP41" i="1"/>
  <c r="CR41" i="1"/>
  <c r="CT41" i="1"/>
  <c r="CB42" i="1"/>
  <c r="CD42" i="1"/>
  <c r="CF42" i="1"/>
  <c r="CH42" i="1"/>
  <c r="CJ42" i="1"/>
  <c r="CL42" i="1"/>
  <c r="CN42" i="1"/>
  <c r="CP42" i="1"/>
  <c r="CR42" i="1"/>
  <c r="CT42" i="1"/>
  <c r="CB43" i="1"/>
  <c r="CD43" i="1"/>
  <c r="CF43" i="1"/>
  <c r="CH43" i="1"/>
  <c r="CJ43" i="1"/>
  <c r="CL43" i="1"/>
  <c r="CN43" i="1"/>
  <c r="CP43" i="1"/>
  <c r="CR43" i="1"/>
  <c r="CT43" i="1"/>
  <c r="CB44" i="1"/>
  <c r="CD44" i="1"/>
  <c r="CF44" i="1"/>
  <c r="CH44" i="1"/>
  <c r="CJ44" i="1"/>
  <c r="CL44" i="1"/>
  <c r="CN44" i="1"/>
  <c r="CP44" i="1"/>
  <c r="CR44" i="1"/>
  <c r="CT44" i="1"/>
  <c r="CB45" i="1"/>
  <c r="CD45" i="1"/>
  <c r="CF45" i="1"/>
  <c r="CH45" i="1"/>
  <c r="CJ45" i="1"/>
  <c r="CL45" i="1"/>
  <c r="CN45" i="1"/>
  <c r="CP45" i="1"/>
  <c r="CR45" i="1"/>
  <c r="CT45" i="1"/>
  <c r="CB46" i="1"/>
  <c r="CD46" i="1"/>
  <c r="CF46" i="1"/>
  <c r="CH46" i="1"/>
  <c r="CJ46" i="1"/>
  <c r="CL46" i="1"/>
  <c r="CN46" i="1"/>
  <c r="CP46" i="1"/>
  <c r="CR46" i="1"/>
  <c r="CT46" i="1"/>
  <c r="CB47" i="1"/>
  <c r="CD47" i="1"/>
  <c r="CF47" i="1"/>
  <c r="CH47" i="1"/>
  <c r="CJ47" i="1"/>
  <c r="CL47" i="1"/>
  <c r="CN47" i="1"/>
  <c r="CP47" i="1"/>
  <c r="CR47" i="1"/>
  <c r="CT47" i="1"/>
  <c r="CB48" i="1"/>
  <c r="CD48" i="1"/>
  <c r="CF48" i="1"/>
  <c r="CH48" i="1"/>
  <c r="CJ48" i="1"/>
  <c r="CL48" i="1"/>
  <c r="CN48" i="1"/>
  <c r="CP48" i="1"/>
  <c r="CR48" i="1"/>
  <c r="CT48" i="1"/>
  <c r="CB49" i="1"/>
  <c r="CD49" i="1"/>
  <c r="CF49" i="1"/>
  <c r="CH49" i="1"/>
  <c r="CJ49" i="1"/>
  <c r="CL49" i="1"/>
  <c r="CN49" i="1"/>
  <c r="CP49" i="1"/>
  <c r="CR49" i="1"/>
  <c r="CT49" i="1"/>
  <c r="CB50" i="1"/>
  <c r="CD50" i="1"/>
  <c r="CF50" i="1"/>
  <c r="CH50" i="1"/>
  <c r="CJ50" i="1"/>
  <c r="CL50" i="1"/>
  <c r="CN50" i="1"/>
  <c r="CP50" i="1"/>
  <c r="CR50" i="1"/>
  <c r="CT50" i="1"/>
  <c r="CB51" i="1"/>
  <c r="CD51" i="1"/>
  <c r="CF51" i="1"/>
  <c r="CH51" i="1"/>
  <c r="CJ51" i="1"/>
  <c r="CL51" i="1"/>
  <c r="CN51" i="1"/>
  <c r="CP51" i="1"/>
  <c r="CR51" i="1"/>
  <c r="CT51" i="1"/>
  <c r="CB52" i="1"/>
  <c r="CD52" i="1"/>
  <c r="CF52" i="1"/>
  <c r="CH52" i="1"/>
  <c r="CJ52" i="1"/>
  <c r="CL52" i="1"/>
  <c r="CN52" i="1"/>
  <c r="CP52" i="1"/>
  <c r="CR52" i="1"/>
  <c r="CT52" i="1"/>
  <c r="CB53" i="1"/>
  <c r="CD53" i="1"/>
  <c r="CF53" i="1"/>
  <c r="CH53" i="1"/>
  <c r="CJ53" i="1"/>
  <c r="CL53" i="1"/>
  <c r="CN53" i="1"/>
  <c r="CP53" i="1"/>
  <c r="CR53" i="1"/>
  <c r="CT53" i="1"/>
  <c r="CB54" i="1"/>
  <c r="CD54" i="1"/>
  <c r="CF54" i="1"/>
  <c r="CH54" i="1"/>
  <c r="CJ54" i="1"/>
  <c r="CL54" i="1"/>
  <c r="CN54" i="1"/>
  <c r="CP54" i="1"/>
  <c r="CR54" i="1"/>
  <c r="CT54" i="1"/>
  <c r="CB55" i="1"/>
  <c r="CD55" i="1"/>
  <c r="CF55" i="1"/>
  <c r="CH55" i="1"/>
  <c r="CJ55" i="1"/>
  <c r="CL55" i="1"/>
  <c r="CN55" i="1"/>
  <c r="CP55" i="1"/>
  <c r="CR55" i="1"/>
  <c r="CT55" i="1"/>
  <c r="CB56" i="1"/>
  <c r="CD56" i="1"/>
  <c r="CF56" i="1"/>
  <c r="CH56" i="1"/>
  <c r="CJ56" i="1"/>
  <c r="CL56" i="1"/>
  <c r="CN56" i="1"/>
  <c r="CP56" i="1"/>
  <c r="CR56" i="1"/>
  <c r="CT56" i="1"/>
  <c r="CB57" i="1"/>
  <c r="CD57" i="1"/>
  <c r="CF57" i="1"/>
  <c r="CH57" i="1"/>
  <c r="CJ57" i="1"/>
  <c r="CL57" i="1"/>
  <c r="CN57" i="1"/>
  <c r="CP57" i="1"/>
  <c r="CR57" i="1"/>
  <c r="CT57" i="1"/>
  <c r="CB58" i="1"/>
  <c r="CD58" i="1"/>
  <c r="CF58" i="1"/>
  <c r="CH58" i="1"/>
  <c r="CJ58" i="1"/>
  <c r="CL58" i="1"/>
  <c r="CN58" i="1"/>
  <c r="CP58" i="1"/>
  <c r="CR58" i="1"/>
  <c r="CT58" i="1"/>
  <c r="CB59" i="1"/>
  <c r="CD59" i="1"/>
  <c r="CF59" i="1"/>
  <c r="CH59" i="1"/>
  <c r="CJ59" i="1"/>
  <c r="CL59" i="1"/>
  <c r="CN59" i="1"/>
  <c r="CP59" i="1"/>
  <c r="CR59" i="1"/>
  <c r="CT59" i="1"/>
  <c r="CB60" i="1"/>
  <c r="CD60" i="1"/>
  <c r="CF60" i="1"/>
  <c r="CH60" i="1"/>
  <c r="CJ60" i="1"/>
  <c r="CL60" i="1"/>
  <c r="CN60" i="1"/>
  <c r="CP60" i="1"/>
  <c r="CR60" i="1"/>
  <c r="CT60" i="1"/>
  <c r="CB61" i="1"/>
  <c r="CD61" i="1"/>
  <c r="CF61" i="1"/>
  <c r="CH61" i="1"/>
  <c r="CJ61" i="1"/>
  <c r="CL61" i="1"/>
  <c r="CN61" i="1"/>
  <c r="CP61" i="1"/>
  <c r="CR61" i="1"/>
  <c r="CT61" i="1"/>
  <c r="CB62" i="1"/>
  <c r="CD62" i="1"/>
  <c r="CF62" i="1"/>
  <c r="CH62" i="1"/>
  <c r="CJ62" i="1"/>
  <c r="CL62" i="1"/>
  <c r="CN62" i="1"/>
  <c r="CP62" i="1"/>
  <c r="CR62" i="1"/>
  <c r="CT62" i="1"/>
  <c r="CB213" i="1"/>
  <c r="CD213" i="1"/>
  <c r="CF213" i="1"/>
  <c r="CH213" i="1"/>
  <c r="CJ213" i="1"/>
  <c r="CL213" i="1"/>
  <c r="CN213" i="1"/>
  <c r="CP213" i="1"/>
  <c r="CR213" i="1"/>
  <c r="CT213" i="1"/>
  <c r="CT14" i="1"/>
  <c r="CR14" i="1"/>
  <c r="CP14" i="1"/>
  <c r="CL14" i="1"/>
  <c r="CB14" i="1"/>
  <c r="U105" i="11"/>
  <c r="AE103" i="11"/>
  <c r="AB103" i="11"/>
  <c r="AC102" i="11"/>
  <c r="Z102" i="11"/>
  <c r="AC101" i="11"/>
  <c r="AC99" i="11"/>
  <c r="AE67" i="11"/>
  <c r="AB67" i="11"/>
  <c r="CB214" i="1" l="1"/>
  <c r="DB214" i="1"/>
  <c r="U119" i="11" s="1"/>
  <c r="CV214" i="1"/>
  <c r="U116" i="11" s="1"/>
  <c r="DD214" i="1"/>
  <c r="U120" i="11" s="1"/>
  <c r="DL214" i="1"/>
  <c r="DP214" i="1"/>
  <c r="EJ214" i="1"/>
  <c r="CX214" i="1"/>
  <c r="U117" i="11" s="1"/>
  <c r="DF214" i="1"/>
  <c r="U121" i="11" s="1"/>
  <c r="EH214" i="1"/>
  <c r="EL214" i="1"/>
  <c r="CZ214" i="1"/>
  <c r="U118" i="11" s="1"/>
  <c r="DH214" i="1"/>
  <c r="U122" i="11" s="1"/>
  <c r="DJ214" i="1"/>
  <c r="U132" i="11" s="1"/>
  <c r="DN214" i="1"/>
  <c r="U114" i="11" l="1"/>
  <c r="U186" i="11"/>
  <c r="U136" i="11"/>
  <c r="U138" i="11" s="1"/>
  <c r="AC65" i="11"/>
  <c r="AC63" i="11"/>
  <c r="U101" i="11"/>
  <c r="U100" i="11"/>
  <c r="U99" i="11"/>
  <c r="U98" i="11"/>
  <c r="EF17" i="1"/>
  <c r="EF18" i="1"/>
  <c r="EF19" i="1"/>
  <c r="EF20" i="1"/>
  <c r="EF21" i="1"/>
  <c r="EF22" i="1"/>
  <c r="CR214" i="1"/>
  <c r="U69" i="11"/>
  <c r="AC66" i="11"/>
  <c r="Z66" i="11"/>
  <c r="U65" i="11"/>
  <c r="U64" i="11"/>
  <c r="U63" i="11"/>
  <c r="U62" i="11"/>
  <c r="CN14" i="1" l="1"/>
  <c r="CD14" i="1"/>
  <c r="CD23" i="1"/>
  <c r="CN23" i="1"/>
  <c r="CD15" i="1"/>
  <c r="CN15" i="1"/>
  <c r="EF214" i="1"/>
  <c r="U182" i="11" s="1"/>
  <c r="CD16" i="1"/>
  <c r="CN16" i="1"/>
  <c r="CL214" i="1"/>
  <c r="U77" i="11" s="1"/>
  <c r="CH2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213" i="1"/>
  <c r="BZ14" i="1"/>
  <c r="BM62" i="1"/>
  <c r="BM58" i="1"/>
  <c r="AW62" i="1"/>
  <c r="AW58" i="1"/>
  <c r="BM45" i="1"/>
  <c r="BM41" i="1"/>
  <c r="AW45" i="1"/>
  <c r="AW41" i="1"/>
  <c r="BM28" i="1"/>
  <c r="BM24" i="1"/>
  <c r="AW28" i="1"/>
  <c r="AW24" i="1"/>
  <c r="DQ55" i="1" l="1"/>
  <c r="CU55" i="1"/>
  <c r="EM55" i="1"/>
  <c r="CK55" i="1"/>
  <c r="DQ47" i="1"/>
  <c r="CU47" i="1"/>
  <c r="EM47" i="1"/>
  <c r="CK47" i="1"/>
  <c r="CU35" i="1"/>
  <c r="CK35" i="1"/>
  <c r="DQ35" i="1"/>
  <c r="EM35" i="1"/>
  <c r="DQ31" i="1"/>
  <c r="CU31" i="1"/>
  <c r="EM31" i="1"/>
  <c r="CK31" i="1"/>
  <c r="CK23" i="1"/>
  <c r="DQ23" i="1"/>
  <c r="CU23" i="1"/>
  <c r="EM23" i="1"/>
  <c r="CK15" i="1"/>
  <c r="DQ15" i="1"/>
  <c r="EM15" i="1"/>
  <c r="CK62" i="1"/>
  <c r="CU62" i="1"/>
  <c r="EM62" i="1"/>
  <c r="DQ62" i="1"/>
  <c r="EM58" i="1"/>
  <c r="CU58" i="1"/>
  <c r="DQ58" i="1"/>
  <c r="CK58" i="1"/>
  <c r="EM54" i="1"/>
  <c r="CK54" i="1"/>
  <c r="CU54" i="1"/>
  <c r="DQ54" i="1"/>
  <c r="CK50" i="1"/>
  <c r="EM50" i="1"/>
  <c r="CU50" i="1"/>
  <c r="DQ50" i="1"/>
  <c r="CK46" i="1"/>
  <c r="CU46" i="1"/>
  <c r="EM46" i="1"/>
  <c r="DQ46" i="1"/>
  <c r="EM42" i="1"/>
  <c r="CU42" i="1"/>
  <c r="CK42" i="1"/>
  <c r="DQ42" i="1"/>
  <c r="CK38" i="1"/>
  <c r="EM38" i="1"/>
  <c r="CU38" i="1"/>
  <c r="DQ38" i="1"/>
  <c r="CU34" i="1"/>
  <c r="EM34" i="1"/>
  <c r="CK34" i="1"/>
  <c r="DQ34" i="1"/>
  <c r="CU30" i="1"/>
  <c r="CK30" i="1"/>
  <c r="EM30" i="1"/>
  <c r="DQ30" i="1"/>
  <c r="CU26" i="1"/>
  <c r="CK26" i="1"/>
  <c r="EM26" i="1"/>
  <c r="DQ26" i="1"/>
  <c r="CU22" i="1"/>
  <c r="EM22" i="1"/>
  <c r="CK22" i="1"/>
  <c r="DQ22" i="1"/>
  <c r="EM18" i="1"/>
  <c r="CK18" i="1"/>
  <c r="CU18" i="1"/>
  <c r="DQ18" i="1"/>
  <c r="CU59" i="1"/>
  <c r="CK59" i="1"/>
  <c r="DQ59" i="1"/>
  <c r="EM59" i="1"/>
  <c r="CU51" i="1"/>
  <c r="CK51" i="1"/>
  <c r="DQ51" i="1"/>
  <c r="EM51" i="1"/>
  <c r="DQ39" i="1"/>
  <c r="CU39" i="1"/>
  <c r="EM39" i="1"/>
  <c r="CK39" i="1"/>
  <c r="CU27" i="1"/>
  <c r="CK27" i="1"/>
  <c r="DQ27" i="1"/>
  <c r="EM27" i="1"/>
  <c r="EM61" i="1"/>
  <c r="DQ61" i="1"/>
  <c r="CK61" i="1"/>
  <c r="CU61" i="1"/>
  <c r="EM57" i="1"/>
  <c r="DQ57" i="1"/>
  <c r="CU57" i="1"/>
  <c r="CK57" i="1"/>
  <c r="EM53" i="1"/>
  <c r="CK53" i="1"/>
  <c r="CU53" i="1"/>
  <c r="DQ53" i="1"/>
  <c r="EM49" i="1"/>
  <c r="DQ49" i="1"/>
  <c r="CU49" i="1"/>
  <c r="CK49" i="1"/>
  <c r="EM45" i="1"/>
  <c r="CU45" i="1"/>
  <c r="DQ45" i="1"/>
  <c r="CK45" i="1"/>
  <c r="EM41" i="1"/>
  <c r="DQ41" i="1"/>
  <c r="CU41" i="1"/>
  <c r="CK41" i="1"/>
  <c r="EM37" i="1"/>
  <c r="CK37" i="1"/>
  <c r="DQ37" i="1"/>
  <c r="CU37" i="1"/>
  <c r="EM33" i="1"/>
  <c r="DQ33" i="1"/>
  <c r="CU33" i="1"/>
  <c r="CK33" i="1"/>
  <c r="EM29" i="1"/>
  <c r="CU29" i="1"/>
  <c r="DQ29" i="1"/>
  <c r="CK29" i="1"/>
  <c r="EM25" i="1"/>
  <c r="DQ25" i="1"/>
  <c r="CU25" i="1"/>
  <c r="CK25" i="1"/>
  <c r="EM21" i="1"/>
  <c r="CU21" i="1"/>
  <c r="CK21" i="1"/>
  <c r="DQ21" i="1"/>
  <c r="DQ17" i="1"/>
  <c r="EM17" i="1"/>
  <c r="CU17" i="1"/>
  <c r="CK17" i="1"/>
  <c r="DQ213" i="1"/>
  <c r="CU213" i="1"/>
  <c r="EM213" i="1"/>
  <c r="CK213" i="1"/>
  <c r="CU43" i="1"/>
  <c r="CK43" i="1"/>
  <c r="DQ43" i="1"/>
  <c r="EM43" i="1"/>
  <c r="CK19" i="1"/>
  <c r="DQ19" i="1"/>
  <c r="EM19" i="1"/>
  <c r="CU19" i="1"/>
  <c r="DQ14" i="1"/>
  <c r="CU14" i="1"/>
  <c r="EM14" i="1"/>
  <c r="CU60" i="1"/>
  <c r="DQ60" i="1"/>
  <c r="CK60" i="1"/>
  <c r="EM60" i="1"/>
  <c r="DQ56" i="1"/>
  <c r="CK56" i="1"/>
  <c r="EM56" i="1"/>
  <c r="CU56" i="1"/>
  <c r="DQ52" i="1"/>
  <c r="EM52" i="1"/>
  <c r="CK52" i="1"/>
  <c r="CU52" i="1"/>
  <c r="DQ48" i="1"/>
  <c r="CU48" i="1"/>
  <c r="CK48" i="1"/>
  <c r="EM48" i="1"/>
  <c r="DQ44" i="1"/>
  <c r="CK44" i="1"/>
  <c r="CU44" i="1"/>
  <c r="EM44" i="1"/>
  <c r="DQ40" i="1"/>
  <c r="EM40" i="1"/>
  <c r="CK40" i="1"/>
  <c r="CU40" i="1"/>
  <c r="DQ36" i="1"/>
  <c r="CK36" i="1"/>
  <c r="EM36" i="1"/>
  <c r="CU36" i="1"/>
  <c r="DQ32" i="1"/>
  <c r="EM32" i="1"/>
  <c r="CU32" i="1"/>
  <c r="CK32" i="1"/>
  <c r="DQ28" i="1"/>
  <c r="CU28" i="1"/>
  <c r="CK28" i="1"/>
  <c r="EM28" i="1"/>
  <c r="CK24" i="1"/>
  <c r="DQ24" i="1"/>
  <c r="EM24" i="1"/>
  <c r="CU24" i="1"/>
  <c r="DQ20" i="1"/>
  <c r="EM20" i="1"/>
  <c r="CK20" i="1"/>
  <c r="CU20" i="1"/>
  <c r="CK16" i="1"/>
  <c r="DQ16" i="1"/>
  <c r="EM16" i="1"/>
  <c r="CU16" i="1"/>
  <c r="CI213" i="1"/>
  <c r="EI213" i="1"/>
  <c r="CQ213" i="1"/>
  <c r="CS213" i="1"/>
  <c r="EK213" i="1"/>
  <c r="DM213" i="1"/>
  <c r="CG213" i="1"/>
  <c r="DO213" i="1"/>
  <c r="EI47" i="1"/>
  <c r="CS47" i="1"/>
  <c r="EK47" i="1"/>
  <c r="CI47" i="1"/>
  <c r="DM47" i="1"/>
  <c r="CQ47" i="1"/>
  <c r="CG47" i="1"/>
  <c r="DO47" i="1"/>
  <c r="CI31" i="1"/>
  <c r="DM31" i="1"/>
  <c r="CS31" i="1"/>
  <c r="EK31" i="1"/>
  <c r="EI31" i="1"/>
  <c r="CG31" i="1"/>
  <c r="CQ31" i="1"/>
  <c r="DO31" i="1"/>
  <c r="CS58" i="1"/>
  <c r="DM58" i="1"/>
  <c r="DO58" i="1"/>
  <c r="CQ58" i="1"/>
  <c r="CI58" i="1"/>
  <c r="CG58" i="1"/>
  <c r="EK58" i="1"/>
  <c r="EI58" i="1"/>
  <c r="CS50" i="1"/>
  <c r="DO50" i="1"/>
  <c r="DM50" i="1"/>
  <c r="CQ50" i="1"/>
  <c r="EI50" i="1"/>
  <c r="CI50" i="1"/>
  <c r="CG50" i="1"/>
  <c r="EK50" i="1"/>
  <c r="EI38" i="1"/>
  <c r="CS38" i="1"/>
  <c r="DO38" i="1"/>
  <c r="DM38" i="1"/>
  <c r="CQ38" i="1"/>
  <c r="CI38" i="1"/>
  <c r="CG38" i="1"/>
  <c r="EK38" i="1"/>
  <c r="DM34" i="1"/>
  <c r="EI34" i="1"/>
  <c r="CS34" i="1"/>
  <c r="DO34" i="1"/>
  <c r="CQ34" i="1"/>
  <c r="CI34" i="1"/>
  <c r="CG34" i="1"/>
  <c r="EK34" i="1"/>
  <c r="EI30" i="1"/>
  <c r="CS30" i="1"/>
  <c r="DM30" i="1"/>
  <c r="DO30" i="1"/>
  <c r="CQ30" i="1"/>
  <c r="CI30" i="1"/>
  <c r="CG30" i="1"/>
  <c r="EK30" i="1"/>
  <c r="EI26" i="1"/>
  <c r="CS26" i="1"/>
  <c r="DO26" i="1"/>
  <c r="CQ26" i="1"/>
  <c r="CI26" i="1"/>
  <c r="CG26" i="1"/>
  <c r="EK26" i="1"/>
  <c r="DM26" i="1"/>
  <c r="EI22" i="1"/>
  <c r="DO22" i="1"/>
  <c r="EK22" i="1"/>
  <c r="CQ22" i="1"/>
  <c r="CG22" i="1"/>
  <c r="DM22" i="1"/>
  <c r="CI22" i="1"/>
  <c r="CS22" i="1"/>
  <c r="DO18" i="1"/>
  <c r="EK18" i="1"/>
  <c r="CI18" i="1"/>
  <c r="DM18" i="1"/>
  <c r="CQ18" i="1"/>
  <c r="EI18" i="1"/>
  <c r="CG18" i="1"/>
  <c r="CS18" i="1"/>
  <c r="CQ55" i="1"/>
  <c r="EI55" i="1"/>
  <c r="DM55" i="1"/>
  <c r="CS55" i="1"/>
  <c r="EK55" i="1"/>
  <c r="CG55" i="1"/>
  <c r="CI55" i="1"/>
  <c r="DO55" i="1"/>
  <c r="EI43" i="1"/>
  <c r="CQ43" i="1"/>
  <c r="DM43" i="1"/>
  <c r="CS43" i="1"/>
  <c r="EK43" i="1"/>
  <c r="CG43" i="1"/>
  <c r="CI43" i="1"/>
  <c r="DO43" i="1"/>
  <c r="CI35" i="1"/>
  <c r="CS35" i="1"/>
  <c r="EK35" i="1"/>
  <c r="CQ35" i="1"/>
  <c r="DM35" i="1"/>
  <c r="EI35" i="1"/>
  <c r="CG35" i="1"/>
  <c r="DO35" i="1"/>
  <c r="CI19" i="1"/>
  <c r="EI19" i="1"/>
  <c r="EK19" i="1"/>
  <c r="DM19" i="1"/>
  <c r="CS19" i="1"/>
  <c r="CG19" i="1"/>
  <c r="CQ19" i="1"/>
  <c r="DO19" i="1"/>
  <c r="CS54" i="1"/>
  <c r="EI54" i="1"/>
  <c r="DO54" i="1"/>
  <c r="DM54" i="1"/>
  <c r="CQ54" i="1"/>
  <c r="CI54" i="1"/>
  <c r="CG54" i="1"/>
  <c r="EK54" i="1"/>
  <c r="CS42" i="1"/>
  <c r="DO42" i="1"/>
  <c r="EI42" i="1"/>
  <c r="CQ42" i="1"/>
  <c r="DM42" i="1"/>
  <c r="CI42" i="1"/>
  <c r="CG42" i="1"/>
  <c r="EK42" i="1"/>
  <c r="CQ61" i="1"/>
  <c r="CG61" i="1"/>
  <c r="EI61" i="1"/>
  <c r="DO61" i="1"/>
  <c r="CI61" i="1"/>
  <c r="DM61" i="1"/>
  <c r="CS61" i="1"/>
  <c r="EK61" i="1"/>
  <c r="DM57" i="1"/>
  <c r="CI57" i="1"/>
  <c r="CG57" i="1"/>
  <c r="DO57" i="1"/>
  <c r="CQ57" i="1"/>
  <c r="EI57" i="1"/>
  <c r="CS57" i="1"/>
  <c r="EK57" i="1"/>
  <c r="DM53" i="1"/>
  <c r="CQ53" i="1"/>
  <c r="CI53" i="1"/>
  <c r="EI53" i="1"/>
  <c r="CG53" i="1"/>
  <c r="DO53" i="1"/>
  <c r="CS53" i="1"/>
  <c r="EK53" i="1"/>
  <c r="CG49" i="1"/>
  <c r="CQ49" i="1"/>
  <c r="DO49" i="1"/>
  <c r="CI49" i="1"/>
  <c r="DM49" i="1"/>
  <c r="EI49" i="1"/>
  <c r="CS49" i="1"/>
  <c r="EK49" i="1"/>
  <c r="CQ45" i="1"/>
  <c r="DM45" i="1"/>
  <c r="CG45" i="1"/>
  <c r="DO45" i="1"/>
  <c r="EI45" i="1"/>
  <c r="CI45" i="1"/>
  <c r="CS45" i="1"/>
  <c r="EK45" i="1"/>
  <c r="CQ41" i="1"/>
  <c r="DM41" i="1"/>
  <c r="CG41" i="1"/>
  <c r="DO41" i="1"/>
  <c r="CI41" i="1"/>
  <c r="EI41" i="1"/>
  <c r="CS41" i="1"/>
  <c r="EK41" i="1"/>
  <c r="EI37" i="1"/>
  <c r="CG37" i="1"/>
  <c r="CI37" i="1"/>
  <c r="DO37" i="1"/>
  <c r="CQ37" i="1"/>
  <c r="DM37" i="1"/>
  <c r="CS37" i="1"/>
  <c r="EK37" i="1"/>
  <c r="EI33" i="1"/>
  <c r="CG33" i="1"/>
  <c r="DO33" i="1"/>
  <c r="CI33" i="1"/>
  <c r="CQ33" i="1"/>
  <c r="DM33" i="1"/>
  <c r="CS33" i="1"/>
  <c r="EK33" i="1"/>
  <c r="CI29" i="1"/>
  <c r="EI29" i="1"/>
  <c r="CG29" i="1"/>
  <c r="CQ29" i="1"/>
  <c r="DM29" i="1"/>
  <c r="DO29" i="1"/>
  <c r="CS29" i="1"/>
  <c r="EK29" i="1"/>
  <c r="EI25" i="1"/>
  <c r="CG25" i="1"/>
  <c r="DO25" i="1"/>
  <c r="CI25" i="1"/>
  <c r="CQ25" i="1"/>
  <c r="DM25" i="1"/>
  <c r="CS25" i="1"/>
  <c r="EK25" i="1"/>
  <c r="CS21" i="1"/>
  <c r="CG21" i="1"/>
  <c r="EK21" i="1"/>
  <c r="DM21" i="1"/>
  <c r="CQ21" i="1"/>
  <c r="DO21" i="1"/>
  <c r="CI21" i="1"/>
  <c r="EI21" i="1"/>
  <c r="CS17" i="1"/>
  <c r="CG17" i="1"/>
  <c r="CQ17" i="1"/>
  <c r="DO17" i="1"/>
  <c r="EI17" i="1"/>
  <c r="CI17" i="1"/>
  <c r="EK17" i="1"/>
  <c r="DM17" i="1"/>
  <c r="CS59" i="1"/>
  <c r="EK59" i="1"/>
  <c r="CI59" i="1"/>
  <c r="DM59" i="1"/>
  <c r="EI59" i="1"/>
  <c r="CG59" i="1"/>
  <c r="CQ59" i="1"/>
  <c r="DO59" i="1"/>
  <c r="CI51" i="1"/>
  <c r="CS51" i="1"/>
  <c r="EK51" i="1"/>
  <c r="CQ51" i="1"/>
  <c r="DM51" i="1"/>
  <c r="EI51" i="1"/>
  <c r="CG51" i="1"/>
  <c r="DO51" i="1"/>
  <c r="CQ39" i="1"/>
  <c r="CI39" i="1"/>
  <c r="CS39" i="1"/>
  <c r="EK39" i="1"/>
  <c r="DM39" i="1"/>
  <c r="EI39" i="1"/>
  <c r="CG39" i="1"/>
  <c r="DO39" i="1"/>
  <c r="CI27" i="1"/>
  <c r="DM27" i="1"/>
  <c r="CQ27" i="1"/>
  <c r="CS27" i="1"/>
  <c r="EK27" i="1"/>
  <c r="EI27" i="1"/>
  <c r="CG27" i="1"/>
  <c r="DO27" i="1"/>
  <c r="DM23" i="1"/>
  <c r="CS23" i="1"/>
  <c r="EK23" i="1"/>
  <c r="CQ23" i="1"/>
  <c r="CI23" i="1"/>
  <c r="EI23" i="1"/>
  <c r="CG23" i="1"/>
  <c r="DO23" i="1"/>
  <c r="DM15" i="1"/>
  <c r="CG15" i="1"/>
  <c r="EI15" i="1"/>
  <c r="CI15" i="1"/>
  <c r="EK15" i="1"/>
  <c r="CS15" i="1"/>
  <c r="DO15" i="1"/>
  <c r="CS62" i="1"/>
  <c r="DO62" i="1"/>
  <c r="EI62" i="1"/>
  <c r="DM62" i="1"/>
  <c r="CQ62" i="1"/>
  <c r="CI62" i="1"/>
  <c r="CG62" i="1"/>
  <c r="EK62" i="1"/>
  <c r="DM46" i="1"/>
  <c r="CS46" i="1"/>
  <c r="DO46" i="1"/>
  <c r="EI46" i="1"/>
  <c r="CQ46" i="1"/>
  <c r="CI46" i="1"/>
  <c r="CG46" i="1"/>
  <c r="EK46" i="1"/>
  <c r="CQ14" i="1"/>
  <c r="EK14" i="1"/>
  <c r="CI14" i="1"/>
  <c r="CS14" i="1"/>
  <c r="EI14" i="1"/>
  <c r="DM14" i="1"/>
  <c r="DO14" i="1"/>
  <c r="CI60" i="1"/>
  <c r="CG60" i="1"/>
  <c r="EK60" i="1"/>
  <c r="EI60" i="1"/>
  <c r="CS60" i="1"/>
  <c r="DO60" i="1"/>
  <c r="DM60" i="1"/>
  <c r="CQ60" i="1"/>
  <c r="CI56" i="1"/>
  <c r="CG56" i="1"/>
  <c r="EK56" i="1"/>
  <c r="CS56" i="1"/>
  <c r="DO56" i="1"/>
  <c r="DM56" i="1"/>
  <c r="EI56" i="1"/>
  <c r="CQ56" i="1"/>
  <c r="CI52" i="1"/>
  <c r="CG52" i="1"/>
  <c r="EK52" i="1"/>
  <c r="EI52" i="1"/>
  <c r="CS52" i="1"/>
  <c r="DM52" i="1"/>
  <c r="DO52" i="1"/>
  <c r="CQ52" i="1"/>
  <c r="CI48" i="1"/>
  <c r="CG48" i="1"/>
  <c r="EK48" i="1"/>
  <c r="CS48" i="1"/>
  <c r="DO48" i="1"/>
  <c r="EI48" i="1"/>
  <c r="CQ48" i="1"/>
  <c r="DM48" i="1"/>
  <c r="CI44" i="1"/>
  <c r="CG44" i="1"/>
  <c r="EK44" i="1"/>
  <c r="CS44" i="1"/>
  <c r="DO44" i="1"/>
  <c r="EI44" i="1"/>
  <c r="DM44" i="1"/>
  <c r="CQ44" i="1"/>
  <c r="EI40" i="1"/>
  <c r="CI40" i="1"/>
  <c r="CG40" i="1"/>
  <c r="EK40" i="1"/>
  <c r="DM40" i="1"/>
  <c r="CS40" i="1"/>
  <c r="DO40" i="1"/>
  <c r="CQ40" i="1"/>
  <c r="CI36" i="1"/>
  <c r="CG36" i="1"/>
  <c r="EK36" i="1"/>
  <c r="EI36" i="1"/>
  <c r="CS36" i="1"/>
  <c r="DO36" i="1"/>
  <c r="CQ36" i="1"/>
  <c r="DM36" i="1"/>
  <c r="CI32" i="1"/>
  <c r="DM32" i="1"/>
  <c r="CG32" i="1"/>
  <c r="EK32" i="1"/>
  <c r="EI32" i="1"/>
  <c r="CS32" i="1"/>
  <c r="DO32" i="1"/>
  <c r="CQ32" i="1"/>
  <c r="CI28" i="1"/>
  <c r="CG28" i="1"/>
  <c r="EK28" i="1"/>
  <c r="DM28" i="1"/>
  <c r="EI28" i="1"/>
  <c r="CS28" i="1"/>
  <c r="DO28" i="1"/>
  <c r="CQ28" i="1"/>
  <c r="CI24" i="1"/>
  <c r="CG24" i="1"/>
  <c r="EK24" i="1"/>
  <c r="EI24" i="1"/>
  <c r="CS24" i="1"/>
  <c r="DM24" i="1"/>
  <c r="DO24" i="1"/>
  <c r="CQ24" i="1"/>
  <c r="CQ20" i="1"/>
  <c r="DM20" i="1"/>
  <c r="CI20" i="1"/>
  <c r="CG20" i="1"/>
  <c r="CS20" i="1"/>
  <c r="EI20" i="1"/>
  <c r="DO20" i="1"/>
  <c r="EK20" i="1"/>
  <c r="CQ16" i="1"/>
  <c r="CS16" i="1"/>
  <c r="EK16" i="1"/>
  <c r="DM16" i="1"/>
  <c r="CG16" i="1"/>
  <c r="CI16" i="1"/>
  <c r="DO16" i="1"/>
  <c r="EI16" i="1"/>
  <c r="CC213" i="1"/>
  <c r="CY213" i="1"/>
  <c r="DC213" i="1"/>
  <c r="CO213" i="1"/>
  <c r="DI213" i="1"/>
  <c r="DR213" i="1" s="1"/>
  <c r="EG213" i="1"/>
  <c r="CM213" i="1"/>
  <c r="CW213" i="1"/>
  <c r="DA213" i="1"/>
  <c r="DE213" i="1"/>
  <c r="DK213" i="1"/>
  <c r="DG213" i="1"/>
  <c r="CE213" i="1"/>
  <c r="DC59" i="1"/>
  <c r="CC59" i="1"/>
  <c r="CE59" i="1"/>
  <c r="DA59" i="1"/>
  <c r="DE59" i="1"/>
  <c r="EG59" i="1"/>
  <c r="DG59" i="1"/>
  <c r="DI59" i="1"/>
  <c r="CW59" i="1"/>
  <c r="DY59" i="1"/>
  <c r="EE59" i="1"/>
  <c r="EC59" i="1"/>
  <c r="EA59" i="1"/>
  <c r="DK59" i="1"/>
  <c r="CY59" i="1"/>
  <c r="CM59" i="1"/>
  <c r="CO59" i="1"/>
  <c r="DW59" i="1"/>
  <c r="DU59" i="1"/>
  <c r="DS59" i="1"/>
  <c r="DA55" i="1"/>
  <c r="DG55" i="1"/>
  <c r="CM55" i="1"/>
  <c r="DC55" i="1"/>
  <c r="DY55" i="1"/>
  <c r="EE55" i="1"/>
  <c r="EC55" i="1"/>
  <c r="EA55" i="1"/>
  <c r="EG55" i="1"/>
  <c r="CC55" i="1"/>
  <c r="CY55" i="1"/>
  <c r="DE55" i="1"/>
  <c r="CE55" i="1"/>
  <c r="DW55" i="1"/>
  <c r="DU55" i="1"/>
  <c r="DS55" i="1"/>
  <c r="DK55" i="1"/>
  <c r="CO55" i="1"/>
  <c r="CW55" i="1"/>
  <c r="DI55" i="1"/>
  <c r="CC51" i="1"/>
  <c r="DG51" i="1"/>
  <c r="DC51" i="1"/>
  <c r="CO51" i="1"/>
  <c r="DY51" i="1"/>
  <c r="EE51" i="1"/>
  <c r="EC51" i="1"/>
  <c r="EA51" i="1"/>
  <c r="CM51" i="1"/>
  <c r="CY51" i="1"/>
  <c r="DE51" i="1"/>
  <c r="DW51" i="1"/>
  <c r="DU51" i="1"/>
  <c r="DS51" i="1"/>
  <c r="EG51" i="1"/>
  <c r="CE51" i="1"/>
  <c r="CW51" i="1"/>
  <c r="DI51" i="1"/>
  <c r="DK51" i="1"/>
  <c r="DA51" i="1"/>
  <c r="CC47" i="1"/>
  <c r="CO47" i="1"/>
  <c r="CY47" i="1"/>
  <c r="CM47" i="1"/>
  <c r="DE47" i="1"/>
  <c r="DW47" i="1"/>
  <c r="DU47" i="1"/>
  <c r="DS47" i="1"/>
  <c r="CE47" i="1"/>
  <c r="CW47" i="1"/>
  <c r="DI47" i="1"/>
  <c r="EG47" i="1"/>
  <c r="DA47" i="1"/>
  <c r="DK47" i="1"/>
  <c r="DG47" i="1"/>
  <c r="DC47" i="1"/>
  <c r="DY47" i="1"/>
  <c r="EE47" i="1"/>
  <c r="EC47" i="1"/>
  <c r="EA47" i="1"/>
  <c r="CC43" i="1"/>
  <c r="CW43" i="1"/>
  <c r="DI43" i="1"/>
  <c r="CM43" i="1"/>
  <c r="DA43" i="1"/>
  <c r="EG43" i="1"/>
  <c r="CE43" i="1"/>
  <c r="DG43" i="1"/>
  <c r="DC43" i="1"/>
  <c r="CO43" i="1"/>
  <c r="DY43" i="1"/>
  <c r="EE43" i="1"/>
  <c r="EC43" i="1"/>
  <c r="EA43" i="1"/>
  <c r="DK43" i="1"/>
  <c r="CY43" i="1"/>
  <c r="DE43" i="1"/>
  <c r="DW43" i="1"/>
  <c r="DU43" i="1"/>
  <c r="DS43" i="1"/>
  <c r="CO39" i="1"/>
  <c r="DA39" i="1"/>
  <c r="EC39" i="1"/>
  <c r="DG39" i="1"/>
  <c r="CM39" i="1"/>
  <c r="DC39" i="1"/>
  <c r="CC39" i="1"/>
  <c r="EE39" i="1"/>
  <c r="EG39" i="1"/>
  <c r="CY39" i="1"/>
  <c r="DE39" i="1"/>
  <c r="CE39" i="1"/>
  <c r="DW39" i="1"/>
  <c r="DK39" i="1"/>
  <c r="CW39" i="1"/>
  <c r="DI39" i="1"/>
  <c r="DS39" i="1"/>
  <c r="DU39" i="1"/>
  <c r="EA39" i="1"/>
  <c r="DY39" i="1"/>
  <c r="DY35" i="1"/>
  <c r="DA35" i="1"/>
  <c r="DI35" i="1"/>
  <c r="CM35" i="1"/>
  <c r="EA35" i="1"/>
  <c r="CE35" i="1"/>
  <c r="DE35" i="1"/>
  <c r="CO35" i="1"/>
  <c r="DG35" i="1"/>
  <c r="CW35" i="1"/>
  <c r="CY35" i="1"/>
  <c r="DU35" i="1"/>
  <c r="DK35" i="1"/>
  <c r="CC35" i="1"/>
  <c r="DC35" i="1"/>
  <c r="EE35" i="1"/>
  <c r="EC35" i="1"/>
  <c r="DW35" i="1"/>
  <c r="EG35" i="1"/>
  <c r="DS35" i="1"/>
  <c r="DY31" i="1"/>
  <c r="CM31" i="1"/>
  <c r="CC31" i="1"/>
  <c r="DE31" i="1"/>
  <c r="CE31" i="1"/>
  <c r="CW31" i="1"/>
  <c r="DG31" i="1"/>
  <c r="DC31" i="1"/>
  <c r="DI31" i="1"/>
  <c r="DK31" i="1"/>
  <c r="CO31" i="1"/>
  <c r="CY31" i="1"/>
  <c r="DA31" i="1"/>
  <c r="DS31" i="1"/>
  <c r="EG31" i="1"/>
  <c r="EC31" i="1"/>
  <c r="EA31" i="1"/>
  <c r="DW31" i="1"/>
  <c r="DU31" i="1"/>
  <c r="EE31" i="1"/>
  <c r="CE27" i="1"/>
  <c r="CO27" i="1"/>
  <c r="CW27" i="1"/>
  <c r="EC27" i="1"/>
  <c r="DG27" i="1"/>
  <c r="DC27" i="1"/>
  <c r="DI27" i="1"/>
  <c r="CC27" i="1"/>
  <c r="CY27" i="1"/>
  <c r="DA27" i="1"/>
  <c r="EE27" i="1"/>
  <c r="DK27" i="1"/>
  <c r="CM27" i="1"/>
  <c r="DE27" i="1"/>
  <c r="DY27" i="1"/>
  <c r="EG27" i="1"/>
  <c r="EA27" i="1"/>
  <c r="DW27" i="1"/>
  <c r="DU27" i="1"/>
  <c r="DS27" i="1"/>
  <c r="DI62" i="1"/>
  <c r="CM62" i="1"/>
  <c r="CY62" i="1"/>
  <c r="EE62" i="1"/>
  <c r="CO62" i="1"/>
  <c r="DE62" i="1"/>
  <c r="DA62" i="1"/>
  <c r="DG62" i="1"/>
  <c r="DW62" i="1"/>
  <c r="EC62" i="1"/>
  <c r="EA62" i="1"/>
  <c r="DY62" i="1"/>
  <c r="CW62" i="1"/>
  <c r="CE62" i="1"/>
  <c r="DU62" i="1"/>
  <c r="DS62" i="1"/>
  <c r="CC62" i="1"/>
  <c r="DC62" i="1"/>
  <c r="EG62" i="1"/>
  <c r="DK62" i="1"/>
  <c r="DA58" i="1"/>
  <c r="CC58" i="1"/>
  <c r="DE58" i="1"/>
  <c r="DI58" i="1"/>
  <c r="DW58" i="1"/>
  <c r="EC58" i="1"/>
  <c r="EA58" i="1"/>
  <c r="DY58" i="1"/>
  <c r="CM58" i="1"/>
  <c r="CW58" i="1"/>
  <c r="CY58" i="1"/>
  <c r="DU58" i="1"/>
  <c r="DS58" i="1"/>
  <c r="CE58" i="1"/>
  <c r="DC58" i="1"/>
  <c r="DG58" i="1"/>
  <c r="CO58" i="1"/>
  <c r="EE58" i="1"/>
  <c r="EG58" i="1"/>
  <c r="DK58" i="1"/>
  <c r="CM54" i="1"/>
  <c r="CW54" i="1"/>
  <c r="DC54" i="1"/>
  <c r="DU54" i="1"/>
  <c r="DS54" i="1"/>
  <c r="CC54" i="1"/>
  <c r="DG54" i="1"/>
  <c r="DI54" i="1"/>
  <c r="CY54" i="1"/>
  <c r="EE54" i="1"/>
  <c r="CO54" i="1"/>
  <c r="DE54" i="1"/>
  <c r="CE54" i="1"/>
  <c r="DA54" i="1"/>
  <c r="DW54" i="1"/>
  <c r="EC54" i="1"/>
  <c r="EA54" i="1"/>
  <c r="DK54" i="1"/>
  <c r="EG54" i="1"/>
  <c r="DY54" i="1"/>
  <c r="CC50" i="1"/>
  <c r="CO50" i="1"/>
  <c r="DG50" i="1"/>
  <c r="DI50" i="1"/>
  <c r="CY50" i="1"/>
  <c r="EE50" i="1"/>
  <c r="CM50" i="1"/>
  <c r="DE50" i="1"/>
  <c r="DA50" i="1"/>
  <c r="DW50" i="1"/>
  <c r="EC50" i="1"/>
  <c r="EA50" i="1"/>
  <c r="DY50" i="1"/>
  <c r="CE50" i="1"/>
  <c r="CW50" i="1"/>
  <c r="DC50" i="1"/>
  <c r="DU50" i="1"/>
  <c r="DS50" i="1"/>
  <c r="DK50" i="1"/>
  <c r="EG50" i="1"/>
  <c r="CC46" i="1"/>
  <c r="DI46" i="1"/>
  <c r="CY46" i="1"/>
  <c r="EE46" i="1"/>
  <c r="CM46" i="1"/>
  <c r="DE46" i="1"/>
  <c r="DA46" i="1"/>
  <c r="DW46" i="1"/>
  <c r="EC46" i="1"/>
  <c r="EA46" i="1"/>
  <c r="DY46" i="1"/>
  <c r="CE46" i="1"/>
  <c r="CW46" i="1"/>
  <c r="DC46" i="1"/>
  <c r="DU46" i="1"/>
  <c r="DS46" i="1"/>
  <c r="CO46" i="1"/>
  <c r="DG46" i="1"/>
  <c r="EG46" i="1"/>
  <c r="DK46" i="1"/>
  <c r="DE42" i="1"/>
  <c r="DA42" i="1"/>
  <c r="EC42" i="1"/>
  <c r="EA42" i="1"/>
  <c r="DY42" i="1"/>
  <c r="CC42" i="1"/>
  <c r="CW42" i="1"/>
  <c r="CO42" i="1"/>
  <c r="DC42" i="1"/>
  <c r="CM42" i="1"/>
  <c r="DU42" i="1"/>
  <c r="DS42" i="1"/>
  <c r="CE42" i="1"/>
  <c r="DG42" i="1"/>
  <c r="DI42" i="1"/>
  <c r="CY42" i="1"/>
  <c r="EE42" i="1"/>
  <c r="EG42" i="1"/>
  <c r="DW42" i="1"/>
  <c r="DK42" i="1"/>
  <c r="DW38" i="1"/>
  <c r="CC38" i="1"/>
  <c r="CM38" i="1"/>
  <c r="CW38" i="1"/>
  <c r="DC38" i="1"/>
  <c r="EE38" i="1"/>
  <c r="EA38" i="1"/>
  <c r="CE38" i="1"/>
  <c r="DG38" i="1"/>
  <c r="DI38" i="1"/>
  <c r="CO38" i="1"/>
  <c r="CY38" i="1"/>
  <c r="DE38" i="1"/>
  <c r="DA38" i="1"/>
  <c r="DK38" i="1"/>
  <c r="EG38" i="1"/>
  <c r="EC38" i="1"/>
  <c r="DY38" i="1"/>
  <c r="DU38" i="1"/>
  <c r="DS38" i="1"/>
  <c r="EE34" i="1"/>
  <c r="CY34" i="1"/>
  <c r="DG34" i="1"/>
  <c r="CO34" i="1"/>
  <c r="CM34" i="1"/>
  <c r="DA34" i="1"/>
  <c r="DU34" i="1"/>
  <c r="CE34" i="1"/>
  <c r="EC34" i="1"/>
  <c r="DE34" i="1"/>
  <c r="DW34" i="1"/>
  <c r="CC34" i="1"/>
  <c r="DC34" i="1"/>
  <c r="CW34" i="1"/>
  <c r="DI34" i="1"/>
  <c r="EA34" i="1"/>
  <c r="DK34" i="1"/>
  <c r="DY34" i="1"/>
  <c r="DS34" i="1"/>
  <c r="EG34" i="1"/>
  <c r="DW30" i="1"/>
  <c r="EE30" i="1"/>
  <c r="CC30" i="1"/>
  <c r="CE30" i="1"/>
  <c r="DE30" i="1"/>
  <c r="DA30" i="1"/>
  <c r="DG30" i="1"/>
  <c r="EA30" i="1"/>
  <c r="DY30" i="1"/>
  <c r="CO30" i="1"/>
  <c r="CW30" i="1"/>
  <c r="CY30" i="1"/>
  <c r="DC30" i="1"/>
  <c r="DU30" i="1"/>
  <c r="CM30" i="1"/>
  <c r="DI30" i="1"/>
  <c r="DS30" i="1"/>
  <c r="DK30" i="1"/>
  <c r="EG30" i="1"/>
  <c r="EC30" i="1"/>
  <c r="DW26" i="1"/>
  <c r="EE26" i="1"/>
  <c r="CY26" i="1"/>
  <c r="DC26" i="1"/>
  <c r="CE26" i="1"/>
  <c r="CW26" i="1"/>
  <c r="DS26" i="1"/>
  <c r="CC26" i="1"/>
  <c r="DI26" i="1"/>
  <c r="CO26" i="1"/>
  <c r="CM26" i="1"/>
  <c r="DE26" i="1"/>
  <c r="DA26" i="1"/>
  <c r="DG26" i="1"/>
  <c r="EC26" i="1"/>
  <c r="EA26" i="1"/>
  <c r="DY26" i="1"/>
  <c r="EG26" i="1"/>
  <c r="DU26" i="1"/>
  <c r="DK26" i="1"/>
  <c r="DG61" i="1"/>
  <c r="CO61" i="1"/>
  <c r="DA61" i="1"/>
  <c r="DS61" i="1"/>
  <c r="DK61" i="1"/>
  <c r="CW61" i="1"/>
  <c r="CM61" i="1"/>
  <c r="CC61" i="1"/>
  <c r="CY61" i="1"/>
  <c r="DE61" i="1"/>
  <c r="EC61" i="1"/>
  <c r="EE61" i="1"/>
  <c r="CE61" i="1"/>
  <c r="DC61" i="1"/>
  <c r="DI61" i="1"/>
  <c r="DU61" i="1"/>
  <c r="EA61" i="1"/>
  <c r="DY61" i="1"/>
  <c r="EG61" i="1"/>
  <c r="DW61" i="1"/>
  <c r="CY57" i="1"/>
  <c r="CC57" i="1"/>
  <c r="DE57" i="1"/>
  <c r="CO57" i="1"/>
  <c r="CM57" i="1"/>
  <c r="DK57" i="1"/>
  <c r="DG57" i="1"/>
  <c r="CE57" i="1"/>
  <c r="EC57" i="1"/>
  <c r="EE57" i="1"/>
  <c r="DC57" i="1"/>
  <c r="CW57" i="1"/>
  <c r="DU57" i="1"/>
  <c r="EA57" i="1"/>
  <c r="DY57" i="1"/>
  <c r="DW57" i="1"/>
  <c r="DA57" i="1"/>
  <c r="DI57" i="1"/>
  <c r="DS57" i="1"/>
  <c r="EG57" i="1"/>
  <c r="CO53" i="1"/>
  <c r="CM53" i="1"/>
  <c r="DG53" i="1"/>
  <c r="CW53" i="1"/>
  <c r="EC53" i="1"/>
  <c r="EE53" i="1"/>
  <c r="DK53" i="1"/>
  <c r="DC53" i="1"/>
  <c r="CE53" i="1"/>
  <c r="DI53" i="1"/>
  <c r="CY53" i="1"/>
  <c r="DU53" i="1"/>
  <c r="EA53" i="1"/>
  <c r="DY53" i="1"/>
  <c r="DW53" i="1"/>
  <c r="DA53" i="1"/>
  <c r="DS53" i="1"/>
  <c r="CC53" i="1"/>
  <c r="DE53" i="1"/>
  <c r="EG53" i="1"/>
  <c r="CC49" i="1"/>
  <c r="DC49" i="1"/>
  <c r="DI49" i="1"/>
  <c r="CY49" i="1"/>
  <c r="DU49" i="1"/>
  <c r="EA49" i="1"/>
  <c r="DY49" i="1"/>
  <c r="DW49" i="1"/>
  <c r="DK49" i="1"/>
  <c r="DA49" i="1"/>
  <c r="CO49" i="1"/>
  <c r="CM49" i="1"/>
  <c r="DS49" i="1"/>
  <c r="CE49" i="1"/>
  <c r="DE49" i="1"/>
  <c r="DG49" i="1"/>
  <c r="CW49" i="1"/>
  <c r="EC49" i="1"/>
  <c r="EE49" i="1"/>
  <c r="EG49" i="1"/>
  <c r="DA45" i="1"/>
  <c r="CO45" i="1"/>
  <c r="CM45" i="1"/>
  <c r="DS45" i="1"/>
  <c r="DK45" i="1"/>
  <c r="CE45" i="1"/>
  <c r="DE45" i="1"/>
  <c r="DG45" i="1"/>
  <c r="CW45" i="1"/>
  <c r="EC45" i="1"/>
  <c r="EE45" i="1"/>
  <c r="CC45" i="1"/>
  <c r="DC45" i="1"/>
  <c r="DI45" i="1"/>
  <c r="CY45" i="1"/>
  <c r="DU45" i="1"/>
  <c r="EA45" i="1"/>
  <c r="DY45" i="1"/>
  <c r="DW45" i="1"/>
  <c r="EG45" i="1"/>
  <c r="DE41" i="1"/>
  <c r="DK41" i="1"/>
  <c r="DG41" i="1"/>
  <c r="CW41" i="1"/>
  <c r="EE41" i="1"/>
  <c r="DC41" i="1"/>
  <c r="CM41" i="1"/>
  <c r="DI41" i="1"/>
  <c r="CY41" i="1"/>
  <c r="EA41" i="1"/>
  <c r="DY41" i="1"/>
  <c r="DW41" i="1"/>
  <c r="CO41" i="1"/>
  <c r="CE41" i="1"/>
  <c r="DA41" i="1"/>
  <c r="CC41" i="1"/>
  <c r="DS41" i="1"/>
  <c r="DU41" i="1"/>
  <c r="EG41" i="1"/>
  <c r="EC41" i="1"/>
  <c r="DU37" i="1"/>
  <c r="EC37" i="1"/>
  <c r="DG37" i="1"/>
  <c r="CE37" i="1"/>
  <c r="CW37" i="1"/>
  <c r="DY37" i="1"/>
  <c r="DK37" i="1"/>
  <c r="DC37" i="1"/>
  <c r="DI37" i="1"/>
  <c r="CY37" i="1"/>
  <c r="EE37" i="1"/>
  <c r="DS37" i="1"/>
  <c r="CC37" i="1"/>
  <c r="DA37" i="1"/>
  <c r="CO37" i="1"/>
  <c r="CM37" i="1"/>
  <c r="DE37" i="1"/>
  <c r="EG37" i="1"/>
  <c r="DW37" i="1"/>
  <c r="EA37" i="1"/>
  <c r="DU33" i="1"/>
  <c r="EC33" i="1"/>
  <c r="CW33" i="1"/>
  <c r="DE33" i="1"/>
  <c r="DI33" i="1"/>
  <c r="DG33" i="1"/>
  <c r="DK33" i="1"/>
  <c r="CM33" i="1"/>
  <c r="DA33" i="1"/>
  <c r="CY33" i="1"/>
  <c r="CO33" i="1"/>
  <c r="CE33" i="1"/>
  <c r="CC33" i="1"/>
  <c r="DC33" i="1"/>
  <c r="EG33" i="1"/>
  <c r="DS33" i="1"/>
  <c r="DW33" i="1"/>
  <c r="EE33" i="1"/>
  <c r="EA33" i="1"/>
  <c r="DY33" i="1"/>
  <c r="DU29" i="1"/>
  <c r="DA29" i="1"/>
  <c r="EC29" i="1"/>
  <c r="DK29" i="1"/>
  <c r="CC29" i="1"/>
  <c r="DG29" i="1"/>
  <c r="CO29" i="1"/>
  <c r="CM29" i="1"/>
  <c r="DC29" i="1"/>
  <c r="CY29" i="1"/>
  <c r="DE29" i="1"/>
  <c r="CE29" i="1"/>
  <c r="DI29" i="1"/>
  <c r="CW29" i="1"/>
  <c r="DY29" i="1"/>
  <c r="DW29" i="1"/>
  <c r="EA29" i="1"/>
  <c r="DS29" i="1"/>
  <c r="EG29" i="1"/>
  <c r="EE29" i="1"/>
  <c r="EC25" i="1"/>
  <c r="CW25" i="1"/>
  <c r="DA25" i="1"/>
  <c r="DE25" i="1"/>
  <c r="DI25" i="1"/>
  <c r="CM25" i="1"/>
  <c r="DG25" i="1"/>
  <c r="DU25" i="1"/>
  <c r="DK25" i="1"/>
  <c r="DS25" i="1"/>
  <c r="CO25" i="1"/>
  <c r="CE25" i="1"/>
  <c r="CC25" i="1"/>
  <c r="DC25" i="1"/>
  <c r="CY25" i="1"/>
  <c r="EA25" i="1"/>
  <c r="EE25" i="1"/>
  <c r="DY25" i="1"/>
  <c r="DW25" i="1"/>
  <c r="EG25" i="1"/>
  <c r="DE60" i="1"/>
  <c r="CM60" i="1"/>
  <c r="CC60" i="1"/>
  <c r="DI60" i="1"/>
  <c r="DG60" i="1"/>
  <c r="EA60" i="1"/>
  <c r="EE60" i="1"/>
  <c r="EC60" i="1"/>
  <c r="EG60" i="1"/>
  <c r="DA60" i="1"/>
  <c r="CE60" i="1"/>
  <c r="CY60" i="1"/>
  <c r="DS60" i="1"/>
  <c r="DY60" i="1"/>
  <c r="DW60" i="1"/>
  <c r="DU60" i="1"/>
  <c r="DK60" i="1"/>
  <c r="CO60" i="1"/>
  <c r="CW60" i="1"/>
  <c r="DC60" i="1"/>
  <c r="CM56" i="1"/>
  <c r="CW56" i="1"/>
  <c r="CC56" i="1"/>
  <c r="DA56" i="1"/>
  <c r="CY56" i="1"/>
  <c r="DG56" i="1"/>
  <c r="DS56" i="1"/>
  <c r="DY56" i="1"/>
  <c r="DW56" i="1"/>
  <c r="DU56" i="1"/>
  <c r="EG56" i="1"/>
  <c r="DC56" i="1"/>
  <c r="DK56" i="1"/>
  <c r="DE56" i="1"/>
  <c r="CO56" i="1"/>
  <c r="CE56" i="1"/>
  <c r="DI56" i="1"/>
  <c r="EA56" i="1"/>
  <c r="EE56" i="1"/>
  <c r="EC56" i="1"/>
  <c r="CM52" i="1"/>
  <c r="CY52" i="1"/>
  <c r="EG52" i="1"/>
  <c r="DC52" i="1"/>
  <c r="DK52" i="1"/>
  <c r="CC52" i="1"/>
  <c r="DI52" i="1"/>
  <c r="CE52" i="1"/>
  <c r="DE52" i="1"/>
  <c r="EA52" i="1"/>
  <c r="EE52" i="1"/>
  <c r="EC52" i="1"/>
  <c r="DA52" i="1"/>
  <c r="DG52" i="1"/>
  <c r="CW52" i="1"/>
  <c r="CO52" i="1"/>
  <c r="DS52" i="1"/>
  <c r="DY52" i="1"/>
  <c r="DW52" i="1"/>
  <c r="DU52" i="1"/>
  <c r="DC48" i="1"/>
  <c r="EG48" i="1"/>
  <c r="DI48" i="1"/>
  <c r="DE48" i="1"/>
  <c r="EA48" i="1"/>
  <c r="EE48" i="1"/>
  <c r="EC48" i="1"/>
  <c r="DK48" i="1"/>
  <c r="DA48" i="1"/>
  <c r="DG48" i="1"/>
  <c r="CM48" i="1"/>
  <c r="CW48" i="1"/>
  <c r="DS48" i="1"/>
  <c r="DY48" i="1"/>
  <c r="DW48" i="1"/>
  <c r="DU48" i="1"/>
  <c r="CC48" i="1"/>
  <c r="CO48" i="1"/>
  <c r="CY48" i="1"/>
  <c r="CE48" i="1"/>
  <c r="CC44" i="1"/>
  <c r="CO44" i="1"/>
  <c r="DI44" i="1"/>
  <c r="DE44" i="1"/>
  <c r="EA44" i="1"/>
  <c r="EE44" i="1"/>
  <c r="EC44" i="1"/>
  <c r="EG44" i="1"/>
  <c r="DA44" i="1"/>
  <c r="DG44" i="1"/>
  <c r="CW44" i="1"/>
  <c r="DS44" i="1"/>
  <c r="DY44" i="1"/>
  <c r="DW44" i="1"/>
  <c r="DU44" i="1"/>
  <c r="DK44" i="1"/>
  <c r="CM44" i="1"/>
  <c r="CY44" i="1"/>
  <c r="CE44" i="1"/>
  <c r="DC44" i="1"/>
  <c r="DA40" i="1"/>
  <c r="DG40" i="1"/>
  <c r="CO40" i="1"/>
  <c r="CW40" i="1"/>
  <c r="CE40" i="1"/>
  <c r="DY40" i="1"/>
  <c r="DW40" i="1"/>
  <c r="EG40" i="1"/>
  <c r="CY40" i="1"/>
  <c r="DK40" i="1"/>
  <c r="CC40" i="1"/>
  <c r="DC40" i="1"/>
  <c r="DI40" i="1"/>
  <c r="DE40" i="1"/>
  <c r="CM40" i="1"/>
  <c r="EE40" i="1"/>
  <c r="EA40" i="1"/>
  <c r="DU40" i="1"/>
  <c r="DS40" i="1"/>
  <c r="EC40" i="1"/>
  <c r="DS36" i="1"/>
  <c r="DC36" i="1"/>
  <c r="DI36" i="1"/>
  <c r="CC36" i="1"/>
  <c r="CY36" i="1"/>
  <c r="EG36" i="1"/>
  <c r="EE36" i="1"/>
  <c r="CM36" i="1"/>
  <c r="DA36" i="1"/>
  <c r="DK36" i="1"/>
  <c r="CE36" i="1"/>
  <c r="DE36" i="1"/>
  <c r="CW36" i="1"/>
  <c r="CO36" i="1"/>
  <c r="DG36" i="1"/>
  <c r="EA36" i="1"/>
  <c r="DY36" i="1"/>
  <c r="EC36" i="1"/>
  <c r="DW36" i="1"/>
  <c r="DU36" i="1"/>
  <c r="EA32" i="1"/>
  <c r="CC32" i="1"/>
  <c r="DI32" i="1"/>
  <c r="DE32" i="1"/>
  <c r="EG32" i="1"/>
  <c r="DA32" i="1"/>
  <c r="CW32" i="1"/>
  <c r="DC32" i="1"/>
  <c r="EE32" i="1"/>
  <c r="DK32" i="1"/>
  <c r="CM32" i="1"/>
  <c r="DG32" i="1"/>
  <c r="DS32" i="1"/>
  <c r="CO32" i="1"/>
  <c r="CE32" i="1"/>
  <c r="CY32" i="1"/>
  <c r="DY32" i="1"/>
  <c r="DU32" i="1"/>
  <c r="EC32" i="1"/>
  <c r="DW32" i="1"/>
  <c r="DS28" i="1"/>
  <c r="EA28" i="1"/>
  <c r="CC28" i="1"/>
  <c r="CM28" i="1"/>
  <c r="DA28" i="1"/>
  <c r="CW28" i="1"/>
  <c r="DC28" i="1"/>
  <c r="EC28" i="1"/>
  <c r="EG28" i="1"/>
  <c r="CE28" i="1"/>
  <c r="DG28" i="1"/>
  <c r="DW28" i="1"/>
  <c r="DK28" i="1"/>
  <c r="CO28" i="1"/>
  <c r="CY28" i="1"/>
  <c r="DI28" i="1"/>
  <c r="DE28" i="1"/>
  <c r="EE28" i="1"/>
  <c r="DU28" i="1"/>
  <c r="DY28" i="1"/>
  <c r="U188" i="11"/>
  <c r="DU15" i="1"/>
  <c r="EC15" i="1"/>
  <c r="DS15" i="1"/>
  <c r="DK15" i="1"/>
  <c r="EA15" i="1"/>
  <c r="EG15" i="1"/>
  <c r="DW15" i="1"/>
  <c r="DY15" i="1"/>
  <c r="EE15" i="1"/>
  <c r="EE22" i="1"/>
  <c r="DY22" i="1"/>
  <c r="EA22" i="1"/>
  <c r="DU22" i="1"/>
  <c r="DS22" i="1"/>
  <c r="EG22" i="1"/>
  <c r="DK22" i="1"/>
  <c r="DW22" i="1"/>
  <c r="EC22" i="1"/>
  <c r="EA18" i="1"/>
  <c r="DS18" i="1"/>
  <c r="DW18" i="1"/>
  <c r="DU18" i="1"/>
  <c r="EC18" i="1"/>
  <c r="DK18" i="1"/>
  <c r="EE18" i="1"/>
  <c r="EG18" i="1"/>
  <c r="DY18" i="1"/>
  <c r="DU19" i="1"/>
  <c r="EC19" i="1"/>
  <c r="DY19" i="1"/>
  <c r="DS19" i="1"/>
  <c r="EE19" i="1"/>
  <c r="DK19" i="1"/>
  <c r="DW19" i="1"/>
  <c r="EG19" i="1"/>
  <c r="EA19" i="1"/>
  <c r="EC21" i="1"/>
  <c r="DK21" i="1"/>
  <c r="EG21" i="1"/>
  <c r="DS21" i="1"/>
  <c r="DY21" i="1"/>
  <c r="DW21" i="1"/>
  <c r="EA21" i="1"/>
  <c r="EE21" i="1"/>
  <c r="DU21" i="1"/>
  <c r="DY17" i="1"/>
  <c r="DK17" i="1"/>
  <c r="EA17" i="1"/>
  <c r="DS17" i="1"/>
  <c r="EC17" i="1"/>
  <c r="EE17" i="1"/>
  <c r="DW17" i="1"/>
  <c r="EG17" i="1"/>
  <c r="DU17" i="1"/>
  <c r="DS23" i="1"/>
  <c r="DW23" i="1"/>
  <c r="EC23" i="1"/>
  <c r="DU23" i="1"/>
  <c r="EA23" i="1"/>
  <c r="EG23" i="1"/>
  <c r="DK23" i="1"/>
  <c r="DY23" i="1"/>
  <c r="EE23" i="1"/>
  <c r="DS24" i="1"/>
  <c r="DK24" i="1"/>
  <c r="DU24" i="1"/>
  <c r="DY24" i="1"/>
  <c r="DW24" i="1"/>
  <c r="EC24" i="1"/>
  <c r="EE24" i="1"/>
  <c r="EG24" i="1"/>
  <c r="EA24" i="1"/>
  <c r="EA20" i="1"/>
  <c r="EG20" i="1"/>
  <c r="DY20" i="1"/>
  <c r="DK20" i="1"/>
  <c r="DW20" i="1"/>
  <c r="EE20" i="1"/>
  <c r="EC20" i="1"/>
  <c r="DS20" i="1"/>
  <c r="DU20" i="1"/>
  <c r="EE16" i="1"/>
  <c r="DW16" i="1"/>
  <c r="EG16" i="1"/>
  <c r="EC16" i="1"/>
  <c r="DU16" i="1"/>
  <c r="DY16" i="1"/>
  <c r="DK16" i="1"/>
  <c r="EA16" i="1"/>
  <c r="DS16" i="1"/>
  <c r="DY14" i="1"/>
  <c r="DS14" i="1"/>
  <c r="DW14" i="1"/>
  <c r="EG14" i="1"/>
  <c r="EA14" i="1"/>
  <c r="EE14" i="1"/>
  <c r="DK14" i="1"/>
  <c r="EC14" i="1"/>
  <c r="DU14" i="1"/>
  <c r="CE14" i="1"/>
  <c r="DC15" i="1"/>
  <c r="DI15" i="1"/>
  <c r="DE15" i="1"/>
  <c r="CW15" i="1"/>
  <c r="CO15" i="1"/>
  <c r="DG15" i="1"/>
  <c r="CY15" i="1"/>
  <c r="DA15" i="1"/>
  <c r="CM15" i="1"/>
  <c r="CC15" i="1"/>
  <c r="CE15" i="1"/>
  <c r="DG14" i="1"/>
  <c r="CY14" i="1"/>
  <c r="CW14" i="1"/>
  <c r="DC14" i="1"/>
  <c r="DA14" i="1"/>
  <c r="DI14" i="1"/>
  <c r="DE14" i="1"/>
  <c r="CM14" i="1"/>
  <c r="CO14" i="1"/>
  <c r="CC21" i="1"/>
  <c r="CY21" i="1"/>
  <c r="DC21" i="1"/>
  <c r="CE21" i="1"/>
  <c r="DA21" i="1"/>
  <c r="CM21" i="1"/>
  <c r="DE21" i="1"/>
  <c r="DI21" i="1"/>
  <c r="CW21" i="1"/>
  <c r="CO21" i="1"/>
  <c r="DG21" i="1"/>
  <c r="CC17" i="1"/>
  <c r="DG17" i="1"/>
  <c r="CM17" i="1"/>
  <c r="CW17" i="1"/>
  <c r="DI17" i="1"/>
  <c r="CY17" i="1"/>
  <c r="DA17" i="1"/>
  <c r="DC17" i="1"/>
  <c r="CO17" i="1"/>
  <c r="CE17" i="1"/>
  <c r="DE17" i="1"/>
  <c r="CC24" i="1"/>
  <c r="CW24" i="1"/>
  <c r="DI24" i="1"/>
  <c r="CE24" i="1"/>
  <c r="CY24" i="1"/>
  <c r="DE24" i="1"/>
  <c r="DA24" i="1"/>
  <c r="DC24" i="1"/>
  <c r="CO24" i="1"/>
  <c r="CM24" i="1"/>
  <c r="DG24" i="1"/>
  <c r="CE20" i="1"/>
  <c r="CC20" i="1"/>
  <c r="CO20" i="1"/>
  <c r="DE20" i="1"/>
  <c r="DI20" i="1"/>
  <c r="DG20" i="1"/>
  <c r="CY20" i="1"/>
  <c r="CW20" i="1"/>
  <c r="CM20" i="1"/>
  <c r="DA20" i="1"/>
  <c r="DC20" i="1"/>
  <c r="CW16" i="1"/>
  <c r="DI16" i="1"/>
  <c r="CY16" i="1"/>
  <c r="DA16" i="1"/>
  <c r="DG16" i="1"/>
  <c r="CO16" i="1"/>
  <c r="DC16" i="1"/>
  <c r="CC16" i="1"/>
  <c r="CM16" i="1"/>
  <c r="DE16" i="1"/>
  <c r="DC23" i="1"/>
  <c r="DA23" i="1"/>
  <c r="DE23" i="1"/>
  <c r="CW23" i="1"/>
  <c r="DI23" i="1"/>
  <c r="CM23" i="1"/>
  <c r="CO23" i="1"/>
  <c r="CC23" i="1"/>
  <c r="DG23" i="1"/>
  <c r="CY23" i="1"/>
  <c r="CW19" i="1"/>
  <c r="DE19" i="1"/>
  <c r="DI19" i="1"/>
  <c r="CO19" i="1"/>
  <c r="CY19" i="1"/>
  <c r="DG19" i="1"/>
  <c r="DA19" i="1"/>
  <c r="DC19" i="1"/>
  <c r="CE19" i="1"/>
  <c r="CC19" i="1"/>
  <c r="CM19" i="1"/>
  <c r="CE16" i="1"/>
  <c r="CW22" i="1"/>
  <c r="CM22" i="1"/>
  <c r="DE22" i="1"/>
  <c r="DG22" i="1"/>
  <c r="DI22" i="1"/>
  <c r="CE22" i="1"/>
  <c r="DA22" i="1"/>
  <c r="CC22" i="1"/>
  <c r="DC22" i="1"/>
  <c r="CY22" i="1"/>
  <c r="CO22" i="1"/>
  <c r="DC18" i="1"/>
  <c r="CM18" i="1"/>
  <c r="DG18" i="1"/>
  <c r="CY18" i="1"/>
  <c r="DA18" i="1"/>
  <c r="DE18" i="1"/>
  <c r="CE18" i="1"/>
  <c r="CC18" i="1"/>
  <c r="CW18" i="1"/>
  <c r="DI18" i="1"/>
  <c r="CO18" i="1"/>
  <c r="CE23" i="1"/>
  <c r="CC14" i="1"/>
  <c r="U41" i="11"/>
  <c r="DQ214" i="1" l="1"/>
  <c r="U145" i="11" s="1"/>
  <c r="EM214" i="1"/>
  <c r="U195" i="11" s="1"/>
  <c r="EI214" i="1"/>
  <c r="CS214" i="1"/>
  <c r="DO214" i="1"/>
  <c r="CI214" i="1"/>
  <c r="DM214" i="1"/>
  <c r="U144" i="11" s="1"/>
  <c r="W140" i="11" s="1"/>
  <c r="U160" i="11" s="1"/>
  <c r="EK214" i="1"/>
  <c r="DS213" i="1"/>
  <c r="DT213" i="1" s="1"/>
  <c r="DR214" i="1"/>
  <c r="U166" i="11" s="1"/>
  <c r="EG214" i="1"/>
  <c r="U184" i="11" s="1"/>
  <c r="DK214" i="1"/>
  <c r="U134" i="11" s="1"/>
  <c r="DC214" i="1"/>
  <c r="U128" i="11" s="1"/>
  <c r="DE214" i="1"/>
  <c r="U129" i="11" s="1"/>
  <c r="CW214" i="1"/>
  <c r="U125" i="11" s="1"/>
  <c r="DA214" i="1"/>
  <c r="U127" i="11" s="1"/>
  <c r="DG214" i="1"/>
  <c r="U130" i="11" s="1"/>
  <c r="DI214" i="1"/>
  <c r="U131" i="11" s="1"/>
  <c r="CY214" i="1"/>
  <c r="U126" i="11" s="1"/>
  <c r="CM214" i="1"/>
  <c r="CC214" i="1"/>
  <c r="U194" i="11" l="1"/>
  <c r="W190" i="11" s="1"/>
  <c r="U210" i="11" s="1"/>
  <c r="DS214" i="1"/>
  <c r="U175" i="11" s="1"/>
  <c r="DU213" i="1"/>
  <c r="DT214" i="1"/>
  <c r="U167" i="11" s="1"/>
  <c r="U79" i="11"/>
  <c r="B97" i="7" s="1"/>
  <c r="U123" i="11"/>
  <c r="B118" i="7" s="1"/>
  <c r="U43" i="11"/>
  <c r="B76" i="7" s="1"/>
  <c r="U17" i="11"/>
  <c r="U16" i="11"/>
  <c r="J48" i="7"/>
  <c r="BN62" i="1"/>
  <c r="BN60" i="1"/>
  <c r="BN58" i="1"/>
  <c r="BN56" i="1"/>
  <c r="BK62" i="1"/>
  <c r="BK60" i="1"/>
  <c r="BK58" i="1"/>
  <c r="BK56" i="1"/>
  <c r="BS39" i="1"/>
  <c r="BN45" i="1"/>
  <c r="BN43" i="1"/>
  <c r="BN41" i="1"/>
  <c r="BN39" i="1"/>
  <c r="BK45" i="1"/>
  <c r="BK43" i="1"/>
  <c r="BK41" i="1"/>
  <c r="BK39" i="1"/>
  <c r="BS22" i="1"/>
  <c r="BP28" i="1"/>
  <c r="BP26" i="1"/>
  <c r="BP22" i="1"/>
  <c r="BN28" i="1"/>
  <c r="BN26" i="1"/>
  <c r="BN24" i="1"/>
  <c r="BN22" i="1"/>
  <c r="BK28" i="1"/>
  <c r="U34" i="11" s="1"/>
  <c r="BK26" i="1"/>
  <c r="U33" i="11" s="1"/>
  <c r="BK24" i="1"/>
  <c r="U32" i="11" s="1"/>
  <c r="BK22" i="1"/>
  <c r="U31" i="11" s="1"/>
  <c r="BB56" i="1"/>
  <c r="AZ62" i="1"/>
  <c r="AZ60" i="1"/>
  <c r="AZ58" i="1"/>
  <c r="AZ56" i="1"/>
  <c r="AX62" i="1"/>
  <c r="AX60" i="1"/>
  <c r="AX58" i="1"/>
  <c r="AX56" i="1"/>
  <c r="BB39" i="1"/>
  <c r="BB22" i="1"/>
  <c r="AZ45" i="1"/>
  <c r="AZ43" i="1"/>
  <c r="AZ41" i="1"/>
  <c r="AZ39" i="1"/>
  <c r="AX45" i="1"/>
  <c r="AX43" i="1"/>
  <c r="AX41" i="1"/>
  <c r="AX39" i="1"/>
  <c r="AZ28" i="1"/>
  <c r="AZ26" i="1"/>
  <c r="AZ24" i="1"/>
  <c r="AZ22" i="1"/>
  <c r="AX28" i="1"/>
  <c r="AX26" i="1"/>
  <c r="AX24" i="1"/>
  <c r="AX22" i="1"/>
  <c r="AS56" i="1"/>
  <c r="AS39" i="1"/>
  <c r="AU62" i="1"/>
  <c r="AU60" i="1"/>
  <c r="AU58" i="1"/>
  <c r="AU56" i="1"/>
  <c r="AU28" i="1"/>
  <c r="AU26" i="1"/>
  <c r="AU24" i="1"/>
  <c r="AU45" i="1"/>
  <c r="AU43" i="1"/>
  <c r="AU41" i="1"/>
  <c r="AU39" i="1"/>
  <c r="AU22" i="1"/>
  <c r="AS22" i="1"/>
  <c r="E99" i="8"/>
  <c r="E77" i="8"/>
  <c r="E28" i="8"/>
  <c r="E50" i="8"/>
  <c r="M50" i="8"/>
  <c r="J50" i="8"/>
  <c r="F51" i="7"/>
  <c r="E29" i="7"/>
  <c r="B21" i="7"/>
  <c r="U15" i="11" l="1"/>
  <c r="DV213" i="1"/>
  <c r="DU214" i="1"/>
  <c r="U176" i="11" s="1"/>
  <c r="AJ14" i="1"/>
  <c r="DW213" i="1" l="1"/>
  <c r="DV214" i="1"/>
  <c r="U168" i="11" s="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213" i="1"/>
  <c r="V214" i="1"/>
  <c r="U221" i="1" s="1"/>
  <c r="X233" i="1" s="1"/>
  <c r="DX213" i="1" l="1"/>
  <c r="DW214" i="1"/>
  <c r="U177" i="11" s="1"/>
  <c r="AH5" i="1"/>
  <c r="AH6" i="1"/>
  <c r="AH7" i="1"/>
  <c r="AH4" i="1"/>
  <c r="AK3" i="1"/>
  <c r="DY213" i="1" l="1"/>
  <c r="DX214" i="1"/>
  <c r="U169" i="11" s="1"/>
  <c r="AK14" i="1"/>
  <c r="AD15" i="1"/>
  <c r="CP15" i="1" s="1"/>
  <c r="CQ15" i="1" s="1"/>
  <c r="CQ214" i="1" s="1"/>
  <c r="U93" i="11" s="1"/>
  <c r="AD16" i="1"/>
  <c r="AE16" i="1" s="1"/>
  <c r="AD17" i="1"/>
  <c r="AE17" i="1" s="1"/>
  <c r="AD18" i="1"/>
  <c r="AE18" i="1" s="1"/>
  <c r="AD19" i="1"/>
  <c r="AE19" i="1" s="1"/>
  <c r="AD20" i="1"/>
  <c r="AE20" i="1" s="1"/>
  <c r="AD21" i="1"/>
  <c r="AE21" i="1" s="1"/>
  <c r="AD22" i="1"/>
  <c r="AE22" i="1" s="1"/>
  <c r="AD23" i="1"/>
  <c r="AE23" i="1" s="1"/>
  <c r="AD24" i="1"/>
  <c r="AE24" i="1" s="1"/>
  <c r="AD25" i="1"/>
  <c r="AE25" i="1" s="1"/>
  <c r="AD26" i="1"/>
  <c r="AE26" i="1" s="1"/>
  <c r="AD27" i="1"/>
  <c r="AE27" i="1" s="1"/>
  <c r="AD28" i="1"/>
  <c r="AE28" i="1" s="1"/>
  <c r="AD29" i="1"/>
  <c r="AE29" i="1" s="1"/>
  <c r="AD30" i="1"/>
  <c r="AE30" i="1" s="1"/>
  <c r="AD31" i="1"/>
  <c r="AE31" i="1" s="1"/>
  <c r="AD32" i="1"/>
  <c r="AE32" i="1" s="1"/>
  <c r="AD33" i="1"/>
  <c r="AE33" i="1" s="1"/>
  <c r="AD34" i="1"/>
  <c r="AE34" i="1" s="1"/>
  <c r="AD35" i="1"/>
  <c r="AE35" i="1" s="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AD49" i="1"/>
  <c r="AE49" i="1" s="1"/>
  <c r="AD50" i="1"/>
  <c r="AE50" i="1" s="1"/>
  <c r="AD51" i="1"/>
  <c r="AE51" i="1" s="1"/>
  <c r="AD52" i="1"/>
  <c r="AE52" i="1" s="1"/>
  <c r="AD53" i="1"/>
  <c r="AE53" i="1" s="1"/>
  <c r="AD54" i="1"/>
  <c r="AE54" i="1" s="1"/>
  <c r="AD55" i="1"/>
  <c r="AE55" i="1" s="1"/>
  <c r="AD56" i="1"/>
  <c r="AE56" i="1" s="1"/>
  <c r="AD57" i="1"/>
  <c r="AE57" i="1" s="1"/>
  <c r="AD58" i="1"/>
  <c r="AE58" i="1" s="1"/>
  <c r="AD59" i="1"/>
  <c r="AE59" i="1" s="1"/>
  <c r="AD60" i="1"/>
  <c r="AE60" i="1" s="1"/>
  <c r="AD61" i="1"/>
  <c r="AE61" i="1" s="1"/>
  <c r="AD62" i="1"/>
  <c r="AE62" i="1" s="1"/>
  <c r="AD213" i="1"/>
  <c r="AE213" i="1" s="1"/>
  <c r="AD14" i="1"/>
  <c r="CF14" i="1" s="1"/>
  <c r="CG14" i="1" s="1"/>
  <c r="CG214" i="1" s="1"/>
  <c r="U57" i="11" s="1"/>
  <c r="DZ213" i="1" l="1"/>
  <c r="DY214" i="1"/>
  <c r="U178" i="11" s="1"/>
  <c r="AE15" i="1"/>
  <c r="CP214" i="1"/>
  <c r="AE14" i="1"/>
  <c r="CF214" i="1"/>
  <c r="AD214" i="1"/>
  <c r="EA213" i="1" l="1"/>
  <c r="DZ214" i="1"/>
  <c r="U170" i="11" s="1"/>
  <c r="AE214" i="1"/>
  <c r="U85" i="11"/>
  <c r="CN214" i="1"/>
  <c r="U81" i="11" s="1"/>
  <c r="CO214" i="1"/>
  <c r="U83" i="11" s="1"/>
  <c r="U49" i="11"/>
  <c r="CD214" i="1"/>
  <c r="U45" i="11" s="1"/>
  <c r="CE214" i="1"/>
  <c r="U47" i="11" s="1"/>
  <c r="AF14" i="1"/>
  <c r="X26" i="17"/>
  <c r="AC4" i="17"/>
  <c r="B3" i="16"/>
  <c r="C3" i="16"/>
  <c r="D3" i="16"/>
  <c r="E3" i="16"/>
  <c r="F3" i="16"/>
  <c r="G3" i="16"/>
  <c r="H3" i="16"/>
  <c r="I3" i="16"/>
  <c r="J3" i="16"/>
  <c r="B4" i="16"/>
  <c r="C4" i="16"/>
  <c r="D4" i="16"/>
  <c r="E4" i="16"/>
  <c r="F4" i="16"/>
  <c r="G4" i="16"/>
  <c r="H4" i="16"/>
  <c r="I4" i="16"/>
  <c r="J4" i="16"/>
  <c r="B5" i="16"/>
  <c r="C5" i="16"/>
  <c r="D5" i="16"/>
  <c r="E5" i="16"/>
  <c r="F5" i="16"/>
  <c r="G5" i="16"/>
  <c r="H5" i="16"/>
  <c r="I5" i="16"/>
  <c r="J5" i="16"/>
  <c r="B6" i="16"/>
  <c r="C6" i="16"/>
  <c r="D6" i="16"/>
  <c r="E6" i="16"/>
  <c r="F6" i="16"/>
  <c r="G6" i="16"/>
  <c r="H6" i="16"/>
  <c r="I6" i="16"/>
  <c r="J6" i="16"/>
  <c r="B7" i="16"/>
  <c r="C7" i="16"/>
  <c r="D7" i="16"/>
  <c r="E7" i="16"/>
  <c r="F7" i="16"/>
  <c r="G7" i="16"/>
  <c r="H7" i="16"/>
  <c r="I7" i="16"/>
  <c r="J7" i="16"/>
  <c r="B8" i="16"/>
  <c r="C8" i="16"/>
  <c r="D8" i="16"/>
  <c r="E8" i="16"/>
  <c r="F8" i="16"/>
  <c r="G8" i="16"/>
  <c r="H8" i="16"/>
  <c r="I8" i="16"/>
  <c r="J8" i="16"/>
  <c r="B9" i="16"/>
  <c r="C9" i="16"/>
  <c r="D9" i="16"/>
  <c r="E9" i="16"/>
  <c r="F9" i="16"/>
  <c r="G9" i="16"/>
  <c r="H9" i="16"/>
  <c r="I9" i="16"/>
  <c r="J9" i="16"/>
  <c r="B10" i="16"/>
  <c r="C10" i="16"/>
  <c r="D10" i="16"/>
  <c r="E10" i="16"/>
  <c r="F10" i="16"/>
  <c r="G10" i="16"/>
  <c r="H10" i="16"/>
  <c r="I10" i="16"/>
  <c r="J10" i="16"/>
  <c r="B11" i="16"/>
  <c r="C11" i="16"/>
  <c r="D11" i="16"/>
  <c r="E11" i="16"/>
  <c r="F11" i="16"/>
  <c r="G11" i="16"/>
  <c r="H11" i="16"/>
  <c r="I11" i="16"/>
  <c r="J11" i="16"/>
  <c r="B12" i="16"/>
  <c r="C12" i="16"/>
  <c r="D12" i="16"/>
  <c r="E12" i="16"/>
  <c r="F12" i="16"/>
  <c r="G12" i="16"/>
  <c r="H12" i="16"/>
  <c r="I12" i="16"/>
  <c r="J12" i="16"/>
  <c r="B13" i="16"/>
  <c r="C13" i="16"/>
  <c r="D13" i="16"/>
  <c r="E13" i="16"/>
  <c r="F13" i="16"/>
  <c r="G13" i="16"/>
  <c r="H13" i="16"/>
  <c r="I13" i="16"/>
  <c r="J13" i="16"/>
  <c r="B14" i="16"/>
  <c r="C14" i="16"/>
  <c r="D14" i="16"/>
  <c r="E14" i="16"/>
  <c r="F14" i="16"/>
  <c r="G14" i="16"/>
  <c r="H14" i="16"/>
  <c r="I14" i="16"/>
  <c r="J14" i="16"/>
  <c r="B15" i="16"/>
  <c r="C15" i="16"/>
  <c r="D15" i="16"/>
  <c r="E15" i="16"/>
  <c r="F15" i="16"/>
  <c r="G15" i="16"/>
  <c r="H15" i="16"/>
  <c r="I15" i="16"/>
  <c r="J15" i="16"/>
  <c r="B16" i="16"/>
  <c r="C16" i="16"/>
  <c r="D16" i="16"/>
  <c r="E16" i="16"/>
  <c r="F16" i="16"/>
  <c r="G16" i="16"/>
  <c r="H16" i="16"/>
  <c r="I16" i="16"/>
  <c r="J16" i="16"/>
  <c r="B17" i="16"/>
  <c r="C17" i="16"/>
  <c r="D17" i="16"/>
  <c r="E17" i="16"/>
  <c r="F17" i="16"/>
  <c r="G17" i="16"/>
  <c r="H17" i="16"/>
  <c r="I17" i="16"/>
  <c r="J17" i="16"/>
  <c r="B18" i="16"/>
  <c r="C18" i="16"/>
  <c r="D18" i="16"/>
  <c r="E18" i="16"/>
  <c r="F18" i="16"/>
  <c r="G18" i="16"/>
  <c r="H18" i="16"/>
  <c r="I18" i="16"/>
  <c r="J18" i="16"/>
  <c r="B19" i="16"/>
  <c r="C19" i="16"/>
  <c r="D19" i="16"/>
  <c r="E19" i="16"/>
  <c r="F19" i="16"/>
  <c r="G19" i="16"/>
  <c r="H19" i="16"/>
  <c r="I19" i="16"/>
  <c r="J19" i="16"/>
  <c r="B20" i="16"/>
  <c r="C20" i="16"/>
  <c r="D20" i="16"/>
  <c r="E20" i="16"/>
  <c r="F20" i="16"/>
  <c r="G20" i="16"/>
  <c r="H20" i="16"/>
  <c r="I20" i="16"/>
  <c r="J20" i="16"/>
  <c r="B21" i="16"/>
  <c r="C21" i="16"/>
  <c r="D21" i="16"/>
  <c r="E21" i="16"/>
  <c r="F21" i="16"/>
  <c r="G21" i="16"/>
  <c r="H21" i="16"/>
  <c r="I21" i="16"/>
  <c r="J21" i="16"/>
  <c r="B22" i="16"/>
  <c r="C22" i="16"/>
  <c r="D22" i="16"/>
  <c r="E22" i="16"/>
  <c r="F22" i="16"/>
  <c r="G22" i="16"/>
  <c r="H22" i="16"/>
  <c r="I22" i="16"/>
  <c r="J22" i="16"/>
  <c r="B23" i="16"/>
  <c r="C23" i="16"/>
  <c r="D23" i="16"/>
  <c r="E23" i="16"/>
  <c r="F23" i="16"/>
  <c r="G23" i="16"/>
  <c r="H23" i="16"/>
  <c r="I23" i="16"/>
  <c r="J23" i="16"/>
  <c r="B24" i="16"/>
  <c r="C24" i="16"/>
  <c r="D24" i="16"/>
  <c r="E24" i="16"/>
  <c r="F24" i="16"/>
  <c r="G24" i="16"/>
  <c r="H24" i="16"/>
  <c r="I24" i="16"/>
  <c r="J24" i="16"/>
  <c r="B25" i="16"/>
  <c r="C25" i="16"/>
  <c r="D25" i="16"/>
  <c r="E25" i="16"/>
  <c r="F25" i="16"/>
  <c r="G25" i="16"/>
  <c r="H25" i="16"/>
  <c r="I25" i="16"/>
  <c r="J25" i="16"/>
  <c r="B26" i="16"/>
  <c r="C26" i="16"/>
  <c r="D26" i="16"/>
  <c r="E26" i="16"/>
  <c r="F26" i="16"/>
  <c r="G26" i="16"/>
  <c r="H26" i="16"/>
  <c r="I26" i="16"/>
  <c r="J26" i="16"/>
  <c r="B27" i="16"/>
  <c r="C27" i="16"/>
  <c r="D27" i="16"/>
  <c r="E27" i="16"/>
  <c r="F27" i="16"/>
  <c r="G27" i="16"/>
  <c r="H27" i="16"/>
  <c r="I27" i="16"/>
  <c r="J27" i="16"/>
  <c r="B28" i="16"/>
  <c r="C28" i="16"/>
  <c r="D28" i="16"/>
  <c r="E28" i="16"/>
  <c r="F28" i="16"/>
  <c r="G28" i="16"/>
  <c r="H28" i="16"/>
  <c r="I28" i="16"/>
  <c r="J28" i="16"/>
  <c r="B29" i="16"/>
  <c r="C29" i="16"/>
  <c r="D29" i="16"/>
  <c r="E29" i="16"/>
  <c r="F29" i="16"/>
  <c r="G29" i="16"/>
  <c r="H29" i="16"/>
  <c r="I29" i="16"/>
  <c r="J29" i="16"/>
  <c r="B30" i="16"/>
  <c r="C30" i="16"/>
  <c r="D30" i="16"/>
  <c r="E30" i="16"/>
  <c r="F30" i="16"/>
  <c r="G30" i="16"/>
  <c r="H30" i="16"/>
  <c r="I30" i="16"/>
  <c r="J30" i="16"/>
  <c r="B31" i="16"/>
  <c r="C31" i="16"/>
  <c r="D31" i="16"/>
  <c r="E31" i="16"/>
  <c r="F31" i="16"/>
  <c r="G31" i="16"/>
  <c r="H31" i="16"/>
  <c r="I31" i="16"/>
  <c r="J31" i="16"/>
  <c r="B32" i="16"/>
  <c r="C32" i="16"/>
  <c r="D32" i="16"/>
  <c r="E32" i="16"/>
  <c r="F32" i="16"/>
  <c r="G32" i="16"/>
  <c r="H32" i="16"/>
  <c r="I32" i="16"/>
  <c r="J32" i="16"/>
  <c r="B33" i="16"/>
  <c r="C33" i="16"/>
  <c r="D33" i="16"/>
  <c r="E33" i="16"/>
  <c r="F33" i="16"/>
  <c r="G33" i="16"/>
  <c r="H33" i="16"/>
  <c r="I33" i="16"/>
  <c r="J33" i="16"/>
  <c r="B34" i="16"/>
  <c r="C34" i="16"/>
  <c r="D34" i="16"/>
  <c r="E34" i="16"/>
  <c r="F34" i="16"/>
  <c r="G34" i="16"/>
  <c r="H34" i="16"/>
  <c r="I34" i="16"/>
  <c r="J34" i="16"/>
  <c r="B35" i="16"/>
  <c r="C35" i="16"/>
  <c r="D35" i="16"/>
  <c r="E35" i="16"/>
  <c r="F35" i="16"/>
  <c r="G35" i="16"/>
  <c r="H35" i="16"/>
  <c r="I35" i="16"/>
  <c r="J35" i="16"/>
  <c r="B36" i="16"/>
  <c r="C36" i="16"/>
  <c r="D36" i="16"/>
  <c r="E36" i="16"/>
  <c r="F36" i="16"/>
  <c r="G36" i="16"/>
  <c r="H36" i="16"/>
  <c r="I36" i="16"/>
  <c r="J36" i="16"/>
  <c r="B37" i="16"/>
  <c r="C37" i="16"/>
  <c r="D37" i="16"/>
  <c r="E37" i="16"/>
  <c r="F37" i="16"/>
  <c r="G37" i="16"/>
  <c r="H37" i="16"/>
  <c r="I37" i="16"/>
  <c r="J37" i="16"/>
  <c r="B38" i="16"/>
  <c r="C38" i="16"/>
  <c r="D38" i="16"/>
  <c r="E38" i="16"/>
  <c r="F38" i="16"/>
  <c r="G38" i="16"/>
  <c r="H38" i="16"/>
  <c r="I38" i="16"/>
  <c r="J38" i="16"/>
  <c r="B39" i="16"/>
  <c r="C39" i="16"/>
  <c r="D39" i="16"/>
  <c r="E39" i="16"/>
  <c r="F39" i="16"/>
  <c r="G39" i="16"/>
  <c r="H39" i="16"/>
  <c r="I39" i="16"/>
  <c r="J39" i="16"/>
  <c r="B40" i="16"/>
  <c r="C40" i="16"/>
  <c r="D40" i="16"/>
  <c r="E40" i="16"/>
  <c r="F40" i="16"/>
  <c r="G40" i="16"/>
  <c r="H40" i="16"/>
  <c r="I40" i="16"/>
  <c r="J40" i="16"/>
  <c r="B41" i="16"/>
  <c r="C41" i="16"/>
  <c r="D41" i="16"/>
  <c r="E41" i="16"/>
  <c r="F41" i="16"/>
  <c r="G41" i="16"/>
  <c r="H41" i="16"/>
  <c r="I41" i="16"/>
  <c r="J41" i="16"/>
  <c r="B42" i="16"/>
  <c r="C42" i="16"/>
  <c r="D42" i="16"/>
  <c r="E42" i="16"/>
  <c r="F42" i="16"/>
  <c r="G42" i="16"/>
  <c r="H42" i="16"/>
  <c r="I42" i="16"/>
  <c r="J42" i="16"/>
  <c r="B43" i="16"/>
  <c r="C43" i="16"/>
  <c r="D43" i="16"/>
  <c r="E43" i="16"/>
  <c r="F43" i="16"/>
  <c r="G43" i="16"/>
  <c r="H43" i="16"/>
  <c r="I43" i="16"/>
  <c r="J43" i="16"/>
  <c r="B44" i="16"/>
  <c r="C44" i="16"/>
  <c r="D44" i="16"/>
  <c r="E44" i="16"/>
  <c r="F44" i="16"/>
  <c r="G44" i="16"/>
  <c r="H44" i="16"/>
  <c r="I44" i="16"/>
  <c r="J44" i="16"/>
  <c r="B45" i="16"/>
  <c r="C45" i="16"/>
  <c r="D45" i="16"/>
  <c r="E45" i="16"/>
  <c r="F45" i="16"/>
  <c r="G45" i="16"/>
  <c r="H45" i="16"/>
  <c r="I45" i="16"/>
  <c r="J45" i="16"/>
  <c r="B46" i="16"/>
  <c r="C46" i="16"/>
  <c r="D46" i="16"/>
  <c r="E46" i="16"/>
  <c r="F46" i="16"/>
  <c r="G46" i="16"/>
  <c r="H46" i="16"/>
  <c r="I46" i="16"/>
  <c r="J46" i="16"/>
  <c r="B47" i="16"/>
  <c r="C47" i="16"/>
  <c r="D47" i="16"/>
  <c r="E47" i="16"/>
  <c r="F47" i="16"/>
  <c r="G47" i="16"/>
  <c r="H47" i="16"/>
  <c r="I47" i="16"/>
  <c r="J47" i="16"/>
  <c r="B48" i="16"/>
  <c r="C48" i="16"/>
  <c r="D48" i="16"/>
  <c r="E48" i="16"/>
  <c r="F48" i="16"/>
  <c r="G48" i="16"/>
  <c r="H48" i="16"/>
  <c r="I48" i="16"/>
  <c r="J48" i="16"/>
  <c r="B49" i="16"/>
  <c r="C49" i="16"/>
  <c r="D49" i="16"/>
  <c r="E49" i="16"/>
  <c r="F49" i="16"/>
  <c r="G49" i="16"/>
  <c r="H49" i="16"/>
  <c r="I49" i="16"/>
  <c r="J49" i="16"/>
  <c r="B50" i="16"/>
  <c r="C50" i="16"/>
  <c r="D50" i="16"/>
  <c r="E50" i="16"/>
  <c r="F50" i="16"/>
  <c r="G50" i="16"/>
  <c r="H50" i="16"/>
  <c r="I50" i="16"/>
  <c r="J50" i="16"/>
  <c r="B51" i="16"/>
  <c r="C51" i="16"/>
  <c r="D51" i="16"/>
  <c r="E51" i="16"/>
  <c r="F51" i="16"/>
  <c r="G51" i="16"/>
  <c r="H51" i="16"/>
  <c r="I51" i="16"/>
  <c r="J51" i="16"/>
  <c r="B52" i="16"/>
  <c r="C52" i="16"/>
  <c r="D52" i="16"/>
  <c r="E52" i="16"/>
  <c r="F52" i="16"/>
  <c r="G52" i="16"/>
  <c r="H52" i="16"/>
  <c r="I52" i="16"/>
  <c r="J52" i="16"/>
  <c r="EB213" i="1" l="1"/>
  <c r="EA214" i="1"/>
  <c r="U179" i="11" s="1"/>
  <c r="U51" i="11"/>
  <c r="U87" i="11"/>
  <c r="F2" i="13"/>
  <c r="N12" i="13"/>
  <c r="G6" i="13" s="1"/>
  <c r="H6" i="13" s="1"/>
  <c r="AX2" i="12"/>
  <c r="AK7" i="12"/>
  <c r="BD7" i="12"/>
  <c r="AK8" i="12"/>
  <c r="BI8" i="12" s="1"/>
  <c r="AK9" i="12"/>
  <c r="BD9" i="12"/>
  <c r="AK10" i="12"/>
  <c r="BD10" i="12"/>
  <c r="BD12" i="12"/>
  <c r="BD13" i="12"/>
  <c r="BD14" i="12"/>
  <c r="BD15" i="12"/>
  <c r="BD16" i="12"/>
  <c r="BD17" i="12"/>
  <c r="BD18" i="12"/>
  <c r="BD19" i="12"/>
  <c r="BD20" i="12"/>
  <c r="BD21" i="12"/>
  <c r="BD22" i="12"/>
  <c r="BD23" i="12"/>
  <c r="BD24" i="12"/>
  <c r="BD25" i="12"/>
  <c r="BD26" i="12"/>
  <c r="BD27" i="12"/>
  <c r="BD28" i="12"/>
  <c r="BD29" i="12"/>
  <c r="BD60" i="12"/>
  <c r="AK71" i="12"/>
  <c r="AK72" i="12"/>
  <c r="AK73" i="12"/>
  <c r="BI7" i="12" l="1"/>
  <c r="BI27" i="12"/>
  <c r="BI23" i="12"/>
  <c r="BI19" i="12"/>
  <c r="BI17" i="12"/>
  <c r="BI15" i="12"/>
  <c r="U44" i="17"/>
  <c r="AP62" i="12"/>
  <c r="U38" i="17" s="1"/>
  <c r="BI11" i="12"/>
  <c r="W62" i="12"/>
  <c r="U34" i="17" s="1"/>
  <c r="BI26" i="12"/>
  <c r="BI20" i="12"/>
  <c r="BI16" i="12"/>
  <c r="BI12" i="12"/>
  <c r="BI28" i="12"/>
  <c r="AP61" i="12"/>
  <c r="BI13" i="12"/>
  <c r="U33" i="17"/>
  <c r="BI9" i="12"/>
  <c r="BI29" i="12"/>
  <c r="BI22" i="12"/>
  <c r="BI25" i="12"/>
  <c r="BI18" i="12"/>
  <c r="BI60" i="12"/>
  <c r="BI24" i="12"/>
  <c r="BI21" i="12"/>
  <c r="BI14" i="12"/>
  <c r="BI10" i="12"/>
  <c r="EC213" i="1"/>
  <c r="EB214" i="1"/>
  <c r="U171" i="11" s="1"/>
  <c r="U26" i="17"/>
  <c r="U29" i="17" s="1"/>
  <c r="AB27" i="17"/>
  <c r="I6" i="13"/>
  <c r="U35" i="17" l="1"/>
  <c r="U55" i="17"/>
  <c r="W63" i="12"/>
  <c r="ED213" i="1"/>
  <c r="EC214" i="1"/>
  <c r="U180" i="11" s="1"/>
  <c r="U43" i="17"/>
  <c r="U45" i="17" s="1"/>
  <c r="U51" i="17" s="1"/>
  <c r="U59" i="17" s="1"/>
  <c r="U37" i="17"/>
  <c r="U39" i="17" s="1"/>
  <c r="U52" i="17" s="1"/>
  <c r="AP63" i="12"/>
  <c r="AC4" i="11"/>
  <c r="AC4" i="10"/>
  <c r="AG16" i="10"/>
  <c r="AG416" i="10" s="1"/>
  <c r="AG146" i="10"/>
  <c r="AG396" i="10"/>
  <c r="AG398" i="10"/>
  <c r="AG400" i="10"/>
  <c r="AG402" i="10"/>
  <c r="AG404" i="10"/>
  <c r="AG406" i="10"/>
  <c r="AG408" i="10"/>
  <c r="AG410" i="10"/>
  <c r="AG412" i="10"/>
  <c r="AG414" i="10"/>
  <c r="U73" i="17" l="1"/>
  <c r="B106" i="8" s="1"/>
  <c r="U48" i="17"/>
  <c r="EE213" i="1"/>
  <c r="EE214" i="1" s="1"/>
  <c r="U181" i="11" s="1"/>
  <c r="U173" i="11" s="1"/>
  <c r="B139" i="7" s="1"/>
  <c r="ED214" i="1"/>
  <c r="U172" i="11" s="1"/>
  <c r="U164" i="11" s="1"/>
  <c r="AH214" i="1"/>
  <c r="AI214" i="1"/>
  <c r="AC214" i="1"/>
  <c r="AB214" i="1"/>
  <c r="BI56" i="1" l="1"/>
  <c r="E106" i="8"/>
  <c r="B56" i="8"/>
  <c r="U56" i="17"/>
  <c r="U15" i="1"/>
  <c r="CT15" i="1" s="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213" i="1"/>
  <c r="AK32" i="1"/>
  <c r="AF32" i="1"/>
  <c r="AK31" i="1"/>
  <c r="AF31" i="1"/>
  <c r="AK30" i="1"/>
  <c r="AF30" i="1"/>
  <c r="AK29" i="1"/>
  <c r="AF29" i="1"/>
  <c r="AK28" i="1"/>
  <c r="AF28" i="1"/>
  <c r="AK27" i="1"/>
  <c r="AF27" i="1"/>
  <c r="AK26" i="1"/>
  <c r="AF26" i="1"/>
  <c r="AK25" i="1"/>
  <c r="AF25" i="1"/>
  <c r="AK24" i="1"/>
  <c r="AF24" i="1"/>
  <c r="AK23" i="1"/>
  <c r="AF23" i="1"/>
  <c r="AK43" i="1"/>
  <c r="AF43" i="1"/>
  <c r="AK42" i="1"/>
  <c r="AF42" i="1"/>
  <c r="AK41" i="1"/>
  <c r="AF41" i="1"/>
  <c r="AK40" i="1"/>
  <c r="AF40" i="1"/>
  <c r="AK39" i="1"/>
  <c r="AF39" i="1"/>
  <c r="AK38" i="1"/>
  <c r="AF38" i="1"/>
  <c r="AK37" i="1"/>
  <c r="AF37" i="1"/>
  <c r="AK36" i="1"/>
  <c r="AF36" i="1"/>
  <c r="AK35" i="1"/>
  <c r="AF35" i="1"/>
  <c r="AK34" i="1"/>
  <c r="AF34" i="1"/>
  <c r="AK33" i="1"/>
  <c r="AF33" i="1"/>
  <c r="CT214" i="1" l="1"/>
  <c r="CU15" i="1"/>
  <c r="CU214" i="1" s="1"/>
  <c r="U94" i="11" s="1"/>
  <c r="E56" i="8"/>
  <c r="BI39" i="1"/>
  <c r="W54" i="1"/>
  <c r="X54" i="1" s="1"/>
  <c r="W46" i="1"/>
  <c r="X46" i="1" s="1"/>
  <c r="W34" i="1"/>
  <c r="X34" i="1" s="1"/>
  <c r="W30" i="1"/>
  <c r="X30" i="1" s="1"/>
  <c r="W26" i="1"/>
  <c r="X26" i="1" s="1"/>
  <c r="W22" i="1"/>
  <c r="X22" i="1" s="1"/>
  <c r="W18" i="1"/>
  <c r="X18" i="1" s="1"/>
  <c r="W61" i="1"/>
  <c r="X61" i="1" s="1"/>
  <c r="W57" i="1"/>
  <c r="X57" i="1" s="1"/>
  <c r="W53" i="1"/>
  <c r="X53" i="1" s="1"/>
  <c r="W49" i="1"/>
  <c r="X49" i="1" s="1"/>
  <c r="W45" i="1"/>
  <c r="X45" i="1" s="1"/>
  <c r="W41" i="1"/>
  <c r="X41" i="1" s="1"/>
  <c r="W37" i="1"/>
  <c r="X37" i="1" s="1"/>
  <c r="W33" i="1"/>
  <c r="X33" i="1" s="1"/>
  <c r="W29" i="1"/>
  <c r="X29" i="1" s="1"/>
  <c r="W25" i="1"/>
  <c r="X25" i="1" s="1"/>
  <c r="W21" i="1"/>
  <c r="X21" i="1" s="1"/>
  <c r="W17" i="1"/>
  <c r="X17" i="1" s="1"/>
  <c r="W62" i="1"/>
  <c r="X62" i="1" s="1"/>
  <c r="W50" i="1"/>
  <c r="X50" i="1" s="1"/>
  <c r="W42" i="1"/>
  <c r="X42" i="1" s="1"/>
  <c r="W60" i="1"/>
  <c r="X60" i="1" s="1"/>
  <c r="W56" i="1"/>
  <c r="X56" i="1" s="1"/>
  <c r="W52" i="1"/>
  <c r="X52" i="1" s="1"/>
  <c r="W48" i="1"/>
  <c r="X48" i="1" s="1"/>
  <c r="W44" i="1"/>
  <c r="X44" i="1" s="1"/>
  <c r="W40" i="1"/>
  <c r="X40" i="1" s="1"/>
  <c r="W36" i="1"/>
  <c r="X36" i="1" s="1"/>
  <c r="W32" i="1"/>
  <c r="X32" i="1" s="1"/>
  <c r="W28" i="1"/>
  <c r="X28" i="1" s="1"/>
  <c r="W24" i="1"/>
  <c r="X24" i="1" s="1"/>
  <c r="W20" i="1"/>
  <c r="X20" i="1" s="1"/>
  <c r="W16" i="1"/>
  <c r="X16" i="1" s="1"/>
  <c r="W58" i="1"/>
  <c r="X58" i="1" s="1"/>
  <c r="W38" i="1"/>
  <c r="X38" i="1" s="1"/>
  <c r="W213" i="1"/>
  <c r="X213" i="1" s="1"/>
  <c r="W59" i="1"/>
  <c r="X59" i="1" s="1"/>
  <c r="W55" i="1"/>
  <c r="X55" i="1" s="1"/>
  <c r="W51" i="1"/>
  <c r="X51" i="1" s="1"/>
  <c r="W47" i="1"/>
  <c r="X47" i="1" s="1"/>
  <c r="W43" i="1"/>
  <c r="X43" i="1" s="1"/>
  <c r="W39" i="1"/>
  <c r="X39" i="1" s="1"/>
  <c r="W35" i="1"/>
  <c r="X35" i="1" s="1"/>
  <c r="W31" i="1"/>
  <c r="X31" i="1" s="1"/>
  <c r="W27" i="1"/>
  <c r="X27" i="1" s="1"/>
  <c r="W23" i="1"/>
  <c r="X23" i="1" s="1"/>
  <c r="W19" i="1"/>
  <c r="X19" i="1" s="1"/>
  <c r="W15" i="1"/>
  <c r="X15" i="1" s="1"/>
  <c r="AJ214" i="1"/>
  <c r="AG214" i="1"/>
  <c r="AA214" i="1"/>
  <c r="Z214" i="1"/>
  <c r="Y214" i="1"/>
  <c r="T214" i="1"/>
  <c r="S214" i="1"/>
  <c r="R214" i="1"/>
  <c r="AK213" i="1"/>
  <c r="AF213" i="1"/>
  <c r="AK62" i="1"/>
  <c r="AF62" i="1"/>
  <c r="AK61" i="1"/>
  <c r="AF61" i="1"/>
  <c r="AK60" i="1"/>
  <c r="AF60" i="1"/>
  <c r="AK59" i="1"/>
  <c r="AF59" i="1"/>
  <c r="AK58" i="1"/>
  <c r="AF58" i="1"/>
  <c r="AK57" i="1"/>
  <c r="AF57" i="1"/>
  <c r="AK56" i="1"/>
  <c r="AF56" i="1"/>
  <c r="AK55" i="1"/>
  <c r="AF55" i="1"/>
  <c r="AK54" i="1"/>
  <c r="AF54" i="1"/>
  <c r="AK53" i="1"/>
  <c r="AF53" i="1"/>
  <c r="AK52" i="1"/>
  <c r="AF52" i="1"/>
  <c r="AK51" i="1"/>
  <c r="AF51" i="1"/>
  <c r="AK50" i="1"/>
  <c r="AF50" i="1"/>
  <c r="AK49" i="1"/>
  <c r="AF49" i="1"/>
  <c r="AK48" i="1"/>
  <c r="AF48" i="1"/>
  <c r="AK47" i="1"/>
  <c r="AF47" i="1"/>
  <c r="AK46" i="1"/>
  <c r="AF46" i="1"/>
  <c r="AK45" i="1"/>
  <c r="AF45" i="1"/>
  <c r="AK44" i="1"/>
  <c r="AF44" i="1"/>
  <c r="AK22" i="1"/>
  <c r="AF22" i="1"/>
  <c r="AK21" i="1"/>
  <c r="AF21" i="1"/>
  <c r="AK20" i="1"/>
  <c r="AF20" i="1"/>
  <c r="AK19" i="1"/>
  <c r="AF19" i="1"/>
  <c r="AK18" i="1"/>
  <c r="AF18" i="1"/>
  <c r="AK17" i="1"/>
  <c r="AF17" i="1"/>
  <c r="AK16" i="1"/>
  <c r="AF16" i="1"/>
  <c r="AK15" i="1"/>
  <c r="AF15" i="1"/>
  <c r="A15" i="1"/>
  <c r="A16" i="1" s="1"/>
  <c r="A17" i="1" s="1"/>
  <c r="A18" i="1" s="1"/>
  <c r="A19" i="1" s="1"/>
  <c r="A20" i="1" s="1"/>
  <c r="U14" i="1"/>
  <c r="CJ14" i="1" s="1"/>
  <c r="CJ214" i="1" l="1"/>
  <c r="CK14" i="1"/>
  <c r="CK214" i="1" s="1"/>
  <c r="U58" i="11" s="1"/>
  <c r="W53" i="11" s="1"/>
  <c r="U73" i="11" s="1"/>
  <c r="W89" i="11"/>
  <c r="U109" i="11" s="1"/>
  <c r="W14" i="1"/>
  <c r="W214" i="1" s="1"/>
  <c r="W27" i="11" s="1"/>
  <c r="U23" i="11" s="1"/>
  <c r="AF214" i="1"/>
  <c r="AK214" i="1"/>
  <c r="U214" i="1"/>
  <c r="U24" i="11" l="1"/>
  <c r="X14" i="1"/>
  <c r="AL14" i="1" s="1"/>
  <c r="AL214" i="1" l="1"/>
  <c r="EN214" i="1"/>
  <c r="X214" i="1"/>
  <c r="U54" i="17" l="1"/>
  <c r="U53" i="17" s="1"/>
  <c r="B57" i="7"/>
  <c r="U28" i="11" s="1"/>
  <c r="U19" i="11"/>
  <c r="BI22" i="1" l="1"/>
</calcChain>
</file>

<file path=xl/comments1.xml><?xml version="1.0" encoding="utf-8"?>
<comments xmlns="http://schemas.openxmlformats.org/spreadsheetml/2006/main">
  <authors>
    <author>Administrator</author>
  </authors>
  <commentList>
    <comment ref="BZ11" authorId="0" shapeId="0">
      <text>
        <r>
          <rPr>
            <b/>
            <sz val="22"/>
            <color indexed="81"/>
            <rFont val="MS P ゴシック"/>
            <family val="3"/>
            <charset val="128"/>
          </rPr>
          <t>大城:</t>
        </r>
        <r>
          <rPr>
            <sz val="22"/>
            <color indexed="81"/>
            <rFont val="MS P ゴシック"/>
            <family val="3"/>
            <charset val="128"/>
          </rPr>
          <t xml:space="preserve">
確認作業後、公表時にはBZから右は非表示を予定（？）</t>
        </r>
      </text>
    </comment>
  </commentList>
</comments>
</file>

<file path=xl/sharedStrings.xml><?xml version="1.0" encoding="utf-8"?>
<sst xmlns="http://schemas.openxmlformats.org/spreadsheetml/2006/main" count="3255" uniqueCount="646">
  <si>
    <t>No</t>
    <phoneticPr fontId="3"/>
  </si>
  <si>
    <t>職員名</t>
    <phoneticPr fontId="3"/>
  </si>
  <si>
    <t>法人役員との兼務</t>
    <phoneticPr fontId="3"/>
  </si>
  <si>
    <t>計
⑦
（④＋⑤＋⑥）</t>
    <rPh sb="0" eb="1">
      <t>ケイ</t>
    </rPh>
    <phoneticPr fontId="3"/>
  </si>
  <si>
    <t>賃金改善を行った場合の賃金※4</t>
    <rPh sb="0" eb="2">
      <t>チンギン</t>
    </rPh>
    <rPh sb="2" eb="4">
      <t>カイゼン</t>
    </rPh>
    <rPh sb="5" eb="6">
      <t>オコナ</t>
    </rPh>
    <rPh sb="8" eb="10">
      <t>バアイ</t>
    </rPh>
    <rPh sb="11" eb="13">
      <t>チンギン</t>
    </rPh>
    <phoneticPr fontId="3"/>
  </si>
  <si>
    <t>備考</t>
    <rPh sb="0" eb="2">
      <t>ビコウ</t>
    </rPh>
    <phoneticPr fontId="3"/>
  </si>
  <si>
    <t>基本給
①</t>
    <phoneticPr fontId="3"/>
  </si>
  <si>
    <t>手当
②</t>
    <rPh sb="0" eb="2">
      <t>テアテ</t>
    </rPh>
    <phoneticPr fontId="3"/>
  </si>
  <si>
    <t>賞与
（一時金）
③</t>
    <rPh sb="0" eb="2">
      <t>ショウヨ</t>
    </rPh>
    <phoneticPr fontId="3"/>
  </si>
  <si>
    <t>基本給
⑧</t>
    <phoneticPr fontId="3"/>
  </si>
  <si>
    <t>手当
⑨</t>
    <rPh sb="0" eb="2">
      <t>テアテ</t>
    </rPh>
    <phoneticPr fontId="3"/>
  </si>
  <si>
    <t>賞与
（一時金）
⑩</t>
    <rPh sb="0" eb="2">
      <t>ショウヨ</t>
    </rPh>
    <phoneticPr fontId="3"/>
  </si>
  <si>
    <t>総額</t>
    <rPh sb="0" eb="2">
      <t>ソウガク</t>
    </rPh>
    <phoneticPr fontId="3"/>
  </si>
  <si>
    <t>市町村</t>
    <rPh sb="0" eb="3">
      <t>シチョウソン</t>
    </rPh>
    <phoneticPr fontId="2"/>
  </si>
  <si>
    <t>施設・事業種別</t>
    <rPh sb="0" eb="2">
      <t>シセツ</t>
    </rPh>
    <rPh sb="3" eb="5">
      <t>ジギョウ</t>
    </rPh>
    <rPh sb="5" eb="7">
      <t>シュベツ</t>
    </rPh>
    <phoneticPr fontId="2"/>
  </si>
  <si>
    <t>施設・事業所番号</t>
    <rPh sb="0" eb="2">
      <t>シセツ</t>
    </rPh>
    <rPh sb="3" eb="6">
      <t>ジギョウショ</t>
    </rPh>
    <rPh sb="6" eb="8">
      <t>バンゴウ</t>
    </rPh>
    <phoneticPr fontId="2"/>
  </si>
  <si>
    <t>施設・事業所名称</t>
    <rPh sb="0" eb="2">
      <t>シセツ</t>
    </rPh>
    <rPh sb="3" eb="6">
      <t>ジギョウショ</t>
    </rPh>
    <rPh sb="6" eb="8">
      <t>メイショウ</t>
    </rPh>
    <phoneticPr fontId="2"/>
  </si>
  <si>
    <t>年</t>
    <rPh sb="0" eb="1">
      <t>ネン</t>
    </rPh>
    <phoneticPr fontId="2"/>
  </si>
  <si>
    <t>改善方法</t>
    <rPh sb="0" eb="2">
      <t>カイゼン</t>
    </rPh>
    <rPh sb="2" eb="4">
      <t>ホウホウ</t>
    </rPh>
    <phoneticPr fontId="2"/>
  </si>
  <si>
    <t>改善時期</t>
    <rPh sb="0" eb="2">
      <t>カイゼン</t>
    </rPh>
    <rPh sb="2" eb="4">
      <t>ジキ</t>
    </rPh>
    <phoneticPr fontId="2"/>
  </si>
  <si>
    <t>基本給</t>
    <rPh sb="0" eb="3">
      <t>キホンキュウ</t>
    </rPh>
    <phoneticPr fontId="2"/>
  </si>
  <si>
    <t>手当</t>
    <rPh sb="0" eb="2">
      <t>テアテ</t>
    </rPh>
    <phoneticPr fontId="2"/>
  </si>
  <si>
    <t>改善実施金額</t>
    <rPh sb="0" eb="2">
      <t>カイゼン</t>
    </rPh>
    <rPh sb="2" eb="4">
      <t>ジッシ</t>
    </rPh>
    <rPh sb="4" eb="6">
      <t>キンガク</t>
    </rPh>
    <phoneticPr fontId="2"/>
  </si>
  <si>
    <t>具体的な支払方法</t>
    <rPh sb="0" eb="3">
      <t>グタイテキ</t>
    </rPh>
    <rPh sb="4" eb="6">
      <t>シハライ</t>
    </rPh>
    <rPh sb="6" eb="8">
      <t>ホウホウ</t>
    </rPh>
    <phoneticPr fontId="2"/>
  </si>
  <si>
    <t>賞与（一時金）</t>
    <rPh sb="0" eb="2">
      <t>ショウヨ</t>
    </rPh>
    <rPh sb="3" eb="6">
      <t>イチジキン</t>
    </rPh>
    <phoneticPr fontId="2"/>
  </si>
  <si>
    <t>処遇改善等加算Ⅱ</t>
    <rPh sb="0" eb="2">
      <t>ショグウ</t>
    </rPh>
    <rPh sb="2" eb="4">
      <t>カイゼン</t>
    </rPh>
    <rPh sb="4" eb="5">
      <t>ナド</t>
    </rPh>
    <rPh sb="5" eb="7">
      <t>カサン</t>
    </rPh>
    <phoneticPr fontId="2"/>
  </si>
  <si>
    <t>処遇改善等加算Ⅰ</t>
    <rPh sb="0" eb="2">
      <t>ショグウ</t>
    </rPh>
    <rPh sb="2" eb="4">
      <t>カイゼン</t>
    </rPh>
    <rPh sb="4" eb="5">
      <t>ナド</t>
    </rPh>
    <rPh sb="5" eb="7">
      <t>カサン</t>
    </rPh>
    <phoneticPr fontId="2"/>
  </si>
  <si>
    <t>職員処遇改善費</t>
    <rPh sb="0" eb="2">
      <t>ショクイン</t>
    </rPh>
    <rPh sb="2" eb="4">
      <t>ショグウ</t>
    </rPh>
    <rPh sb="4" eb="6">
      <t>カイゼン</t>
    </rPh>
    <rPh sb="6" eb="7">
      <t>ヒ</t>
    </rPh>
    <phoneticPr fontId="2"/>
  </si>
  <si>
    <t>令和元年度 処遇改善等加算Ⅰ　賃金改善明細書（職員別表）</t>
    <rPh sb="0" eb="2">
      <t>レイワ</t>
    </rPh>
    <rPh sb="2" eb="4">
      <t>ガンネン</t>
    </rPh>
    <rPh sb="4" eb="5">
      <t>ド</t>
    </rPh>
    <rPh sb="6" eb="8">
      <t>ショグウ</t>
    </rPh>
    <rPh sb="8" eb="10">
      <t>カイゼン</t>
    </rPh>
    <rPh sb="10" eb="11">
      <t>ナド</t>
    </rPh>
    <rPh sb="11" eb="13">
      <t>カサン</t>
    </rPh>
    <rPh sb="15" eb="17">
      <t>チンギン</t>
    </rPh>
    <rPh sb="21" eb="22">
      <t>ショ</t>
    </rPh>
    <phoneticPr fontId="2"/>
  </si>
  <si>
    <t>　【施設情報について】</t>
    <rPh sb="2" eb="4">
      <t>シセツ</t>
    </rPh>
    <rPh sb="4" eb="6">
      <t>ジョウホウ</t>
    </rPh>
    <phoneticPr fontId="2"/>
  </si>
  <si>
    <t>横浜市</t>
    <rPh sb="0" eb="3">
      <t>ヨコハマシ</t>
    </rPh>
    <phoneticPr fontId="2"/>
  </si>
  <si>
    <t>区</t>
    <rPh sb="0" eb="1">
      <t>ク</t>
    </rPh>
    <phoneticPr fontId="2"/>
  </si>
  <si>
    <t>代表者職・氏名</t>
    <rPh sb="0" eb="3">
      <t>ダイヒョウシャ</t>
    </rPh>
    <rPh sb="3" eb="4">
      <t>ショク</t>
    </rPh>
    <rPh sb="5" eb="7">
      <t>シメイ</t>
    </rPh>
    <phoneticPr fontId="2"/>
  </si>
  <si>
    <t>加算実績額（当初）</t>
    <rPh sb="0" eb="2">
      <t>カサン</t>
    </rPh>
    <rPh sb="2" eb="5">
      <t>ジッセキガク</t>
    </rPh>
    <rPh sb="6" eb="8">
      <t>トウショ</t>
    </rPh>
    <phoneticPr fontId="2"/>
  </si>
  <si>
    <t>人数C</t>
    <rPh sb="0" eb="2">
      <t>ニンズウ</t>
    </rPh>
    <phoneticPr fontId="2"/>
  </si>
  <si>
    <t>加算実績額</t>
    <rPh sb="0" eb="2">
      <t>カサン</t>
    </rPh>
    <rPh sb="2" eb="5">
      <t>ジッセキガク</t>
    </rPh>
    <phoneticPr fontId="2"/>
  </si>
  <si>
    <t>参考様式</t>
    <rPh sb="0" eb="2">
      <t>サンコウ</t>
    </rPh>
    <rPh sb="2" eb="4">
      <t>ヨウシキ</t>
    </rPh>
    <phoneticPr fontId="2"/>
  </si>
  <si>
    <t>保育教諭</t>
    <rPh sb="0" eb="2">
      <t>ホイク</t>
    </rPh>
    <rPh sb="2" eb="4">
      <t>キョウユ</t>
    </rPh>
    <phoneticPr fontId="2"/>
  </si>
  <si>
    <t>教諭</t>
    <rPh sb="0" eb="2">
      <t>キョウユ</t>
    </rPh>
    <phoneticPr fontId="2"/>
  </si>
  <si>
    <t>保育士</t>
    <rPh sb="0" eb="2">
      <t>ホイク</t>
    </rPh>
    <rPh sb="2" eb="3">
      <t>シ</t>
    </rPh>
    <phoneticPr fontId="2"/>
  </si>
  <si>
    <t>栄養士</t>
    <rPh sb="0" eb="3">
      <t>エイヨウシ</t>
    </rPh>
    <phoneticPr fontId="2"/>
  </si>
  <si>
    <t>事務職員</t>
    <rPh sb="0" eb="2">
      <t>ジム</t>
    </rPh>
    <rPh sb="2" eb="4">
      <t>ショクイン</t>
    </rPh>
    <phoneticPr fontId="2"/>
  </si>
  <si>
    <t>家庭的保育者</t>
    <rPh sb="0" eb="3">
      <t>カテイテキ</t>
    </rPh>
    <rPh sb="3" eb="5">
      <t>ホイク</t>
    </rPh>
    <rPh sb="5" eb="6">
      <t>モノ</t>
    </rPh>
    <phoneticPr fontId="2"/>
  </si>
  <si>
    <t>その他職員</t>
    <rPh sb="2" eb="3">
      <t>タ</t>
    </rPh>
    <rPh sb="3" eb="5">
      <t>ショクイン</t>
    </rPh>
    <phoneticPr fontId="2"/>
  </si>
  <si>
    <t>月</t>
  </si>
  <si>
    <t>月</t>
    <rPh sb="0" eb="1">
      <t>ゲツ</t>
    </rPh>
    <phoneticPr fontId="2"/>
  </si>
  <si>
    <t>処遇Ⅰ　基準年度</t>
    <rPh sb="0" eb="2">
      <t>ショグウ</t>
    </rPh>
    <rPh sb="4" eb="6">
      <t>キジュン</t>
    </rPh>
    <rPh sb="6" eb="8">
      <t>ネンド</t>
    </rPh>
    <phoneticPr fontId="2"/>
  </si>
  <si>
    <t>　【平成30年度（前年度）の処遇Ⅰの残額について】</t>
    <rPh sb="2" eb="4">
      <t>ヘイセイ</t>
    </rPh>
    <rPh sb="6" eb="8">
      <t>ネンド</t>
    </rPh>
    <rPh sb="9" eb="12">
      <t>ゼンネンド</t>
    </rPh>
    <rPh sb="14" eb="16">
      <t>ショグウ</t>
    </rPh>
    <rPh sb="18" eb="20">
      <t>ザンガク</t>
    </rPh>
    <phoneticPr fontId="2"/>
  </si>
  <si>
    <t>平成30年度
処遇Ⅰ　残額</t>
    <rPh sb="0" eb="2">
      <t>ヘイセイ</t>
    </rPh>
    <rPh sb="4" eb="6">
      <t>ネンド</t>
    </rPh>
    <rPh sb="7" eb="9">
      <t>ショグウ</t>
    </rPh>
    <rPh sb="11" eb="13">
      <t>ザンガク</t>
    </rPh>
    <phoneticPr fontId="2"/>
  </si>
  <si>
    <t>平成30年度 処遇Ⅰ残額の改善方法（複数☑選択可能）</t>
    <rPh sb="7" eb="9">
      <t>ショグウ</t>
    </rPh>
    <phoneticPr fontId="2"/>
  </si>
  <si>
    <t>賞与(一時金)</t>
    <rPh sb="0" eb="2">
      <t>ショウヨ</t>
    </rPh>
    <rPh sb="3" eb="6">
      <t>イチジキン</t>
    </rPh>
    <phoneticPr fontId="2"/>
  </si>
  <si>
    <t>具体的な支払方法（予定）</t>
    <rPh sb="0" eb="3">
      <t>グタイテキ</t>
    </rPh>
    <rPh sb="4" eb="6">
      <t>シハライ</t>
    </rPh>
    <rPh sb="6" eb="8">
      <t>ホウホウ</t>
    </rPh>
    <rPh sb="9" eb="11">
      <t>ヨテイ</t>
    </rPh>
    <phoneticPr fontId="2"/>
  </si>
  <si>
    <t>支払方法（予定）</t>
    <rPh sb="0" eb="2">
      <t>シハライ</t>
    </rPh>
    <rPh sb="2" eb="4">
      <t>ホウホウ</t>
    </rPh>
    <rPh sb="5" eb="7">
      <t>ヨテイ</t>
    </rPh>
    <phoneticPr fontId="2"/>
  </si>
  <si>
    <t>賃金改善実施人数
（人月）</t>
    <rPh sb="0" eb="2">
      <t>チンギン</t>
    </rPh>
    <rPh sb="2" eb="4">
      <t>カイゼン</t>
    </rPh>
    <rPh sb="4" eb="6">
      <t>ジッシ</t>
    </rPh>
    <rPh sb="6" eb="8">
      <t>ニンズウ</t>
    </rPh>
    <rPh sb="10" eb="11">
      <t>ヒト</t>
    </rPh>
    <rPh sb="11" eb="12">
      <t>ツキ</t>
    </rPh>
    <phoneticPr fontId="2"/>
  </si>
  <si>
    <t>　　　　Ａ. 教育・保育従事者（保育士、幼稚園教諭、保育教諭）に係る賃金改善実績
　　　　（※家庭的保育事業、小規模保育事業Ｃ型の家庭的保育者を含む）</t>
    <phoneticPr fontId="2"/>
  </si>
  <si>
    <t>改善した給与の項目</t>
    <rPh sb="0" eb="2">
      <t>カイゼン</t>
    </rPh>
    <rPh sb="4" eb="6">
      <t>キュウヨ</t>
    </rPh>
    <rPh sb="7" eb="9">
      <t>コウモク</t>
    </rPh>
    <phoneticPr fontId="2"/>
  </si>
  <si>
    <t>賃金改善を実施した期間</t>
    <rPh sb="0" eb="2">
      <t>チンギン</t>
    </rPh>
    <rPh sb="2" eb="4">
      <t>カイゼン</t>
    </rPh>
    <rPh sb="5" eb="7">
      <t>ジッシ</t>
    </rPh>
    <rPh sb="9" eb="11">
      <t>キカン</t>
    </rPh>
    <phoneticPr fontId="2"/>
  </si>
  <si>
    <t>令和</t>
    <rPh sb="0" eb="2">
      <t>レイワ</t>
    </rPh>
    <phoneticPr fontId="2"/>
  </si>
  <si>
    <t>年</t>
    <rPh sb="0" eb="1">
      <t>ネン</t>
    </rPh>
    <phoneticPr fontId="2"/>
  </si>
  <si>
    <t>月</t>
    <rPh sb="0" eb="1">
      <t>ガツ</t>
    </rPh>
    <phoneticPr fontId="2"/>
  </si>
  <si>
    <t>~</t>
    <phoneticPr fontId="2"/>
  </si>
  <si>
    <t>月</t>
    <rPh sb="0" eb="1">
      <t>ツキ</t>
    </rPh>
    <phoneticPr fontId="2"/>
  </si>
  <si>
    <t>賃金改善の具体的な方法
(賃金改善時期及び一人当たりの平均賃金改善額を明記して具体的に記載すること。)</t>
    <rPh sb="0" eb="2">
      <t>チンギン</t>
    </rPh>
    <rPh sb="2" eb="4">
      <t>カイゼン</t>
    </rPh>
    <rPh sb="5" eb="8">
      <t>グタイテキ</t>
    </rPh>
    <rPh sb="9" eb="11">
      <t>ホウホウ</t>
    </rPh>
    <rPh sb="13" eb="15">
      <t>チンギン</t>
    </rPh>
    <rPh sb="15" eb="17">
      <t>カイゼン</t>
    </rPh>
    <rPh sb="17" eb="19">
      <t>ジキ</t>
    </rPh>
    <rPh sb="19" eb="20">
      <t>オヨ</t>
    </rPh>
    <rPh sb="21" eb="23">
      <t>ヒトリ</t>
    </rPh>
    <rPh sb="23" eb="24">
      <t>ア</t>
    </rPh>
    <rPh sb="27" eb="29">
      <t>ヘイキン</t>
    </rPh>
    <rPh sb="29" eb="31">
      <t>チンギン</t>
    </rPh>
    <rPh sb="31" eb="33">
      <t>カイゼン</t>
    </rPh>
    <rPh sb="33" eb="34">
      <t>ガク</t>
    </rPh>
    <rPh sb="35" eb="37">
      <t>メイキ</t>
    </rPh>
    <rPh sb="39" eb="42">
      <t>グタイテキ</t>
    </rPh>
    <rPh sb="43" eb="45">
      <t>キサイ</t>
    </rPh>
    <phoneticPr fontId="2"/>
  </si>
  <si>
    <t>　　　　ア　常勤職員</t>
    <rPh sb="6" eb="8">
      <t>ジョウキン</t>
    </rPh>
    <rPh sb="8" eb="10">
      <t>ショクイン</t>
    </rPh>
    <phoneticPr fontId="2"/>
  </si>
  <si>
    <t>　　　　イ　非常勤職員</t>
    <rPh sb="6" eb="7">
      <t>ヒ</t>
    </rPh>
    <rPh sb="7" eb="9">
      <t>ジョウキン</t>
    </rPh>
    <rPh sb="9" eb="11">
      <t>ショクイン</t>
    </rPh>
    <phoneticPr fontId="2"/>
  </si>
  <si>
    <t>　　　　B. 「Ａ. 教育・保育従事者（保育士、幼稚園教諭、保育教諭）」以外の職員に係る賃金改善実績</t>
    <phoneticPr fontId="2"/>
  </si>
  <si>
    <t>⇒</t>
    <phoneticPr fontId="2"/>
  </si>
  <si>
    <t>入力必須項目です。</t>
    <rPh sb="0" eb="2">
      <t>ニュウリョク</t>
    </rPh>
    <rPh sb="2" eb="4">
      <t>ヒッス</t>
    </rPh>
    <rPh sb="4" eb="6">
      <t>コウモク</t>
    </rPh>
    <phoneticPr fontId="2"/>
  </si>
  <si>
    <t>令和元年度
処遇Ⅰ　残額</t>
    <rPh sb="0" eb="2">
      <t>レイワ</t>
    </rPh>
    <rPh sb="2" eb="3">
      <t>モト</t>
    </rPh>
    <rPh sb="3" eb="5">
      <t>ネンド</t>
    </rPh>
    <rPh sb="6" eb="8">
      <t>ショグウ</t>
    </rPh>
    <rPh sb="10" eb="12">
      <t>ザンガク</t>
    </rPh>
    <phoneticPr fontId="2"/>
  </si>
  <si>
    <t>令和元年度　処遇Ⅰ 残額の支払方法（予定）（複数☑選択可能）</t>
    <rPh sb="0" eb="2">
      <t>レイワ</t>
    </rPh>
    <rPh sb="2" eb="3">
      <t>モト</t>
    </rPh>
    <rPh sb="3" eb="5">
      <t>ネンド</t>
    </rPh>
    <rPh sb="6" eb="8">
      <t>ショグウ</t>
    </rPh>
    <rPh sb="13" eb="15">
      <t>シハライ</t>
    </rPh>
    <rPh sb="18" eb="20">
      <t>ヨテイ</t>
    </rPh>
    <phoneticPr fontId="2"/>
  </si>
  <si>
    <t>　【令和元年度の処遇Ⅰについて】</t>
    <rPh sb="2" eb="4">
      <t>レイワ</t>
    </rPh>
    <rPh sb="4" eb="5">
      <t>モト</t>
    </rPh>
    <rPh sb="5" eb="7">
      <t>ネンド</t>
    </rPh>
    <rPh sb="8" eb="10">
      <t>ショグウ</t>
    </rPh>
    <phoneticPr fontId="2"/>
  </si>
  <si>
    <t>令和元年度　処遇Ⅰ賃金改善の方法（複数☑選択可能）</t>
    <rPh sb="0" eb="2">
      <t>レイワ</t>
    </rPh>
    <rPh sb="2" eb="3">
      <t>モト</t>
    </rPh>
    <rPh sb="3" eb="5">
      <t>ネンド</t>
    </rPh>
    <rPh sb="6" eb="8">
      <t>ショグウ</t>
    </rPh>
    <rPh sb="9" eb="11">
      <t>チンギン</t>
    </rPh>
    <rPh sb="11" eb="13">
      <t>カイゼン</t>
    </rPh>
    <rPh sb="14" eb="16">
      <t>ホウホウ</t>
    </rPh>
    <phoneticPr fontId="2"/>
  </si>
  <si>
    <t>処遇Ⅱ及び職員処遇　基準年度</t>
    <rPh sb="0" eb="2">
      <t>ショグウ</t>
    </rPh>
    <rPh sb="3" eb="4">
      <t>オヨ</t>
    </rPh>
    <rPh sb="5" eb="7">
      <t>ショクイン</t>
    </rPh>
    <rPh sb="7" eb="9">
      <t>ショグウ</t>
    </rPh>
    <rPh sb="10" eb="12">
      <t>キジュン</t>
    </rPh>
    <rPh sb="12" eb="14">
      <t>ネンド</t>
    </rPh>
    <phoneticPr fontId="2"/>
  </si>
  <si>
    <t>　【平成30年度（前年度）の処遇Ⅱの残額について】</t>
    <rPh sb="2" eb="4">
      <t>ヘイセイ</t>
    </rPh>
    <rPh sb="6" eb="8">
      <t>ネンド</t>
    </rPh>
    <rPh sb="9" eb="12">
      <t>ゼンネンド</t>
    </rPh>
    <rPh sb="14" eb="16">
      <t>ショグウ</t>
    </rPh>
    <rPh sb="18" eb="20">
      <t>ザンガク</t>
    </rPh>
    <phoneticPr fontId="2"/>
  </si>
  <si>
    <t>平成30年度
処遇Ⅱ　残額</t>
    <rPh sb="0" eb="2">
      <t>ヘイセイ</t>
    </rPh>
    <rPh sb="4" eb="6">
      <t>ネンド</t>
    </rPh>
    <rPh sb="7" eb="9">
      <t>ショグウ</t>
    </rPh>
    <rPh sb="11" eb="13">
      <t>ザンガク</t>
    </rPh>
    <phoneticPr fontId="2"/>
  </si>
  <si>
    <t>平成30年度 処遇Ⅱ残額の改善方法（複数☑選択可能）</t>
    <rPh sb="7" eb="9">
      <t>ショグウ</t>
    </rPh>
    <phoneticPr fontId="2"/>
  </si>
  <si>
    <t>　【令和元年度の処遇Ⅱについて】</t>
    <rPh sb="2" eb="4">
      <t>レイワ</t>
    </rPh>
    <rPh sb="4" eb="5">
      <t>モト</t>
    </rPh>
    <rPh sb="5" eb="7">
      <t>ネンド</t>
    </rPh>
    <rPh sb="8" eb="10">
      <t>ショグウ</t>
    </rPh>
    <phoneticPr fontId="2"/>
  </si>
  <si>
    <t>　　＜令和元年度　処遇Ⅱ残額の支払方法について＞</t>
    <rPh sb="3" eb="5">
      <t>レイワ</t>
    </rPh>
    <rPh sb="5" eb="6">
      <t>モト</t>
    </rPh>
    <rPh sb="6" eb="8">
      <t>ネンド</t>
    </rPh>
    <rPh sb="9" eb="11">
      <t>ショグウ</t>
    </rPh>
    <rPh sb="12" eb="14">
      <t>ザンガク</t>
    </rPh>
    <rPh sb="15" eb="17">
      <t>シハライ</t>
    </rPh>
    <rPh sb="17" eb="19">
      <t>ホウホウ</t>
    </rPh>
    <phoneticPr fontId="2"/>
  </si>
  <si>
    <t>　◆処遇改善等加算Ⅱについて</t>
    <rPh sb="2" eb="4">
      <t>ショグウ</t>
    </rPh>
    <rPh sb="4" eb="6">
      <t>カイゼン</t>
    </rPh>
    <rPh sb="6" eb="7">
      <t>ナド</t>
    </rPh>
    <rPh sb="7" eb="9">
      <t>カサン</t>
    </rPh>
    <phoneticPr fontId="2"/>
  </si>
  <si>
    <t>令和元年度
処遇Ⅱ　残額</t>
    <rPh sb="0" eb="2">
      <t>レイワ</t>
    </rPh>
    <rPh sb="2" eb="3">
      <t>モト</t>
    </rPh>
    <rPh sb="3" eb="5">
      <t>ネンド</t>
    </rPh>
    <rPh sb="6" eb="8">
      <t>ショグウ</t>
    </rPh>
    <rPh sb="10" eb="12">
      <t>ザンガク</t>
    </rPh>
    <phoneticPr fontId="2"/>
  </si>
  <si>
    <t>令和元年度　処遇Ⅱ残額の支払方法（予定）（複数☑選択可能）</t>
    <rPh sb="0" eb="2">
      <t>レイワ</t>
    </rPh>
    <rPh sb="2" eb="3">
      <t>モト</t>
    </rPh>
    <rPh sb="3" eb="5">
      <t>ネンド</t>
    </rPh>
    <rPh sb="6" eb="8">
      <t>ショグウ</t>
    </rPh>
    <rPh sb="12" eb="14">
      <t>シハライ</t>
    </rPh>
    <rPh sb="17" eb="19">
      <t>ヨテイ</t>
    </rPh>
    <phoneticPr fontId="2"/>
  </si>
  <si>
    <t>改善実施金額
（予定）</t>
    <rPh sb="0" eb="2">
      <t>カイゼン</t>
    </rPh>
    <rPh sb="2" eb="4">
      <t>ジッシ</t>
    </rPh>
    <rPh sb="4" eb="6">
      <t>キンガク</t>
    </rPh>
    <rPh sb="8" eb="10">
      <t>ヨテイ</t>
    </rPh>
    <phoneticPr fontId="2"/>
  </si>
  <si>
    <t>人数A</t>
    <rPh sb="0" eb="2">
      <t>ニンズウ</t>
    </rPh>
    <phoneticPr fontId="2"/>
  </si>
  <si>
    <t>人数B</t>
    <rPh sb="0" eb="2">
      <t>ニンズウ</t>
    </rPh>
    <phoneticPr fontId="2"/>
  </si>
  <si>
    <t>他事業所への拠出額</t>
    <rPh sb="0" eb="1">
      <t>ホカ</t>
    </rPh>
    <rPh sb="1" eb="4">
      <t>ジギョウショ</t>
    </rPh>
    <rPh sb="6" eb="8">
      <t>キョシュツ</t>
    </rPh>
    <rPh sb="8" eb="9">
      <t>ガク</t>
    </rPh>
    <phoneticPr fontId="2"/>
  </si>
  <si>
    <t>　◆職員処遇改善費について</t>
    <rPh sb="2" eb="4">
      <t>ショクイン</t>
    </rPh>
    <rPh sb="4" eb="6">
      <t>ショグウ</t>
    </rPh>
    <rPh sb="6" eb="8">
      <t>カイゼン</t>
    </rPh>
    <rPh sb="8" eb="9">
      <t>ヒ</t>
    </rPh>
    <phoneticPr fontId="2"/>
  </si>
  <si>
    <t>　【平成30年度（前年度）の職員処遇改善費の残額について】</t>
    <rPh sb="2" eb="4">
      <t>ヘイセイ</t>
    </rPh>
    <rPh sb="6" eb="8">
      <t>ネンド</t>
    </rPh>
    <rPh sb="9" eb="12">
      <t>ゼンネンド</t>
    </rPh>
    <rPh sb="14" eb="16">
      <t>ショクイン</t>
    </rPh>
    <rPh sb="16" eb="18">
      <t>ショグウ</t>
    </rPh>
    <rPh sb="18" eb="20">
      <t>カイゼン</t>
    </rPh>
    <rPh sb="20" eb="21">
      <t>ヒ</t>
    </rPh>
    <rPh sb="22" eb="24">
      <t>ザンガク</t>
    </rPh>
    <phoneticPr fontId="2"/>
  </si>
  <si>
    <t>平成30年度
職員処遇改善費
残額</t>
    <rPh sb="0" eb="2">
      <t>ヘイセイ</t>
    </rPh>
    <rPh sb="4" eb="6">
      <t>ネンド</t>
    </rPh>
    <rPh sb="7" eb="9">
      <t>ショクイン</t>
    </rPh>
    <rPh sb="9" eb="11">
      <t>ショグウ</t>
    </rPh>
    <rPh sb="11" eb="13">
      <t>カイゼン</t>
    </rPh>
    <rPh sb="13" eb="14">
      <t>ヒ</t>
    </rPh>
    <rPh sb="15" eb="17">
      <t>ザンガク</t>
    </rPh>
    <phoneticPr fontId="2"/>
  </si>
  <si>
    <t>平成30年度 職員処遇改善費　残額の改善方法（複数☑選択可能）</t>
    <rPh sb="7" eb="14">
      <t>ショクインショグウカイゼンヒ</t>
    </rPh>
    <rPh sb="15" eb="17">
      <t>ザンガク</t>
    </rPh>
    <phoneticPr fontId="2"/>
  </si>
  <si>
    <t>　【令和元年度の職員処遇改善費について】</t>
    <rPh sb="2" eb="4">
      <t>レイワ</t>
    </rPh>
    <rPh sb="4" eb="5">
      <t>モト</t>
    </rPh>
    <rPh sb="5" eb="7">
      <t>ネンド</t>
    </rPh>
    <rPh sb="8" eb="10">
      <t>ショクイン</t>
    </rPh>
    <rPh sb="10" eb="12">
      <t>ショグウ</t>
    </rPh>
    <rPh sb="12" eb="14">
      <t>カイゼン</t>
    </rPh>
    <rPh sb="14" eb="15">
      <t>ヒ</t>
    </rPh>
    <phoneticPr fontId="2"/>
  </si>
  <si>
    <t>　　＜令和元年度　職員処遇改善費　残額の支払方法について＞</t>
    <rPh sb="3" eb="5">
      <t>レイワ</t>
    </rPh>
    <rPh sb="5" eb="6">
      <t>モト</t>
    </rPh>
    <rPh sb="6" eb="8">
      <t>ネンド</t>
    </rPh>
    <rPh sb="9" eb="11">
      <t>ショクイン</t>
    </rPh>
    <rPh sb="11" eb="13">
      <t>ショグウ</t>
    </rPh>
    <rPh sb="13" eb="15">
      <t>カイゼン</t>
    </rPh>
    <rPh sb="15" eb="16">
      <t>ヒ</t>
    </rPh>
    <rPh sb="17" eb="19">
      <t>ザンガク</t>
    </rPh>
    <rPh sb="20" eb="22">
      <t>シハライ</t>
    </rPh>
    <rPh sb="22" eb="24">
      <t>ホウホウ</t>
    </rPh>
    <phoneticPr fontId="2"/>
  </si>
  <si>
    <t>令和元年度
職員処遇改善費
残額</t>
    <rPh sb="0" eb="2">
      <t>レイワ</t>
    </rPh>
    <rPh sb="2" eb="3">
      <t>モト</t>
    </rPh>
    <rPh sb="3" eb="5">
      <t>ネンド</t>
    </rPh>
    <rPh sb="6" eb="8">
      <t>ショクイン</t>
    </rPh>
    <rPh sb="8" eb="10">
      <t>ショグウ</t>
    </rPh>
    <rPh sb="10" eb="12">
      <t>カイゼン</t>
    </rPh>
    <rPh sb="12" eb="13">
      <t>ヒ</t>
    </rPh>
    <rPh sb="14" eb="16">
      <t>ザンガク</t>
    </rPh>
    <phoneticPr fontId="2"/>
  </si>
  <si>
    <t>令和元年度　職員処遇改善費　残額の支払方法（予定）（複数☑選択可能）</t>
    <rPh sb="0" eb="2">
      <t>レイワ</t>
    </rPh>
    <rPh sb="2" eb="3">
      <t>モト</t>
    </rPh>
    <rPh sb="3" eb="5">
      <t>ネンド</t>
    </rPh>
    <rPh sb="6" eb="13">
      <t>ショクインショグウカイゼンヒ</t>
    </rPh>
    <rPh sb="14" eb="16">
      <t>ザンガク</t>
    </rPh>
    <rPh sb="17" eb="19">
      <t>シハライ</t>
    </rPh>
    <rPh sb="22" eb="24">
      <t>ヨテイ</t>
    </rPh>
    <phoneticPr fontId="2"/>
  </si>
  <si>
    <t>平成30年度残額</t>
    <rPh sb="0" eb="2">
      <t>ヘイセイ</t>
    </rPh>
    <rPh sb="4" eb="6">
      <t>ネンド</t>
    </rPh>
    <rPh sb="6" eb="8">
      <t>ザンガク</t>
    </rPh>
    <phoneticPr fontId="2"/>
  </si>
  <si>
    <t>令和元年度残額</t>
    <rPh sb="0" eb="2">
      <t>レイワ</t>
    </rPh>
    <rPh sb="2" eb="3">
      <t>モト</t>
    </rPh>
    <rPh sb="3" eb="5">
      <t>ネンド</t>
    </rPh>
    <rPh sb="5" eb="7">
      <t>ザンガク</t>
    </rPh>
    <phoneticPr fontId="2"/>
  </si>
  <si>
    <t>処遇Ⅰ</t>
    <rPh sb="0" eb="2">
      <t>ショグウ</t>
    </rPh>
    <phoneticPr fontId="2"/>
  </si>
  <si>
    <t>処遇Ⅱ</t>
    <rPh sb="0" eb="2">
      <t>ショグウ</t>
    </rPh>
    <phoneticPr fontId="2"/>
  </si>
  <si>
    <t>職員処遇</t>
    <rPh sb="0" eb="2">
      <t>ショクイン</t>
    </rPh>
    <rPh sb="2" eb="4">
      <t>ショグウ</t>
    </rPh>
    <phoneticPr fontId="2"/>
  </si>
  <si>
    <t>＜参考＞</t>
    <rPh sb="1" eb="3">
      <t>サンコウ</t>
    </rPh>
    <phoneticPr fontId="2"/>
  </si>
  <si>
    <t>経験年数　※1</t>
    <phoneticPr fontId="3"/>
  </si>
  <si>
    <t>常勤
非常勤
※2</t>
    <phoneticPr fontId="3"/>
  </si>
  <si>
    <t>常勤
換算値
※3</t>
    <phoneticPr fontId="3"/>
  </si>
  <si>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3"/>
  </si>
  <si>
    <t>人件費の
改定状況   部分※5
⑤</t>
    <rPh sb="0" eb="3">
      <t>ジンケンヒ</t>
    </rPh>
    <rPh sb="5" eb="7">
      <t>カイテイ</t>
    </rPh>
    <rPh sb="7" eb="9">
      <t>ジョウキョウ</t>
    </rPh>
    <rPh sb="12" eb="14">
      <t>ブブン</t>
    </rPh>
    <phoneticPr fontId="3"/>
  </si>
  <si>
    <t>④・⑤に係る
法定福利費等の
事業主負担額
⑥</t>
    <rPh sb="4" eb="5">
      <t>カカ</t>
    </rPh>
    <phoneticPr fontId="3"/>
  </si>
  <si>
    <t>小計④
（①＋②＋③）</t>
    <rPh sb="0" eb="2">
      <t>ショウケイ</t>
    </rPh>
    <phoneticPr fontId="3"/>
  </si>
  <si>
    <t xml:space="preserve">
</t>
    <phoneticPr fontId="3"/>
  </si>
  <si>
    <t>【平成30年度残額の改善方法】</t>
    <rPh sb="1" eb="3">
      <t>ヘイセイ</t>
    </rPh>
    <rPh sb="5" eb="7">
      <t>ネンド</t>
    </rPh>
    <rPh sb="7" eb="9">
      <t>ザンガク</t>
    </rPh>
    <rPh sb="10" eb="12">
      <t>カイゼン</t>
    </rPh>
    <rPh sb="12" eb="14">
      <t>ホウホウ</t>
    </rPh>
    <phoneticPr fontId="2"/>
  </si>
  <si>
    <t>【令和元年度残額の改善方法】</t>
    <rPh sb="1" eb="3">
      <t>レイワ</t>
    </rPh>
    <rPh sb="3" eb="4">
      <t>モト</t>
    </rPh>
    <phoneticPr fontId="2"/>
  </si>
  <si>
    <t>処遇改善等加算Ⅰ　入力シート</t>
    <phoneticPr fontId="2"/>
  </si>
  <si>
    <t>処遇改善等加算Ⅱ及び職員処遇改善費　入力シート</t>
    <rPh sb="0" eb="2">
      <t>ショグウ</t>
    </rPh>
    <rPh sb="2" eb="4">
      <t>カイゼン</t>
    </rPh>
    <rPh sb="4" eb="5">
      <t>トウ</t>
    </rPh>
    <rPh sb="5" eb="7">
      <t>カサン</t>
    </rPh>
    <rPh sb="8" eb="9">
      <t>オヨ</t>
    </rPh>
    <rPh sb="10" eb="17">
      <t>ショクインショグウカイゼンヒ</t>
    </rPh>
    <rPh sb="18" eb="20">
      <t>ニュウリョク</t>
    </rPh>
    <phoneticPr fontId="2"/>
  </si>
  <si>
    <t>賃金改善実施
有無</t>
    <rPh sb="0" eb="2">
      <t>チンギン</t>
    </rPh>
    <rPh sb="2" eb="4">
      <t>カイゼン</t>
    </rPh>
    <rPh sb="4" eb="6">
      <t>ジッシ</t>
    </rPh>
    <rPh sb="7" eb="9">
      <t>ウム</t>
    </rPh>
    <phoneticPr fontId="2"/>
  </si>
  <si>
    <t>職種</t>
    <rPh sb="0" eb="2">
      <t>ショクシュ</t>
    </rPh>
    <phoneticPr fontId="2"/>
  </si>
  <si>
    <t>【記入における留意事項】</t>
    <phoneticPr fontId="3"/>
  </si>
  <si>
    <t>施設・事業所に現に勤務している職員全員（職種を問わず、非常勤を含む。）を記載すること。</t>
    <phoneticPr fontId="3"/>
  </si>
  <si>
    <t>※３　常勤換算値について、常勤の者については1.0とし、非常勤の者については下記の算式によって得た値とする。</t>
    <rPh sb="3" eb="5">
      <t>ジョウキン</t>
    </rPh>
    <rPh sb="5" eb="7">
      <t>カンサン</t>
    </rPh>
    <rPh sb="7" eb="8">
      <t>チ</t>
    </rPh>
    <rPh sb="13" eb="15">
      <t>ジョウキン</t>
    </rPh>
    <rPh sb="16" eb="17">
      <t>モノ</t>
    </rPh>
    <rPh sb="28" eb="31">
      <t>ヒジョウキン</t>
    </rPh>
    <rPh sb="32" eb="33">
      <t>モノ</t>
    </rPh>
    <rPh sb="38" eb="40">
      <t>カキ</t>
    </rPh>
    <rPh sb="41" eb="43">
      <t>サンシキ</t>
    </rPh>
    <rPh sb="47" eb="48">
      <t>エ</t>
    </rPh>
    <rPh sb="49" eb="50">
      <t>アタイ</t>
    </rPh>
    <phoneticPr fontId="3"/>
  </si>
  <si>
    <t xml:space="preserve">※２　「常勤」とは、原則として施設で定めた勤務時間（所定労働時間）の全てを勤務する者、又は１日６時間以上かつ20日以上勤務している者をいい、
</t>
    <phoneticPr fontId="3"/>
  </si>
  <si>
    <t>※５　人件費の改定状況部分については、施設の職員構成等を踏まえ、施設の判断で適切に配分を行った額を記入すること。</t>
    <phoneticPr fontId="3"/>
  </si>
  <si>
    <t>第７号様式（添付書類）</t>
    <rPh sb="0" eb="1">
      <t>ダイ</t>
    </rPh>
    <rPh sb="2" eb="3">
      <t>ゴウ</t>
    </rPh>
    <rPh sb="3" eb="5">
      <t>ヨウシキ</t>
    </rPh>
    <rPh sb="6" eb="8">
      <t>テンプ</t>
    </rPh>
    <rPh sb="8" eb="10">
      <t>ショルイ</t>
    </rPh>
    <phoneticPr fontId="2"/>
  </si>
  <si>
    <t>番号</t>
    <rPh sb="0" eb="2">
      <t>バンゴウ</t>
    </rPh>
    <phoneticPr fontId="2"/>
  </si>
  <si>
    <t>経験年数</t>
    <rPh sb="0" eb="2">
      <t>ケイケン</t>
    </rPh>
    <rPh sb="2" eb="4">
      <t>ネンスウ</t>
    </rPh>
    <phoneticPr fontId="2"/>
  </si>
  <si>
    <t>職名</t>
    <rPh sb="0" eb="2">
      <t>ショクメイ</t>
    </rPh>
    <phoneticPr fontId="2"/>
  </si>
  <si>
    <t>改善する
給与項目</t>
    <rPh sb="0" eb="2">
      <t>カイゼン</t>
    </rPh>
    <rPh sb="5" eb="7">
      <t>キュウヨ</t>
    </rPh>
    <rPh sb="7" eb="9">
      <t>コウモク</t>
    </rPh>
    <phoneticPr fontId="2"/>
  </si>
  <si>
    <t>賃金改善額（国）の算出方法</t>
    <rPh sb="0" eb="2">
      <t>チンギン</t>
    </rPh>
    <rPh sb="2" eb="4">
      <t>カイゼン</t>
    </rPh>
    <rPh sb="4" eb="5">
      <t>ガク</t>
    </rPh>
    <rPh sb="6" eb="7">
      <t>クニ</t>
    </rPh>
    <rPh sb="9" eb="11">
      <t>サンシュツ</t>
    </rPh>
    <rPh sb="11" eb="13">
      <t>ホウホウ</t>
    </rPh>
    <phoneticPr fontId="2"/>
  </si>
  <si>
    <t>賃金改善額（市）の算出方法</t>
    <rPh sb="0" eb="2">
      <t>チンギン</t>
    </rPh>
    <rPh sb="2" eb="4">
      <t>カイゼン</t>
    </rPh>
    <rPh sb="4" eb="5">
      <t>ガク</t>
    </rPh>
    <rPh sb="6" eb="7">
      <t>シ</t>
    </rPh>
    <rPh sb="9" eb="11">
      <t>サンシュツ</t>
    </rPh>
    <rPh sb="11" eb="13">
      <t>ホウホウ</t>
    </rPh>
    <phoneticPr fontId="2"/>
  </si>
  <si>
    <t>合計</t>
    <rPh sb="0" eb="2">
      <t>ゴウケイ</t>
    </rPh>
    <phoneticPr fontId="2"/>
  </si>
  <si>
    <t>例１</t>
    <rPh sb="0" eb="1">
      <t>レイ</t>
    </rPh>
    <phoneticPr fontId="2"/>
  </si>
  <si>
    <t>副主任保育士</t>
    <rPh sb="0" eb="3">
      <t>フクシュニン</t>
    </rPh>
    <rPh sb="3" eb="6">
      <t>ホイクシ</t>
    </rPh>
    <phoneticPr fontId="2"/>
  </si>
  <si>
    <t>円</t>
    <rPh sb="0" eb="1">
      <t>エン</t>
    </rPh>
    <phoneticPr fontId="2"/>
  </si>
  <si>
    <t>×</t>
    <phoneticPr fontId="2"/>
  </si>
  <si>
    <t>人</t>
    <rPh sb="0" eb="1">
      <t>ニン</t>
    </rPh>
    <phoneticPr fontId="2"/>
  </si>
  <si>
    <t>＝</t>
    <phoneticPr fontId="2"/>
  </si>
  <si>
    <t>例２</t>
    <rPh sb="0" eb="1">
      <t>レイ</t>
    </rPh>
    <phoneticPr fontId="2"/>
  </si>
  <si>
    <t>専門リーダー</t>
    <rPh sb="0" eb="2">
      <t>センモン</t>
    </rPh>
    <phoneticPr fontId="2"/>
  </si>
  <si>
    <t>例３</t>
    <rPh sb="0" eb="1">
      <t>レイ</t>
    </rPh>
    <phoneticPr fontId="2"/>
  </si>
  <si>
    <t>例４</t>
    <rPh sb="0" eb="1">
      <t>レイ</t>
    </rPh>
    <phoneticPr fontId="2"/>
  </si>
  <si>
    <t>保育士</t>
    <rPh sb="0" eb="3">
      <t>ホイクシ</t>
    </rPh>
    <phoneticPr fontId="2"/>
  </si>
  <si>
    <t>月</t>
    <phoneticPr fontId="2"/>
  </si>
  <si>
    <t>賃金改善額</t>
    <rPh sb="0" eb="2">
      <t>チンギン</t>
    </rPh>
    <rPh sb="2" eb="4">
      <t>カイゼン</t>
    </rPh>
    <rPh sb="4" eb="5">
      <t>ガク</t>
    </rPh>
    <phoneticPr fontId="2"/>
  </si>
  <si>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2"/>
  </si>
  <si>
    <t>合計（賃金改善総額）</t>
    <rPh sb="0" eb="2">
      <t>ゴウケイ</t>
    </rPh>
    <rPh sb="3" eb="5">
      <t>チンギン</t>
    </rPh>
    <rPh sb="5" eb="7">
      <t>カイゼン</t>
    </rPh>
    <rPh sb="7" eb="9">
      <t>ソウガク</t>
    </rPh>
    <phoneticPr fontId="2"/>
  </si>
  <si>
    <t>賃金改善額の算出方法</t>
    <rPh sb="0" eb="2">
      <t>チンギン</t>
    </rPh>
    <rPh sb="2" eb="4">
      <t>カイゼン</t>
    </rPh>
    <rPh sb="4" eb="5">
      <t>ガク</t>
    </rPh>
    <rPh sb="6" eb="8">
      <t>サンシュツ</t>
    </rPh>
    <rPh sb="8" eb="10">
      <t>ホウホウ</t>
    </rPh>
    <phoneticPr fontId="2"/>
  </si>
  <si>
    <t>○○○リーダー</t>
    <phoneticPr fontId="2"/>
  </si>
  <si>
    <t>△△△リーダー</t>
    <phoneticPr fontId="2"/>
  </si>
  <si>
    <t>事務員</t>
    <rPh sb="0" eb="3">
      <t>ジムイン</t>
    </rPh>
    <phoneticPr fontId="2"/>
  </si>
  <si>
    <t>□□□リーダー</t>
    <phoneticPr fontId="2"/>
  </si>
  <si>
    <t>調理員</t>
    <rPh sb="0" eb="3">
      <t>チョウリイン</t>
    </rPh>
    <phoneticPr fontId="2"/>
  </si>
  <si>
    <t>　差額（A-B）の合計が0円であることを確認すること。</t>
    <rPh sb="1" eb="3">
      <t>サガク</t>
    </rPh>
    <rPh sb="9" eb="11">
      <t>ゴウケイ</t>
    </rPh>
    <rPh sb="13" eb="14">
      <t>エン</t>
    </rPh>
    <rPh sb="20" eb="22">
      <t>カクニン</t>
    </rPh>
    <phoneticPr fontId="2"/>
  </si>
  <si>
    <t>注５）</t>
    <rPh sb="0" eb="1">
      <t>チュウ</t>
    </rPh>
    <phoneticPr fontId="2"/>
  </si>
  <si>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2"/>
  </si>
  <si>
    <t>注４）</t>
    <rPh sb="0" eb="1">
      <t>チュウ</t>
    </rPh>
    <phoneticPr fontId="2"/>
  </si>
  <si>
    <t>　合計金額が合致していること。</t>
    <rPh sb="1" eb="3">
      <t>ゴウケイ</t>
    </rPh>
    <rPh sb="3" eb="5">
      <t>キンガク</t>
    </rPh>
    <rPh sb="6" eb="8">
      <t>ガッチ</t>
    </rPh>
    <phoneticPr fontId="2"/>
  </si>
  <si>
    <t>注３）</t>
    <rPh sb="0" eb="1">
      <t>チュウ</t>
    </rPh>
    <phoneticPr fontId="2"/>
  </si>
  <si>
    <t>　配分調整後の加算実績額を記入すること。</t>
    <rPh sb="1" eb="3">
      <t>ハイブン</t>
    </rPh>
    <rPh sb="3" eb="5">
      <t>チョウセイ</t>
    </rPh>
    <rPh sb="5" eb="6">
      <t>ゴ</t>
    </rPh>
    <rPh sb="7" eb="9">
      <t>カサン</t>
    </rPh>
    <rPh sb="9" eb="12">
      <t>ジッセキガク</t>
    </rPh>
    <rPh sb="13" eb="15">
      <t>キニュウ</t>
    </rPh>
    <phoneticPr fontId="2"/>
  </si>
  <si>
    <t>注２）</t>
    <rPh sb="0" eb="1">
      <t>チュウ</t>
    </rPh>
    <phoneticPr fontId="2"/>
  </si>
  <si>
    <t>　加算実績額を記入すること。</t>
    <rPh sb="1" eb="3">
      <t>カサン</t>
    </rPh>
    <rPh sb="3" eb="6">
      <t>ジッセキガク</t>
    </rPh>
    <rPh sb="7" eb="9">
      <t>キニュウ</t>
    </rPh>
    <phoneticPr fontId="2"/>
  </si>
  <si>
    <t>注１）</t>
    <rPh sb="0" eb="1">
      <t>チュウ</t>
    </rPh>
    <phoneticPr fontId="2"/>
  </si>
  <si>
    <t>（注３）</t>
    <rPh sb="1" eb="2">
      <t>チュウ</t>
    </rPh>
    <phoneticPr fontId="2"/>
  </si>
  <si>
    <t>合計額</t>
    <rPh sb="0" eb="2">
      <t>ゴウケイ</t>
    </rPh>
    <rPh sb="2" eb="3">
      <t>ガク</t>
    </rPh>
    <phoneticPr fontId="2"/>
  </si>
  <si>
    <t>（注２・４）</t>
    <rPh sb="1" eb="2">
      <t>チュウ</t>
    </rPh>
    <phoneticPr fontId="2"/>
  </si>
  <si>
    <t>（注１）</t>
    <rPh sb="1" eb="2">
      <t>チュウ</t>
    </rPh>
    <phoneticPr fontId="2"/>
  </si>
  <si>
    <t>差額（A－B）
（注５）</t>
    <rPh sb="0" eb="2">
      <t>サガク</t>
    </rPh>
    <rPh sb="9" eb="10">
      <t>チュウ</t>
    </rPh>
    <phoneticPr fontId="2"/>
  </si>
  <si>
    <t>配分調整後の加算実績額（B）</t>
    <rPh sb="0" eb="2">
      <t>ハイブン</t>
    </rPh>
    <rPh sb="2" eb="4">
      <t>チョウセイ</t>
    </rPh>
    <rPh sb="4" eb="5">
      <t>ゴ</t>
    </rPh>
    <rPh sb="6" eb="8">
      <t>カサン</t>
    </rPh>
    <rPh sb="8" eb="10">
      <t>ジッセキ</t>
    </rPh>
    <rPh sb="10" eb="11">
      <t>ガク</t>
    </rPh>
    <phoneticPr fontId="2"/>
  </si>
  <si>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2"/>
  </si>
  <si>
    <t>施設・事業所名</t>
    <rPh sb="0" eb="2">
      <t>シセツ</t>
    </rPh>
    <rPh sb="3" eb="6">
      <t>ジギョウショ</t>
    </rPh>
    <rPh sb="6" eb="7">
      <t>メイ</t>
    </rPh>
    <phoneticPr fontId="2"/>
  </si>
  <si>
    <t>市区町村名</t>
    <rPh sb="0" eb="2">
      <t>シク</t>
    </rPh>
    <rPh sb="2" eb="4">
      <t>チョウソン</t>
    </rPh>
    <rPh sb="4" eb="5">
      <t>メイ</t>
    </rPh>
    <phoneticPr fontId="2"/>
  </si>
  <si>
    <t>都道府県</t>
    <rPh sb="0" eb="4">
      <t>トドウフケン</t>
    </rPh>
    <phoneticPr fontId="2"/>
  </si>
  <si>
    <t>印</t>
    <rPh sb="0" eb="1">
      <t>イン</t>
    </rPh>
    <phoneticPr fontId="42"/>
  </si>
  <si>
    <t>横浜市</t>
    <rPh sb="0" eb="3">
      <t>ヨコハマシ</t>
    </rPh>
    <phoneticPr fontId="42"/>
  </si>
  <si>
    <t>横浜市長</t>
    <rPh sb="0" eb="2">
      <t>ヨコハマ</t>
    </rPh>
    <rPh sb="2" eb="4">
      <t>シチョウ</t>
    </rPh>
    <phoneticPr fontId="2"/>
  </si>
  <si>
    <t>賃金改善実績報告書（処遇改善等加算Ⅰ）（内訳表）（令和元年度）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レイワ</t>
    </rPh>
    <rPh sb="27" eb="28">
      <t>モト</t>
    </rPh>
    <rPh sb="28" eb="30">
      <t>ネンド</t>
    </rPh>
    <phoneticPr fontId="2"/>
  </si>
  <si>
    <t>第４号様式の２</t>
    <rPh sb="0" eb="1">
      <t>ダイ</t>
    </rPh>
    <rPh sb="2" eb="3">
      <t>ゴウ</t>
    </rPh>
    <rPh sb="3" eb="5">
      <t>ヨウシキ</t>
    </rPh>
    <phoneticPr fontId="2"/>
  </si>
  <si>
    <t>第４号様式の１</t>
    <rPh sb="0" eb="1">
      <t>ダイ</t>
    </rPh>
    <rPh sb="2" eb="3">
      <t>ゴウ</t>
    </rPh>
    <rPh sb="3" eb="5">
      <t>ヨウシキ</t>
    </rPh>
    <phoneticPr fontId="2"/>
  </si>
  <si>
    <t>賃金改善実績報告書（処遇改善等加算Ⅰ）（令和元年度）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レイワ</t>
    </rPh>
    <rPh sb="22" eb="23">
      <t>モト</t>
    </rPh>
    <rPh sb="23" eb="24">
      <t>ネン</t>
    </rPh>
    <rPh sb="24" eb="25">
      <t>ド</t>
    </rPh>
    <phoneticPr fontId="2"/>
  </si>
  <si>
    <t>下記について、相違ないことを証明いたします。</t>
    <rPh sb="0" eb="2">
      <t>カキ</t>
    </rPh>
    <rPh sb="7" eb="9">
      <t>ソウイ</t>
    </rPh>
    <rPh sb="14" eb="16">
      <t>ショウメイ</t>
    </rPh>
    <phoneticPr fontId="2"/>
  </si>
  <si>
    <t>（１） 賃金改善実績</t>
    <rPh sb="4" eb="6">
      <t>チンギン</t>
    </rPh>
    <rPh sb="6" eb="8">
      <t>カイゼン</t>
    </rPh>
    <rPh sb="8" eb="10">
      <t>ジッセキ</t>
    </rPh>
    <phoneticPr fontId="2"/>
  </si>
  <si>
    <t>①</t>
    <phoneticPr fontId="2"/>
  </si>
  <si>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2"/>
  </si>
  <si>
    <t>通知した金額を入力すること</t>
    <rPh sb="0" eb="2">
      <t>ツウチ</t>
    </rPh>
    <rPh sb="4" eb="6">
      <t>キンガク</t>
    </rPh>
    <rPh sb="7" eb="9">
      <t>ニュウリョク</t>
    </rPh>
    <phoneticPr fontId="2"/>
  </si>
  <si>
    <t>②</t>
    <phoneticPr fontId="2"/>
  </si>
  <si>
    <t>賃金改善実施期間</t>
    <rPh sb="0" eb="2">
      <t>チンギン</t>
    </rPh>
    <rPh sb="2" eb="4">
      <t>カイゼン</t>
    </rPh>
    <rPh sb="4" eb="6">
      <t>ジッシ</t>
    </rPh>
    <rPh sb="6" eb="8">
      <t>キカン</t>
    </rPh>
    <phoneticPr fontId="2"/>
  </si>
  <si>
    <t>平成</t>
    <rPh sb="0" eb="2">
      <t>ヘイセイ</t>
    </rPh>
    <phoneticPr fontId="2"/>
  </si>
  <si>
    <t>～</t>
    <phoneticPr fontId="2"/>
  </si>
  <si>
    <t>③</t>
    <phoneticPr fontId="2"/>
  </si>
  <si>
    <t>賃金改善に要した費用の総額（ア-イ）</t>
    <rPh sb="0" eb="2">
      <t>チンギン</t>
    </rPh>
    <rPh sb="2" eb="4">
      <t>カイゼン</t>
    </rPh>
    <rPh sb="5" eb="6">
      <t>ヨウ</t>
    </rPh>
    <rPh sb="8" eb="10">
      <t>ヒヨウ</t>
    </rPh>
    <rPh sb="11" eb="13">
      <t>ソウガク</t>
    </rPh>
    <phoneticPr fontId="2"/>
  </si>
  <si>
    <t>アーイ</t>
    <phoneticPr fontId="2"/>
  </si>
  <si>
    <t>（千円未満切り捨て）</t>
    <rPh sb="1" eb="3">
      <t>センエン</t>
    </rPh>
    <rPh sb="3" eb="5">
      <t>ミマン</t>
    </rPh>
    <rPh sb="5" eb="6">
      <t>キ</t>
    </rPh>
    <rPh sb="7" eb="8">
      <t>ス</t>
    </rPh>
    <phoneticPr fontId="2"/>
  </si>
  <si>
    <t>ア</t>
    <phoneticPr fontId="2"/>
  </si>
  <si>
    <t>　賃金改善を行った場合の賃金の総額</t>
    <rPh sb="1" eb="3">
      <t>チンギン</t>
    </rPh>
    <rPh sb="3" eb="5">
      <t>カイゼン</t>
    </rPh>
    <rPh sb="6" eb="7">
      <t>オコナ</t>
    </rPh>
    <rPh sb="9" eb="11">
      <t>バアイ</t>
    </rPh>
    <rPh sb="12" eb="14">
      <t>チンギン</t>
    </rPh>
    <rPh sb="15" eb="17">
      <t>ソウガク</t>
    </rPh>
    <phoneticPr fontId="2"/>
  </si>
  <si>
    <t>（２）ア⑦、イ⑦、（３）ア⑦、イ⑦の合計金額</t>
    <rPh sb="18" eb="20">
      <t>ゴウケイ</t>
    </rPh>
    <rPh sb="20" eb="22">
      <t>キンガク</t>
    </rPh>
    <phoneticPr fontId="2"/>
  </si>
  <si>
    <t>イ</t>
    <phoneticPr fontId="2"/>
  </si>
  <si>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2"/>
  </si>
  <si>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2"/>
  </si>
  <si>
    <t>(e)</t>
    <phoneticPr fontId="2"/>
  </si>
  <si>
    <t>④</t>
    <phoneticPr fontId="2"/>
  </si>
  <si>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2"/>
  </si>
  <si>
    <t>（残額が生じた場合のみ）</t>
    <rPh sb="1" eb="3">
      <t>ザンガク</t>
    </rPh>
    <rPh sb="4" eb="5">
      <t>ショウ</t>
    </rPh>
    <rPh sb="7" eb="9">
      <t>バアイ</t>
    </rPh>
    <phoneticPr fontId="2"/>
  </si>
  <si>
    <t>支払った給与の項目</t>
    <rPh sb="0" eb="2">
      <t>シハラ</t>
    </rPh>
    <rPh sb="4" eb="6">
      <t>キュウヨ</t>
    </rPh>
    <rPh sb="7" eb="9">
      <t>コウモク</t>
    </rPh>
    <phoneticPr fontId="2"/>
  </si>
  <si>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2"/>
  </si>
  <si>
    <t>名称：</t>
    <rPh sb="0" eb="2">
      <t>メイショウ</t>
    </rPh>
    <phoneticPr fontId="2"/>
  </si>
  <si>
    <t>賞与（一時金・その他（　　　　　　　　　　　　　　））</t>
    <phoneticPr fontId="2"/>
  </si>
  <si>
    <t>その他</t>
    <rPh sb="2" eb="3">
      <t>タ</t>
    </rPh>
    <phoneticPr fontId="2"/>
  </si>
  <si>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2"/>
  </si>
  <si>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2"/>
  </si>
  <si>
    <t>ア 常勤職員</t>
    <rPh sb="2" eb="4">
      <t>ジョウキン</t>
    </rPh>
    <rPh sb="4" eb="6">
      <t>ショクイン</t>
    </rPh>
    <phoneticPr fontId="2"/>
  </si>
  <si>
    <t>対象職員（実人員）</t>
    <rPh sb="0" eb="2">
      <t>タイショウ</t>
    </rPh>
    <rPh sb="2" eb="4">
      <t>ショクイン</t>
    </rPh>
    <rPh sb="5" eb="6">
      <t>ジツ</t>
    </rPh>
    <rPh sb="6" eb="8">
      <t>ジンイン</t>
    </rPh>
    <phoneticPr fontId="2"/>
  </si>
  <si>
    <t>（（１）②の期間における延べ人数（人月））</t>
    <rPh sb="6" eb="8">
      <t>キカン</t>
    </rPh>
    <rPh sb="12" eb="13">
      <t>ノ</t>
    </rPh>
    <rPh sb="14" eb="16">
      <t>ニンズウ</t>
    </rPh>
    <rPh sb="17" eb="18">
      <t>ニン</t>
    </rPh>
    <rPh sb="18" eb="19">
      <t>ツキ</t>
    </rPh>
    <phoneticPr fontId="2"/>
  </si>
  <si>
    <t>賃金改善を実施した職員（実人員）</t>
    <rPh sb="0" eb="2">
      <t>チンギン</t>
    </rPh>
    <rPh sb="2" eb="4">
      <t>カイゼン</t>
    </rPh>
    <rPh sb="5" eb="7">
      <t>ジッシ</t>
    </rPh>
    <rPh sb="9" eb="11">
      <t>ショクイン</t>
    </rPh>
    <rPh sb="12" eb="13">
      <t>ジツ</t>
    </rPh>
    <rPh sb="13" eb="15">
      <t>ジンイン</t>
    </rPh>
    <phoneticPr fontId="2"/>
  </si>
  <si>
    <t>対象職員（常勤換算数）</t>
    <rPh sb="0" eb="2">
      <t>タイショウ</t>
    </rPh>
    <rPh sb="2" eb="4">
      <t>ショクイン</t>
    </rPh>
    <rPh sb="5" eb="7">
      <t>ジョウキン</t>
    </rPh>
    <rPh sb="7" eb="9">
      <t>カンサン</t>
    </rPh>
    <rPh sb="9" eb="10">
      <t>スウ</t>
    </rPh>
    <phoneticPr fontId="2"/>
  </si>
  <si>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2"/>
  </si>
  <si>
    <t>⑤</t>
    <phoneticPr fontId="2"/>
  </si>
  <si>
    <t>支給した賃金総額</t>
    <rPh sb="0" eb="2">
      <t>シキュウ</t>
    </rPh>
    <rPh sb="4" eb="6">
      <t>チンギン</t>
    </rPh>
    <rPh sb="6" eb="8">
      <t>ソウガク</t>
    </rPh>
    <phoneticPr fontId="2"/>
  </si>
  <si>
    <t>（（１）②の期間における総額）</t>
    <rPh sb="6" eb="8">
      <t>キカン</t>
    </rPh>
    <rPh sb="12" eb="14">
      <t>ソウガク</t>
    </rPh>
    <phoneticPr fontId="2"/>
  </si>
  <si>
    <t>⑥</t>
    <phoneticPr fontId="2"/>
  </si>
  <si>
    <t>職員１人当たりの賃金月額</t>
    <rPh sb="0" eb="2">
      <t>ショクイン</t>
    </rPh>
    <rPh sb="3" eb="4">
      <t>ニン</t>
    </rPh>
    <rPh sb="4" eb="5">
      <t>ア</t>
    </rPh>
    <rPh sb="8" eb="10">
      <t>チンギン</t>
    </rPh>
    <rPh sb="10" eb="12">
      <t>ゲツガク</t>
    </rPh>
    <phoneticPr fontId="2"/>
  </si>
  <si>
    <t>（１円未満切り捨て）（⑤÷③）</t>
    <rPh sb="2" eb="3">
      <t>エン</t>
    </rPh>
    <rPh sb="3" eb="5">
      <t>ミマン</t>
    </rPh>
    <rPh sb="5" eb="6">
      <t>キ</t>
    </rPh>
    <rPh sb="7" eb="8">
      <t>ス</t>
    </rPh>
    <phoneticPr fontId="2"/>
  </si>
  <si>
    <t>⑦</t>
    <phoneticPr fontId="2"/>
  </si>
  <si>
    <t>賃金改善に要した費用の総額</t>
    <rPh sb="0" eb="2">
      <t>チンギン</t>
    </rPh>
    <rPh sb="2" eb="4">
      <t>カイゼン</t>
    </rPh>
    <rPh sb="5" eb="6">
      <t>ヨウ</t>
    </rPh>
    <rPh sb="8" eb="10">
      <t>ヒヨウ</t>
    </rPh>
    <rPh sb="11" eb="13">
      <t>ソウガク</t>
    </rPh>
    <phoneticPr fontId="2"/>
  </si>
  <si>
    <t>(a)</t>
    <phoneticPr fontId="2"/>
  </si>
  <si>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2"/>
  </si>
  <si>
    <t>⑧</t>
    <phoneticPr fontId="2"/>
  </si>
  <si>
    <t>賃金改善の方法</t>
    <rPh sb="0" eb="2">
      <t>チンギン</t>
    </rPh>
    <rPh sb="2" eb="4">
      <t>カイゼン</t>
    </rPh>
    <rPh sb="5" eb="7">
      <t>ホウホウ</t>
    </rPh>
    <phoneticPr fontId="2"/>
  </si>
  <si>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2"/>
  </si>
  <si>
    <t>賞与（一時金・その他（　　　　　　　　　　　　　　））</t>
    <rPh sb="0" eb="2">
      <t>ショウヨ</t>
    </rPh>
    <rPh sb="3" eb="6">
      <t>イチジキン</t>
    </rPh>
    <rPh sb="9" eb="10">
      <t>タ</t>
    </rPh>
    <phoneticPr fontId="2"/>
  </si>
  <si>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2"/>
  </si>
  <si>
    <t>期間：</t>
    <rPh sb="0" eb="2">
      <t>キカン</t>
    </rPh>
    <phoneticPr fontId="2"/>
  </si>
  <si>
    <t>詳細：</t>
    <rPh sb="0" eb="2">
      <t>ショウサイ</t>
    </rPh>
    <phoneticPr fontId="2"/>
  </si>
  <si>
    <t>（できる限り具体的に記入すること。）</t>
    <rPh sb="4" eb="5">
      <t>カギ</t>
    </rPh>
    <rPh sb="6" eb="9">
      <t>グタイテキ</t>
    </rPh>
    <rPh sb="10" eb="12">
      <t>キニュウ</t>
    </rPh>
    <phoneticPr fontId="2"/>
  </si>
  <si>
    <t>⑨</t>
    <phoneticPr fontId="2"/>
  </si>
  <si>
    <t>１人当たりの賃金改善月額</t>
    <rPh sb="1" eb="2">
      <t>ニン</t>
    </rPh>
    <rPh sb="2" eb="3">
      <t>ア</t>
    </rPh>
    <rPh sb="6" eb="8">
      <t>チンギン</t>
    </rPh>
    <rPh sb="8" eb="10">
      <t>カイゼン</t>
    </rPh>
    <rPh sb="10" eb="12">
      <t>ゲツガク</t>
    </rPh>
    <phoneticPr fontId="2"/>
  </si>
  <si>
    <t>（１円未満切り捨て）（⑦÷③）</t>
    <rPh sb="2" eb="3">
      <t>エン</t>
    </rPh>
    <rPh sb="3" eb="5">
      <t>ミマン</t>
    </rPh>
    <rPh sb="5" eb="6">
      <t>キ</t>
    </rPh>
    <rPh sb="7" eb="8">
      <t>ス</t>
    </rPh>
    <phoneticPr fontId="2"/>
  </si>
  <si>
    <t>イ 非常勤職員</t>
    <rPh sb="2" eb="5">
      <t>ヒジョウキン</t>
    </rPh>
    <rPh sb="5" eb="7">
      <t>ショクイン</t>
    </rPh>
    <phoneticPr fontId="2"/>
  </si>
  <si>
    <t>賃金改善を実施した職員（常勤換算数）</t>
    <rPh sb="0" eb="2">
      <t>チンギン</t>
    </rPh>
    <rPh sb="2" eb="4">
      <t>カイゼン</t>
    </rPh>
    <rPh sb="5" eb="7">
      <t>ジッシ</t>
    </rPh>
    <rPh sb="9" eb="11">
      <t>ショクイン</t>
    </rPh>
    <rPh sb="12" eb="16">
      <t>ジョウキンカンサン</t>
    </rPh>
    <rPh sb="16" eb="17">
      <t>スウ</t>
    </rPh>
    <phoneticPr fontId="2"/>
  </si>
  <si>
    <t>職員１人当たり賃金総額</t>
    <rPh sb="0" eb="2">
      <t>ショクイン</t>
    </rPh>
    <rPh sb="3" eb="4">
      <t>ニン</t>
    </rPh>
    <rPh sb="4" eb="5">
      <t>ア</t>
    </rPh>
    <rPh sb="7" eb="9">
      <t>チンギン</t>
    </rPh>
    <rPh sb="9" eb="11">
      <t>ソウガク</t>
    </rPh>
    <phoneticPr fontId="2"/>
  </si>
  <si>
    <t>(b)</t>
    <phoneticPr fontId="2"/>
  </si>
  <si>
    <t>（３） （２）以外の職員に係る賃金改善実績</t>
    <rPh sb="7" eb="9">
      <t>イガイ</t>
    </rPh>
    <rPh sb="10" eb="12">
      <t>ショクイン</t>
    </rPh>
    <rPh sb="13" eb="14">
      <t>カカ</t>
    </rPh>
    <rPh sb="15" eb="17">
      <t>チンギン</t>
    </rPh>
    <rPh sb="17" eb="19">
      <t>カイゼン</t>
    </rPh>
    <rPh sb="19" eb="21">
      <t>ジッセキ</t>
    </rPh>
    <phoneticPr fontId="2"/>
  </si>
  <si>
    <t>ア　常勤職員</t>
    <rPh sb="2" eb="4">
      <t>ジョウキン</t>
    </rPh>
    <rPh sb="4" eb="6">
      <t>ショクイン</t>
    </rPh>
    <phoneticPr fontId="2"/>
  </si>
  <si>
    <t>保健師</t>
    <rPh sb="0" eb="3">
      <t>ホケンシ</t>
    </rPh>
    <phoneticPr fontId="2"/>
  </si>
  <si>
    <t>看護師</t>
    <rPh sb="0" eb="3">
      <t>カンゴシ</t>
    </rPh>
    <phoneticPr fontId="2"/>
  </si>
  <si>
    <t>准看護師</t>
    <rPh sb="0" eb="4">
      <t>ジュンカンゴシ</t>
    </rPh>
    <phoneticPr fontId="2"/>
  </si>
  <si>
    <t>栄養士・栄養教諭</t>
    <rPh sb="0" eb="3">
      <t>エイヨウシ</t>
    </rPh>
    <rPh sb="4" eb="6">
      <t>エイヨウ</t>
    </rPh>
    <rPh sb="6" eb="8">
      <t>キョウユ</t>
    </rPh>
    <phoneticPr fontId="2"/>
  </si>
  <si>
    <t>(c)</t>
    <phoneticPr fontId="2"/>
  </si>
  <si>
    <t>イ　非常勤職員</t>
    <rPh sb="2" eb="5">
      <t>ヒジョウキン</t>
    </rPh>
    <rPh sb="3" eb="5">
      <t>ジョウキン</t>
    </rPh>
    <rPh sb="5" eb="7">
      <t>ショクイン</t>
    </rPh>
    <phoneticPr fontId="2"/>
  </si>
  <si>
    <t>（d）</t>
    <phoneticPr fontId="2"/>
  </si>
  <si>
    <t>合計</t>
    <rPh sb="0" eb="2">
      <t>ゴウケイ</t>
    </rPh>
    <phoneticPr fontId="3"/>
  </si>
  <si>
    <t>拠出上限額</t>
    <rPh sb="0" eb="2">
      <t>キョシュツ</t>
    </rPh>
    <rPh sb="2" eb="5">
      <t>ジョウゲンガク</t>
    </rPh>
    <phoneticPr fontId="2"/>
  </si>
  <si>
    <t>加算見込額</t>
    <rPh sb="0" eb="2">
      <t>カサン</t>
    </rPh>
    <rPh sb="2" eb="4">
      <t>ミコミ</t>
    </rPh>
    <rPh sb="4" eb="5">
      <t>ガク</t>
    </rPh>
    <phoneticPr fontId="2"/>
  </si>
  <si>
    <t>ヶ月</t>
    <rPh sb="1" eb="2">
      <t>ゲツ</t>
    </rPh>
    <phoneticPr fontId="2"/>
  </si>
  <si>
    <t>賃金改善実施月数</t>
    <rPh sb="0" eb="2">
      <t>チンギン</t>
    </rPh>
    <rPh sb="2" eb="4">
      <t>カイゼン</t>
    </rPh>
    <rPh sb="4" eb="6">
      <t>ジッシ</t>
    </rPh>
    <rPh sb="6" eb="8">
      <t>ツキスウ</t>
    </rPh>
    <phoneticPr fontId="2"/>
  </si>
  <si>
    <t>Ｂ</t>
    <phoneticPr fontId="2"/>
  </si>
  <si>
    <t>認定こども園,幼稚園,保育所,小規模保育事業（Ａ型）,小規模保育事業（Ｂ型）,小規模保育事業（Ｃ型）,家庭的保育事業,事業所内保育事業</t>
  </si>
  <si>
    <t>Ａ</t>
    <phoneticPr fontId="2"/>
  </si>
  <si>
    <t>神奈川</t>
    <rPh sb="0" eb="3">
      <t>カナガワ</t>
    </rPh>
    <phoneticPr fontId="2"/>
  </si>
  <si>
    <t>家・事</t>
    <rPh sb="0" eb="1">
      <t>イエ</t>
    </rPh>
    <rPh sb="2" eb="3">
      <t>コト</t>
    </rPh>
    <phoneticPr fontId="2"/>
  </si>
  <si>
    <t>小</t>
    <rPh sb="0" eb="1">
      <t>ショウ</t>
    </rPh>
    <phoneticPr fontId="2"/>
  </si>
  <si>
    <t>保</t>
    <rPh sb="0" eb="1">
      <t>ホ</t>
    </rPh>
    <phoneticPr fontId="2"/>
  </si>
  <si>
    <t>幼</t>
    <rPh sb="0" eb="1">
      <t>ヨウ</t>
    </rPh>
    <phoneticPr fontId="2"/>
  </si>
  <si>
    <t>認こ</t>
    <rPh sb="0" eb="1">
      <t>ニン</t>
    </rPh>
    <phoneticPr fontId="2"/>
  </si>
  <si>
    <t>他事業所
からの受入額
（円）</t>
    <rPh sb="0" eb="1">
      <t>ホカ</t>
    </rPh>
    <rPh sb="1" eb="4">
      <t>ジギョウショ</t>
    </rPh>
    <rPh sb="8" eb="10">
      <t>ウケイレ</t>
    </rPh>
    <rPh sb="10" eb="11">
      <t>ガク</t>
    </rPh>
    <rPh sb="13" eb="14">
      <t>エン</t>
    </rPh>
    <phoneticPr fontId="3"/>
  </si>
  <si>
    <t>他事業所
への拠出額
（円）</t>
    <rPh sb="0" eb="1">
      <t>ホカ</t>
    </rPh>
    <rPh sb="1" eb="4">
      <t>ジギョウショ</t>
    </rPh>
    <rPh sb="7" eb="9">
      <t>キョシュツ</t>
    </rPh>
    <rPh sb="9" eb="10">
      <t>ガク</t>
    </rPh>
    <rPh sb="12" eb="13">
      <t>エン</t>
    </rPh>
    <phoneticPr fontId="3"/>
  </si>
  <si>
    <t>施設・事業所名</t>
    <rPh sb="0" eb="2">
      <t>シセツ</t>
    </rPh>
    <rPh sb="3" eb="6">
      <t>ジギョウショ</t>
    </rPh>
    <rPh sb="6" eb="7">
      <t>メイ</t>
    </rPh>
    <phoneticPr fontId="3"/>
  </si>
  <si>
    <t>市町村名</t>
    <rPh sb="0" eb="4">
      <t>シチョウソンメイ</t>
    </rPh>
    <phoneticPr fontId="3"/>
  </si>
  <si>
    <t>都道府県名</t>
    <rPh sb="0" eb="4">
      <t>トドウフケン</t>
    </rPh>
    <rPh sb="4" eb="5">
      <t>メイ</t>
    </rPh>
    <phoneticPr fontId="3"/>
  </si>
  <si>
    <t>番号</t>
    <rPh sb="0" eb="2">
      <t>バンゴウ</t>
    </rPh>
    <phoneticPr fontId="3"/>
  </si>
  <si>
    <t>※ここから右側は、ＨＰ公表時には非表示にします。</t>
    <rPh sb="5" eb="7">
      <t>ミギガワ</t>
    </rPh>
    <rPh sb="11" eb="13">
      <t>コウヒョウ</t>
    </rPh>
    <rPh sb="13" eb="14">
      <t>ジ</t>
    </rPh>
    <rPh sb="16" eb="19">
      <t>ヒヒョウジ</t>
    </rPh>
    <phoneticPr fontId="2"/>
  </si>
  <si>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3"/>
  </si>
  <si>
    <t>第７号様式（添付書類２）</t>
    <rPh sb="0" eb="1">
      <t>ダイ</t>
    </rPh>
    <rPh sb="2" eb="3">
      <t>ゴウ</t>
    </rPh>
    <rPh sb="3" eb="5">
      <t>ヨウシキ</t>
    </rPh>
    <rPh sb="6" eb="8">
      <t>テンプ</t>
    </rPh>
    <rPh sb="8" eb="10">
      <t>ショルイ</t>
    </rPh>
    <phoneticPr fontId="3"/>
  </si>
  <si>
    <t>第７号様式</t>
    <rPh sb="0" eb="1">
      <t>ダイ</t>
    </rPh>
    <rPh sb="2" eb="3">
      <t>ゴウ</t>
    </rPh>
    <rPh sb="3" eb="5">
      <t>ヨウシキ</t>
    </rPh>
    <phoneticPr fontId="2"/>
  </si>
  <si>
    <t>賃金改善実績報告書 （処遇改善等加算Ⅱ及び職員処遇改善費）（令和元年度）</t>
    <rPh sb="0" eb="2">
      <t>チンギン</t>
    </rPh>
    <rPh sb="2" eb="4">
      <t>カイゼン</t>
    </rPh>
    <rPh sb="4" eb="6">
      <t>ジッセキ</t>
    </rPh>
    <rPh sb="6" eb="9">
      <t>ホウコクショ</t>
    </rPh>
    <rPh sb="11" eb="13">
      <t>ショグウ</t>
    </rPh>
    <rPh sb="13" eb="15">
      <t>カイゼン</t>
    </rPh>
    <rPh sb="15" eb="16">
      <t>トウ</t>
    </rPh>
    <rPh sb="16" eb="18">
      <t>カサン</t>
    </rPh>
    <rPh sb="19" eb="20">
      <t>オヨ</t>
    </rPh>
    <rPh sb="21" eb="23">
      <t>ショクイン</t>
    </rPh>
    <rPh sb="23" eb="25">
      <t>ショグウ</t>
    </rPh>
    <rPh sb="25" eb="27">
      <t>カイゼン</t>
    </rPh>
    <rPh sb="27" eb="28">
      <t>ヒ</t>
    </rPh>
    <rPh sb="30" eb="32">
      <t>レイワ</t>
    </rPh>
    <rPh sb="32" eb="33">
      <t>モト</t>
    </rPh>
    <rPh sb="33" eb="35">
      <t>ネンド</t>
    </rPh>
    <phoneticPr fontId="2"/>
  </si>
  <si>
    <t>印</t>
    <rPh sb="0" eb="1">
      <t>イン</t>
    </rPh>
    <phoneticPr fontId="2"/>
  </si>
  <si>
    <t>（１）　賃金改善実績</t>
    <rPh sb="4" eb="6">
      <t>チンギン</t>
    </rPh>
    <rPh sb="6" eb="8">
      <t>カイゼン</t>
    </rPh>
    <rPh sb="8" eb="10">
      <t>ジッセキ</t>
    </rPh>
    <phoneticPr fontId="2"/>
  </si>
  <si>
    <t>加算実績額総額</t>
    <rPh sb="0" eb="2">
      <t>カサン</t>
    </rPh>
    <rPh sb="2" eb="5">
      <t>ジッセキガク</t>
    </rPh>
    <rPh sb="5" eb="7">
      <t>ソウガク</t>
    </rPh>
    <phoneticPr fontId="2"/>
  </si>
  <si>
    <t>処遇改善等加算Ⅱ【国】</t>
    <rPh sb="0" eb="2">
      <t>ショグウ</t>
    </rPh>
    <rPh sb="2" eb="4">
      <t>カイゼン</t>
    </rPh>
    <rPh sb="4" eb="5">
      <t>トウ</t>
    </rPh>
    <rPh sb="5" eb="7">
      <t>カサン</t>
    </rPh>
    <rPh sb="9" eb="10">
      <t>クニ</t>
    </rPh>
    <phoneticPr fontId="2"/>
  </si>
  <si>
    <t>賃金改善実績額</t>
    <rPh sb="0" eb="2">
      <t>チンギン</t>
    </rPh>
    <rPh sb="2" eb="4">
      <t>カイゼン</t>
    </rPh>
    <rPh sb="4" eb="6">
      <t>ジッセキ</t>
    </rPh>
    <rPh sb="6" eb="7">
      <t>ガク</t>
    </rPh>
    <phoneticPr fontId="2"/>
  </si>
  <si>
    <t>「人数Ａ」の人数</t>
    <rPh sb="1" eb="3">
      <t>ニンズウ</t>
    </rPh>
    <rPh sb="6" eb="8">
      <t>ニンズウ</t>
    </rPh>
    <phoneticPr fontId="2"/>
  </si>
  <si>
    <t>「人数Ｂ」の人数</t>
    <rPh sb="1" eb="3">
      <t>ニンズウ</t>
    </rPh>
    <rPh sb="6" eb="8">
      <t>ニンズウ</t>
    </rPh>
    <phoneticPr fontId="2"/>
  </si>
  <si>
    <t>職員処遇改善費【市】</t>
    <rPh sb="0" eb="2">
      <t>ショクイン</t>
    </rPh>
    <rPh sb="2" eb="4">
      <t>ショグウ</t>
    </rPh>
    <rPh sb="4" eb="6">
      <t>カイゼン</t>
    </rPh>
    <rPh sb="6" eb="7">
      <t>ヒ</t>
    </rPh>
    <rPh sb="8" eb="9">
      <t>シ</t>
    </rPh>
    <phoneticPr fontId="2"/>
  </si>
  <si>
    <t>加算対象職員数</t>
    <rPh sb="0" eb="2">
      <t>カサン</t>
    </rPh>
    <rPh sb="2" eb="4">
      <t>タイショウ</t>
    </rPh>
    <rPh sb="4" eb="6">
      <t>ショクイン</t>
    </rPh>
    <rPh sb="6" eb="7">
      <t>スウ</t>
    </rPh>
    <phoneticPr fontId="2"/>
  </si>
  <si>
    <t>元</t>
    <rPh sb="0" eb="1">
      <t>モト</t>
    </rPh>
    <phoneticPr fontId="2"/>
  </si>
  <si>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2"/>
  </si>
  <si>
    <t>他の施設・事業所への拠出実績額　</t>
    <rPh sb="0" eb="1">
      <t>タ</t>
    </rPh>
    <rPh sb="2" eb="4">
      <t>シセツ</t>
    </rPh>
    <rPh sb="5" eb="8">
      <t>ジギョウショ</t>
    </rPh>
    <rPh sb="10" eb="12">
      <t>キョシュツ</t>
    </rPh>
    <rPh sb="12" eb="14">
      <t>ジッセキ</t>
    </rPh>
    <rPh sb="14" eb="15">
      <t>ガク</t>
    </rPh>
    <phoneticPr fontId="2"/>
  </si>
  <si>
    <t>（拠出上限額）</t>
    <rPh sb="1" eb="3">
      <t>キョシュツ</t>
    </rPh>
    <rPh sb="3" eb="6">
      <t>ジョウゲンガク</t>
    </rPh>
    <phoneticPr fontId="2"/>
  </si>
  <si>
    <t>他の施設・事業所からの受入実績額</t>
    <rPh sb="0" eb="1">
      <t>タ</t>
    </rPh>
    <rPh sb="2" eb="4">
      <t>シセツ</t>
    </rPh>
    <rPh sb="5" eb="8">
      <t>ジギョウショ</t>
    </rPh>
    <rPh sb="11" eb="13">
      <t>ウケイ</t>
    </rPh>
    <rPh sb="13" eb="15">
      <t>ジッセキ</t>
    </rPh>
    <rPh sb="15" eb="16">
      <t>ガク</t>
    </rPh>
    <phoneticPr fontId="2"/>
  </si>
  <si>
    <t>法人間配分後の加算見込額</t>
    <rPh sb="0" eb="2">
      <t>ホウジン</t>
    </rPh>
    <rPh sb="2" eb="3">
      <t>カン</t>
    </rPh>
    <rPh sb="3" eb="5">
      <t>ハイブン</t>
    </rPh>
    <rPh sb="5" eb="6">
      <t>ゴ</t>
    </rPh>
    <rPh sb="7" eb="9">
      <t>カサン</t>
    </rPh>
    <rPh sb="9" eb="11">
      <t>ミコミ</t>
    </rPh>
    <rPh sb="11" eb="12">
      <t>ガク</t>
    </rPh>
    <phoneticPr fontId="2"/>
  </si>
  <si>
    <t>（3）副主任保育士等に係る賃金改善について</t>
    <phoneticPr fontId="2"/>
  </si>
  <si>
    <t>賃金改善を行う方法（国）（第７号様式：添付書類  参照）</t>
    <rPh sb="10" eb="11">
      <t>クニ</t>
    </rPh>
    <rPh sb="13" eb="14">
      <t>ダイ</t>
    </rPh>
    <rPh sb="15" eb="16">
      <t>ゴウ</t>
    </rPh>
    <rPh sb="16" eb="18">
      <t>ヨウシキ</t>
    </rPh>
    <rPh sb="19" eb="21">
      <t>テンプ</t>
    </rPh>
    <rPh sb="21" eb="23">
      <t>ショルイ</t>
    </rPh>
    <phoneticPr fontId="2"/>
  </si>
  <si>
    <t>賃金改善額</t>
    <phoneticPr fontId="2"/>
  </si>
  <si>
    <t>上記改善に伴う法定福利費等の事業主負担分の増　</t>
    <phoneticPr fontId="2"/>
  </si>
  <si>
    <t>合計（賃金改善総額）</t>
    <phoneticPr fontId="2"/>
  </si>
  <si>
    <t>賃金改善を行う方法（市）（第７号様式：添付書類  参照）</t>
    <rPh sb="10" eb="11">
      <t>シ</t>
    </rPh>
    <phoneticPr fontId="2"/>
  </si>
  <si>
    <t>（4）職務分野別リーダー等に係る賃金改善について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2"/>
  </si>
  <si>
    <t>賃金改善を行う方法（第７号様式：添付書類　参照）</t>
    <rPh sb="10" eb="11">
      <t>ダイ</t>
    </rPh>
    <rPh sb="12" eb="13">
      <t>ゴウ</t>
    </rPh>
    <rPh sb="13" eb="15">
      <t>ヨウシキ</t>
    </rPh>
    <rPh sb="16" eb="18">
      <t>テンプ</t>
    </rPh>
    <rPh sb="18" eb="20">
      <t>ショルイ</t>
    </rPh>
    <phoneticPr fontId="2"/>
  </si>
  <si>
    <t>（５）賃金改善に要した費用の総額について</t>
    <rPh sb="3" eb="5">
      <t>チンギン</t>
    </rPh>
    <rPh sb="5" eb="7">
      <t>カイゼン</t>
    </rPh>
    <rPh sb="8" eb="9">
      <t>ヨウ</t>
    </rPh>
    <rPh sb="11" eb="13">
      <t>ヒヨウ</t>
    </rPh>
    <rPh sb="14" eb="16">
      <t>ソウガク</t>
    </rPh>
    <phoneticPr fontId="2"/>
  </si>
  <si>
    <t>（法定福利費等の事業主負担増加額を含み、処遇改善等加算Ⅰによる賃金改善額を除く。ア、イにおいて同じ。）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47" eb="48">
      <t>オナ</t>
    </rPh>
    <phoneticPr fontId="2"/>
  </si>
  <si>
    <t>賃金改善を行った場合の賃金の総額</t>
    <rPh sb="0" eb="2">
      <t>チンギン</t>
    </rPh>
    <rPh sb="2" eb="4">
      <t>カイゼン</t>
    </rPh>
    <rPh sb="5" eb="6">
      <t>オコナ</t>
    </rPh>
    <rPh sb="8" eb="10">
      <t>バアイ</t>
    </rPh>
    <rPh sb="11" eb="13">
      <t>チンギン</t>
    </rPh>
    <rPh sb="14" eb="16">
      <t>ソウガク</t>
    </rPh>
    <phoneticPr fontId="2"/>
  </si>
  <si>
    <t>における賃金水準を適用した場合の賃金の総額</t>
    <rPh sb="4" eb="6">
      <t>チンギン</t>
    </rPh>
    <rPh sb="6" eb="8">
      <t>スイジュン</t>
    </rPh>
    <rPh sb="9" eb="11">
      <t>テキヨウ</t>
    </rPh>
    <rPh sb="13" eb="15">
      <t>バアイ</t>
    </rPh>
    <rPh sb="16" eb="18">
      <t>チンギン</t>
    </rPh>
    <rPh sb="19" eb="21">
      <t>ソウガク</t>
    </rPh>
    <phoneticPr fontId="2"/>
  </si>
  <si>
    <t>加算実績額と賃金改善に要した費用の総額との差額</t>
    <rPh sb="0" eb="2">
      <t>カサン</t>
    </rPh>
    <rPh sb="2" eb="5">
      <t>ジッセキガク</t>
    </rPh>
    <rPh sb="6" eb="8">
      <t>チンギン</t>
    </rPh>
    <rPh sb="8" eb="10">
      <t>カイゼン</t>
    </rPh>
    <rPh sb="11" eb="12">
      <t>ヨウ</t>
    </rPh>
    <rPh sb="14" eb="16">
      <t>ヒヨウ</t>
    </rPh>
    <rPh sb="17" eb="19">
      <t>ソウガク</t>
    </rPh>
    <rPh sb="21" eb="23">
      <t>サガク</t>
    </rPh>
    <phoneticPr fontId="2"/>
  </si>
  <si>
    <t>（（１）①－（５）①）　（残額が生じた場合のみ）</t>
    <rPh sb="13" eb="15">
      <t>ザンガク</t>
    </rPh>
    <rPh sb="16" eb="17">
      <t>ショウ</t>
    </rPh>
    <rPh sb="19" eb="21">
      <t>バアイ</t>
    </rPh>
    <phoneticPr fontId="2"/>
  </si>
  <si>
    <t>支払う給与の項目</t>
    <rPh sb="0" eb="2">
      <t>シハラ</t>
    </rPh>
    <rPh sb="3" eb="5">
      <t>キュウヨ</t>
    </rPh>
    <rPh sb="6" eb="8">
      <t>コウモク</t>
    </rPh>
    <phoneticPr fontId="2"/>
  </si>
  <si>
    <t>手当　　名称：</t>
    <rPh sb="0" eb="2">
      <t>テアテ</t>
    </rPh>
    <rPh sb="4" eb="6">
      <t>メイショウ</t>
    </rPh>
    <phoneticPr fontId="2"/>
  </si>
  <si>
    <t>))</t>
    <phoneticPr fontId="2"/>
  </si>
  <si>
    <t>その他　　名称：</t>
    <rPh sb="2" eb="3">
      <t>タ</t>
    </rPh>
    <rPh sb="5" eb="7">
      <t>メイショウ</t>
    </rPh>
    <phoneticPr fontId="2"/>
  </si>
  <si>
    <t>賃金改善内容</t>
    <rPh sb="0" eb="2">
      <t>チンギン</t>
    </rPh>
    <rPh sb="2" eb="4">
      <t>カイゼン</t>
    </rPh>
    <rPh sb="4" eb="6">
      <t>ナイヨウ</t>
    </rPh>
    <phoneticPr fontId="2"/>
  </si>
  <si>
    <t xml:space="preserve"> </t>
    <phoneticPr fontId="2"/>
  </si>
  <si>
    <r>
      <t xml:space="preserve">基準年度
法定福利費
事業主負担額
</t>
    </r>
    <r>
      <rPr>
        <b/>
        <sz val="11"/>
        <color theme="1"/>
        <rFont val="游ゴシック"/>
        <family val="3"/>
        <charset val="128"/>
        <scheme val="minor"/>
      </rPr>
      <t>(g)</t>
    </r>
    <phoneticPr fontId="2"/>
  </si>
  <si>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2"/>
  </si>
  <si>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2"/>
  </si>
  <si>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2"/>
  </si>
  <si>
    <r>
      <t xml:space="preserve">処遇Ⅱ
支給額
</t>
    </r>
    <r>
      <rPr>
        <b/>
        <sz val="11"/>
        <color theme="1"/>
        <rFont val="メイリオ"/>
        <family val="3"/>
        <charset val="128"/>
      </rPr>
      <t>（b）</t>
    </r>
    <rPh sb="0" eb="2">
      <t>ショグウ</t>
    </rPh>
    <rPh sb="4" eb="7">
      <t>シキュウガク</t>
    </rPh>
    <phoneticPr fontId="2"/>
  </si>
  <si>
    <r>
      <t xml:space="preserve">処遇Ⅰ
支給額
</t>
    </r>
    <r>
      <rPr>
        <b/>
        <sz val="11"/>
        <color theme="1"/>
        <rFont val="メイリオ"/>
        <family val="3"/>
        <charset val="128"/>
      </rPr>
      <t>（h）</t>
    </r>
    <rPh sb="0" eb="2">
      <t>ショグウ</t>
    </rPh>
    <rPh sb="4" eb="7">
      <t>シキュウガク</t>
    </rPh>
    <phoneticPr fontId="2"/>
  </si>
  <si>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2"/>
  </si>
  <si>
    <t>職員氏名</t>
    <rPh sb="0" eb="2">
      <t>ショクイン</t>
    </rPh>
    <rPh sb="2" eb="4">
      <t>シメイ</t>
    </rPh>
    <phoneticPr fontId="2"/>
  </si>
  <si>
    <t>施設名</t>
    <rPh sb="0" eb="2">
      <t>シセツ</t>
    </rPh>
    <rPh sb="2" eb="3">
      <t>メイ</t>
    </rPh>
    <phoneticPr fontId="2"/>
  </si>
  <si>
    <t>処遇Ⅱ
支給額⑪</t>
    <rPh sb="0" eb="2">
      <t>ショグウ</t>
    </rPh>
    <rPh sb="4" eb="7">
      <t>シキュウガク</t>
    </rPh>
    <phoneticPr fontId="2"/>
  </si>
  <si>
    <t>職員処遇
支給額⑫</t>
    <rPh sb="0" eb="2">
      <t>ショクイン</t>
    </rPh>
    <rPh sb="2" eb="4">
      <t>ショグウ</t>
    </rPh>
    <rPh sb="5" eb="8">
      <t>シキュウガク</t>
    </rPh>
    <phoneticPr fontId="2"/>
  </si>
  <si>
    <t>小計
⑬
（⑧＋⑨＋⑩－⑪－⑫）</t>
    <rPh sb="0" eb="1">
      <t>ショウ</t>
    </rPh>
    <rPh sb="1" eb="2">
      <t>ケイ</t>
    </rPh>
    <phoneticPr fontId="3"/>
  </si>
  <si>
    <t>⑬に係る
法定福利費等の
事業主負担額
⑭</t>
    <rPh sb="2" eb="3">
      <t>カカ</t>
    </rPh>
    <phoneticPr fontId="3"/>
  </si>
  <si>
    <t>計
⑮
（⑬＋⑭）</t>
    <rPh sb="0" eb="1">
      <t>ケイ</t>
    </rPh>
    <phoneticPr fontId="3"/>
  </si>
  <si>
    <t>加算前年度の加算残額に対応する支払賃金※4
⑯</t>
    <phoneticPr fontId="2"/>
  </si>
  <si>
    <t>⑯に係る
法定福利費等の
事業主負担額
⑰</t>
    <rPh sb="2" eb="3">
      <t>カカ</t>
    </rPh>
    <phoneticPr fontId="3"/>
  </si>
  <si>
    <t>計
⑱
（⑯＋⑰）</t>
    <rPh sb="0" eb="1">
      <t>ケイ</t>
    </rPh>
    <phoneticPr fontId="3"/>
  </si>
  <si>
    <t>□</t>
    <phoneticPr fontId="2"/>
  </si>
  <si>
    <t>☑</t>
    <phoneticPr fontId="2"/>
  </si>
  <si>
    <t>平成24年度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</si>
  <si>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</si>
  <si>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</si>
  <si>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</si>
  <si>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</si>
  <si>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　　＜令和元年度　処遇Ⅰの加算実績額について＞</t>
    <rPh sb="5" eb="6">
      <t>モト</t>
    </rPh>
    <rPh sb="13" eb="15">
      <t>カサン</t>
    </rPh>
    <rPh sb="15" eb="17">
      <t>ジッセキ</t>
    </rPh>
    <rPh sb="17" eb="18">
      <t>ガク</t>
    </rPh>
    <phoneticPr fontId="2"/>
  </si>
  <si>
    <r>
      <t>　　＜令和元年度　処遇Ⅰ</t>
    </r>
    <r>
      <rPr>
        <b/>
        <u/>
        <sz val="18"/>
        <color theme="1"/>
        <rFont val="游ゴシック"/>
        <family val="3"/>
        <charset val="128"/>
        <scheme val="minor"/>
      </rPr>
      <t>残額</t>
    </r>
    <r>
      <rPr>
        <b/>
        <sz val="18"/>
        <color theme="1"/>
        <rFont val="游ゴシック"/>
        <family val="3"/>
        <charset val="128"/>
        <scheme val="minor"/>
      </rPr>
      <t>の支払方法について＞</t>
    </r>
    <rPh sb="3" eb="5">
      <t>レイワ</t>
    </rPh>
    <rPh sb="5" eb="6">
      <t>モト</t>
    </rPh>
    <rPh sb="6" eb="8">
      <t>ネンド</t>
    </rPh>
    <rPh sb="9" eb="11">
      <t>ショグウ</t>
    </rPh>
    <rPh sb="12" eb="14">
      <t>ザンガク</t>
    </rPh>
    <rPh sb="15" eb="17">
      <t>シハライ</t>
    </rPh>
    <rPh sb="17" eb="19">
      <t>ホウホウ</t>
    </rPh>
    <phoneticPr fontId="2"/>
  </si>
  <si>
    <t>　　＜令和元年度　処遇Ⅰの賃金改善実績について＞</t>
    <rPh sb="3" eb="5">
      <t>レイワ</t>
    </rPh>
    <rPh sb="5" eb="6">
      <t>モト</t>
    </rPh>
    <rPh sb="6" eb="8">
      <t>ネンド</t>
    </rPh>
    <rPh sb="9" eb="11">
      <t>ショグウ</t>
    </rPh>
    <rPh sb="13" eb="15">
      <t>チンギン</t>
    </rPh>
    <rPh sb="15" eb="17">
      <t>カイゼン</t>
    </rPh>
    <rPh sb="17" eb="19">
      <t>ジッセキ</t>
    </rPh>
    <phoneticPr fontId="2"/>
  </si>
  <si>
    <t>施設の定めた
１月あたりの常勤時間</t>
    <rPh sb="0" eb="2">
      <t>シセツ</t>
    </rPh>
    <rPh sb="3" eb="4">
      <t>サダ</t>
    </rPh>
    <rPh sb="8" eb="9">
      <t>ツキ</t>
    </rPh>
    <rPh sb="13" eb="15">
      <t>ジョウキン</t>
    </rPh>
    <rPh sb="15" eb="17">
      <t>ジカン</t>
    </rPh>
    <phoneticPr fontId="2"/>
  </si>
  <si>
    <t>㉑人件費改定部分総額（基準年度から加算当年度までの公定価格・向上支援費における人件費の改定分）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
  </si>
  <si>
    <t>加算実績額（処遇Ⅰ）
【国】+【市】</t>
    <rPh sb="0" eb="2">
      <t>カサン</t>
    </rPh>
    <rPh sb="2" eb="5">
      <t>ジッセキガク</t>
    </rPh>
    <rPh sb="6" eb="8">
      <t>ショグウ</t>
    </rPh>
    <rPh sb="12" eb="13">
      <t>クニ</t>
    </rPh>
    <rPh sb="16" eb="17">
      <t>シ</t>
    </rPh>
    <phoneticPr fontId="2"/>
  </si>
  <si>
    <t>加算実績額（処遇Ⅰ）
【国】</t>
    <rPh sb="0" eb="2">
      <t>カサン</t>
    </rPh>
    <rPh sb="2" eb="5">
      <t>ジッセキガク</t>
    </rPh>
    <rPh sb="6" eb="8">
      <t>ショグウ</t>
    </rPh>
    <rPh sb="12" eb="13">
      <t>クニ</t>
    </rPh>
    <phoneticPr fontId="2"/>
  </si>
  <si>
    <t>加算実績額（処遇Ⅰ）
【市】</t>
    <rPh sb="0" eb="2">
      <t>カサン</t>
    </rPh>
    <rPh sb="2" eb="5">
      <t>ジッセキガク</t>
    </rPh>
    <rPh sb="6" eb="8">
      <t>ショグウ</t>
    </rPh>
    <rPh sb="12" eb="13">
      <t>シ</t>
    </rPh>
    <phoneticPr fontId="2"/>
  </si>
  <si>
    <t>　　＜令和元年度　処遇Ⅱの加算実績について＞</t>
    <rPh sb="5" eb="6">
      <t>モト</t>
    </rPh>
    <rPh sb="13" eb="15">
      <t>カサン</t>
    </rPh>
    <rPh sb="15" eb="17">
      <t>ジッセキ</t>
    </rPh>
    <phoneticPr fontId="2"/>
  </si>
  <si>
    <t>○</t>
    <phoneticPr fontId="2"/>
  </si>
  <si>
    <t>手当　名称：</t>
    <rPh sb="0" eb="2">
      <t>テアテ</t>
    </rPh>
    <rPh sb="3" eb="5">
      <t>メイショウ</t>
    </rPh>
    <phoneticPr fontId="2"/>
  </si>
  <si>
    <t>その他　名称：</t>
    <rPh sb="2" eb="3">
      <t>ホカ</t>
    </rPh>
    <rPh sb="4" eb="6">
      <t>メイショウ</t>
    </rPh>
    <phoneticPr fontId="2"/>
  </si>
  <si>
    <t>改善時期
（予定）</t>
    <rPh sb="0" eb="2">
      <t>カイゼン</t>
    </rPh>
    <rPh sb="2" eb="4">
      <t>ジキ</t>
    </rPh>
    <rPh sb="6" eb="8">
      <t>ヨテイ</t>
    </rPh>
    <phoneticPr fontId="2"/>
  </si>
  <si>
    <t>勤務月数
(年度内)</t>
    <rPh sb="0" eb="2">
      <t>キンム</t>
    </rPh>
    <rPh sb="2" eb="3">
      <t>ツキ</t>
    </rPh>
    <rPh sb="3" eb="4">
      <t>スウ</t>
    </rPh>
    <rPh sb="6" eb="9">
      <t>ネンドナイ</t>
    </rPh>
    <phoneticPr fontId="2"/>
  </si>
  <si>
    <t>か月</t>
    <rPh sb="1" eb="2">
      <t>ツキ</t>
    </rPh>
    <phoneticPr fontId="2"/>
  </si>
  <si>
    <t>看護師</t>
    <rPh sb="0" eb="3">
      <t>カンゴシ</t>
    </rPh>
    <phoneticPr fontId="2"/>
  </si>
  <si>
    <t>准看護師</t>
    <rPh sb="0" eb="4">
      <t>ジュンカンゴシ</t>
    </rPh>
    <phoneticPr fontId="2"/>
  </si>
  <si>
    <t>教育・保育従事者(常勤)</t>
    <rPh sb="0" eb="2">
      <t>キョウイク</t>
    </rPh>
    <rPh sb="3" eb="5">
      <t>ホイク</t>
    </rPh>
    <rPh sb="5" eb="8">
      <t>ジュウジシャ</t>
    </rPh>
    <rPh sb="9" eb="11">
      <t>ジョウキン</t>
    </rPh>
    <phoneticPr fontId="2"/>
  </si>
  <si>
    <t>対象職員
(人月)</t>
    <rPh sb="0" eb="2">
      <t>タイショウ</t>
    </rPh>
    <rPh sb="2" eb="4">
      <t>ショクイン</t>
    </rPh>
    <rPh sb="6" eb="8">
      <t>ニンゲツ</t>
    </rPh>
    <phoneticPr fontId="2"/>
  </si>
  <si>
    <t>改善職員
(人月)</t>
    <rPh sb="0" eb="2">
      <t>カイゼン</t>
    </rPh>
    <rPh sb="2" eb="4">
      <t>ショクイン</t>
    </rPh>
    <rPh sb="6" eb="8">
      <t>ニンゲツ</t>
    </rPh>
    <phoneticPr fontId="2"/>
  </si>
  <si>
    <t>賃金改善対象者だったら「１」</t>
    <rPh sb="0" eb="2">
      <t>チンギン</t>
    </rPh>
    <rPh sb="2" eb="4">
      <t>カイゼン</t>
    </rPh>
    <rPh sb="4" eb="7">
      <t>タイショウシャ</t>
    </rPh>
    <phoneticPr fontId="2"/>
  </si>
  <si>
    <t>労働
時間
(月あたり)</t>
    <rPh sb="0" eb="2">
      <t>ロウドウ</t>
    </rPh>
    <rPh sb="3" eb="5">
      <t>ジカン</t>
    </rPh>
    <rPh sb="7" eb="8">
      <t>ツキ</t>
    </rPh>
    <phoneticPr fontId="2"/>
  </si>
  <si>
    <t>常勤換算
対象職員
（人月）</t>
    <rPh sb="0" eb="2">
      <t>ジョウキン</t>
    </rPh>
    <rPh sb="2" eb="4">
      <t>カンサン</t>
    </rPh>
    <rPh sb="5" eb="7">
      <t>タイショウ</t>
    </rPh>
    <rPh sb="7" eb="9">
      <t>ショクイン</t>
    </rPh>
    <rPh sb="11" eb="13">
      <t>ニンゲツ</t>
    </rPh>
    <phoneticPr fontId="2"/>
  </si>
  <si>
    <t>常勤換算
改善職員
（人月）</t>
    <rPh sb="0" eb="2">
      <t>ジョウキン</t>
    </rPh>
    <rPh sb="2" eb="4">
      <t>カンサン</t>
    </rPh>
    <rPh sb="5" eb="7">
      <t>カイゼン</t>
    </rPh>
    <rPh sb="7" eb="9">
      <t>ショクイン</t>
    </rPh>
    <rPh sb="11" eb="13">
      <t>ニンゲツ</t>
    </rPh>
    <phoneticPr fontId="2"/>
  </si>
  <si>
    <t>支給した賃金</t>
    <rPh sb="0" eb="2">
      <t>シキュウ</t>
    </rPh>
    <rPh sb="4" eb="6">
      <t>チンギン</t>
    </rPh>
    <phoneticPr fontId="2"/>
  </si>
  <si>
    <t>前年度の加算残額支払い分</t>
    <rPh sb="0" eb="3">
      <t>ゼンネンド</t>
    </rPh>
    <rPh sb="4" eb="6">
      <t>カサン</t>
    </rPh>
    <rPh sb="6" eb="8">
      <t>ザンガク</t>
    </rPh>
    <rPh sb="8" eb="10">
      <t>シハラ</t>
    </rPh>
    <rPh sb="11" eb="12">
      <t>ブン</t>
    </rPh>
    <phoneticPr fontId="2"/>
  </si>
  <si>
    <t>基準年度賃金+人勧分</t>
    <rPh sb="0" eb="2">
      <t>キジュン</t>
    </rPh>
    <rPh sb="2" eb="4">
      <t>ネンド</t>
    </rPh>
    <rPh sb="4" eb="6">
      <t>チンギン</t>
    </rPh>
    <rPh sb="7" eb="9">
      <t>ジンカン</t>
    </rPh>
    <rPh sb="9" eb="10">
      <t>ブン</t>
    </rPh>
    <phoneticPr fontId="2"/>
  </si>
  <si>
    <t>教育・保育従事者(非常勤)</t>
    <rPh sb="0" eb="2">
      <t>キョウイク</t>
    </rPh>
    <rPh sb="3" eb="5">
      <t>ホイク</t>
    </rPh>
    <rPh sb="5" eb="8">
      <t>ジュウジシャ</t>
    </rPh>
    <rPh sb="9" eb="10">
      <t>ヒ</t>
    </rPh>
    <rPh sb="10" eb="12">
      <t>ジョウキン</t>
    </rPh>
    <phoneticPr fontId="2"/>
  </si>
  <si>
    <t>事務職員</t>
    <rPh sb="0" eb="2">
      <t>ジム</t>
    </rPh>
    <rPh sb="2" eb="4">
      <t>ショクイン</t>
    </rPh>
    <phoneticPr fontId="2"/>
  </si>
  <si>
    <t>調理員</t>
    <rPh sb="0" eb="3">
      <t>チョウリイン</t>
    </rPh>
    <phoneticPr fontId="2"/>
  </si>
  <si>
    <t>保健師</t>
    <rPh sb="0" eb="3">
      <t>ホケンシ</t>
    </rPh>
    <phoneticPr fontId="2"/>
  </si>
  <si>
    <t>看護師</t>
    <rPh sb="0" eb="3">
      <t>カンゴシ</t>
    </rPh>
    <phoneticPr fontId="2"/>
  </si>
  <si>
    <t>准看護師</t>
    <rPh sb="0" eb="4">
      <t>ジュンカンゴシ</t>
    </rPh>
    <phoneticPr fontId="2"/>
  </si>
  <si>
    <t>栄養士</t>
    <rPh sb="0" eb="3">
      <t>エイヨウシ</t>
    </rPh>
    <phoneticPr fontId="2"/>
  </si>
  <si>
    <t>その他</t>
    <rPh sb="2" eb="3">
      <t>タ</t>
    </rPh>
    <phoneticPr fontId="2"/>
  </si>
  <si>
    <t>常勤</t>
    <rPh sb="0" eb="2">
      <t>ジョウキン</t>
    </rPh>
    <phoneticPr fontId="2"/>
  </si>
  <si>
    <t>非常勤</t>
    <rPh sb="0" eb="1">
      <t>ヒ</t>
    </rPh>
    <rPh sb="1" eb="3">
      <t>ジョウキン</t>
    </rPh>
    <phoneticPr fontId="2"/>
  </si>
  <si>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
  </si>
  <si>
    <t>残額を支払う期間
（予定）</t>
    <rPh sb="0" eb="2">
      <t>ザンガク</t>
    </rPh>
    <rPh sb="3" eb="5">
      <t>シハラ</t>
    </rPh>
    <rPh sb="6" eb="8">
      <t>キカン</t>
    </rPh>
    <rPh sb="10" eb="12">
      <t>ヨテイ</t>
    </rPh>
    <phoneticPr fontId="2"/>
  </si>
  <si>
    <t>令和</t>
    <rPh sb="0" eb="2">
      <t>レイワ</t>
    </rPh>
    <phoneticPr fontId="2"/>
  </si>
  <si>
    <t>年</t>
    <rPh sb="0" eb="1">
      <t>ネン</t>
    </rPh>
    <phoneticPr fontId="2"/>
  </si>
  <si>
    <t>月</t>
    <rPh sb="0" eb="1">
      <t>ツキ</t>
    </rPh>
    <phoneticPr fontId="2"/>
  </si>
  <si>
    <t>~</t>
    <phoneticPr fontId="2"/>
  </si>
  <si>
    <t>㉒「⑳」と「㉑」との差額
（不足分があった場合のみ金額表示）</t>
    <rPh sb="10" eb="12">
      <t>サガク</t>
    </rPh>
    <rPh sb="14" eb="17">
      <t>フソクブン</t>
    </rPh>
    <rPh sb="21" eb="23">
      <t>バアイ</t>
    </rPh>
    <rPh sb="25" eb="27">
      <t>キンガク</t>
    </rPh>
    <rPh sb="27" eb="29">
      <t>ヒョウジ</t>
    </rPh>
    <phoneticPr fontId="2"/>
  </si>
  <si>
    <t>　　＜令和元年度　職員処遇改善費の加算実績について＞</t>
    <rPh sb="5" eb="6">
      <t>モト</t>
    </rPh>
    <rPh sb="9" eb="11">
      <t>ショクイン</t>
    </rPh>
    <rPh sb="11" eb="13">
      <t>ショグウ</t>
    </rPh>
    <rPh sb="13" eb="15">
      <t>カイゼン</t>
    </rPh>
    <rPh sb="15" eb="16">
      <t>ヒ</t>
    </rPh>
    <rPh sb="17" eb="19">
      <t>カサン</t>
    </rPh>
    <rPh sb="19" eb="21">
      <t>ジッセキ</t>
    </rPh>
    <phoneticPr fontId="2"/>
  </si>
  <si>
    <t>令和３年１月</t>
    <rPh sb="0" eb="2">
      <t>レイワ</t>
    </rPh>
    <rPh sb="3" eb="4">
      <t>ネン</t>
    </rPh>
    <rPh sb="5" eb="6">
      <t>ガツ</t>
    </rPh>
    <phoneticPr fontId="2"/>
  </si>
  <si>
    <t>令和３年２月</t>
    <rPh sb="0" eb="2">
      <t>レイワ</t>
    </rPh>
    <rPh sb="3" eb="4">
      <t>ネン</t>
    </rPh>
    <rPh sb="5" eb="6">
      <t>ガツ</t>
    </rPh>
    <phoneticPr fontId="2"/>
  </si>
  <si>
    <t>令和２年４月</t>
    <rPh sb="0" eb="2">
      <t>レイワ</t>
    </rPh>
    <rPh sb="3" eb="4">
      <t>ネン</t>
    </rPh>
    <rPh sb="5" eb="6">
      <t>ガツ</t>
    </rPh>
    <phoneticPr fontId="2"/>
  </si>
  <si>
    <t>令和２年５月</t>
    <rPh sb="0" eb="2">
      <t>レイワ</t>
    </rPh>
    <rPh sb="3" eb="4">
      <t>ネン</t>
    </rPh>
    <rPh sb="5" eb="6">
      <t>ガツ</t>
    </rPh>
    <phoneticPr fontId="2"/>
  </si>
  <si>
    <t>令和２年６月</t>
    <rPh sb="0" eb="2">
      <t>レイワ</t>
    </rPh>
    <rPh sb="3" eb="4">
      <t>ネン</t>
    </rPh>
    <rPh sb="5" eb="6">
      <t>ガツ</t>
    </rPh>
    <phoneticPr fontId="2"/>
  </si>
  <si>
    <t>令和２年７月</t>
    <rPh sb="0" eb="2">
      <t>レイワ</t>
    </rPh>
    <rPh sb="3" eb="4">
      <t>ネン</t>
    </rPh>
    <rPh sb="5" eb="6">
      <t>ガツ</t>
    </rPh>
    <phoneticPr fontId="2"/>
  </si>
  <si>
    <t>令和２年８月</t>
    <rPh sb="0" eb="2">
      <t>レイワ</t>
    </rPh>
    <rPh sb="3" eb="4">
      <t>ネン</t>
    </rPh>
    <rPh sb="5" eb="6">
      <t>ガツ</t>
    </rPh>
    <phoneticPr fontId="2"/>
  </si>
  <si>
    <t>令和２年９月</t>
    <rPh sb="0" eb="2">
      <t>レイワ</t>
    </rPh>
    <rPh sb="3" eb="4">
      <t>ネン</t>
    </rPh>
    <rPh sb="5" eb="6">
      <t>ガツ</t>
    </rPh>
    <phoneticPr fontId="2"/>
  </si>
  <si>
    <t>令和２年１０月</t>
    <rPh sb="0" eb="2">
      <t>レイワ</t>
    </rPh>
    <rPh sb="3" eb="4">
      <t>ネン</t>
    </rPh>
    <rPh sb="6" eb="7">
      <t>ガツ</t>
    </rPh>
    <phoneticPr fontId="2"/>
  </si>
  <si>
    <t>令和２年10月</t>
    <rPh sb="0" eb="2">
      <t>レイワ</t>
    </rPh>
    <rPh sb="3" eb="4">
      <t>ネン</t>
    </rPh>
    <rPh sb="6" eb="7">
      <t>ガツ</t>
    </rPh>
    <phoneticPr fontId="2"/>
  </si>
  <si>
    <t>令和２年11月</t>
    <rPh sb="0" eb="2">
      <t>レイワ</t>
    </rPh>
    <rPh sb="3" eb="4">
      <t>ネン</t>
    </rPh>
    <rPh sb="6" eb="7">
      <t>ガツ</t>
    </rPh>
    <phoneticPr fontId="2"/>
  </si>
  <si>
    <t>令和２年12月</t>
    <rPh sb="0" eb="2">
      <t>レイワ</t>
    </rPh>
    <rPh sb="3" eb="4">
      <t>ネン</t>
    </rPh>
    <rPh sb="6" eb="7">
      <t>ガツ</t>
    </rPh>
    <phoneticPr fontId="2"/>
  </si>
  <si>
    <t>令和３年３月</t>
    <rPh sb="0" eb="2">
      <t>レイワ</t>
    </rPh>
    <rPh sb="3" eb="4">
      <t>ネン</t>
    </rPh>
    <rPh sb="5" eb="6">
      <t>ガツ</t>
    </rPh>
    <phoneticPr fontId="2"/>
  </si>
  <si>
    <t>令和元年４月</t>
    <rPh sb="0" eb="2">
      <t>レイワ</t>
    </rPh>
    <rPh sb="2" eb="4">
      <t>ガンネン</t>
    </rPh>
    <rPh sb="5" eb="6">
      <t>ガツ</t>
    </rPh>
    <phoneticPr fontId="2"/>
  </si>
  <si>
    <t>令和元年５月</t>
    <rPh sb="0" eb="2">
      <t>レイワ</t>
    </rPh>
    <rPh sb="2" eb="4">
      <t>ガンネン</t>
    </rPh>
    <rPh sb="5" eb="6">
      <t>ガツ</t>
    </rPh>
    <phoneticPr fontId="2"/>
  </si>
  <si>
    <t>令和元年６月</t>
    <rPh sb="0" eb="2">
      <t>レイワ</t>
    </rPh>
    <rPh sb="2" eb="4">
      <t>ガンネン</t>
    </rPh>
    <rPh sb="5" eb="6">
      <t>ガツ</t>
    </rPh>
    <phoneticPr fontId="2"/>
  </si>
  <si>
    <t>令和元年７月</t>
    <rPh sb="0" eb="2">
      <t>レイワ</t>
    </rPh>
    <rPh sb="2" eb="4">
      <t>ガンネン</t>
    </rPh>
    <rPh sb="5" eb="6">
      <t>ガツ</t>
    </rPh>
    <phoneticPr fontId="2"/>
  </si>
  <si>
    <t>令和元年８月</t>
    <rPh sb="0" eb="2">
      <t>レイワ</t>
    </rPh>
    <rPh sb="2" eb="4">
      <t>ガンネン</t>
    </rPh>
    <rPh sb="5" eb="6">
      <t>ガツ</t>
    </rPh>
    <phoneticPr fontId="2"/>
  </si>
  <si>
    <t>令和元年９月</t>
    <rPh sb="0" eb="2">
      <t>レイワ</t>
    </rPh>
    <rPh sb="2" eb="4">
      <t>ガンネン</t>
    </rPh>
    <rPh sb="5" eb="6">
      <t>ガツ</t>
    </rPh>
    <phoneticPr fontId="2"/>
  </si>
  <si>
    <t>令和元年10月</t>
    <rPh sb="0" eb="2">
      <t>レイワ</t>
    </rPh>
    <rPh sb="2" eb="4">
      <t>ガンネン</t>
    </rPh>
    <rPh sb="6" eb="7">
      <t>ガツ</t>
    </rPh>
    <phoneticPr fontId="2"/>
  </si>
  <si>
    <t>令和元年11月</t>
    <rPh sb="0" eb="2">
      <t>レイワ</t>
    </rPh>
    <rPh sb="2" eb="4">
      <t>ガンネン</t>
    </rPh>
    <rPh sb="6" eb="7">
      <t>ガツ</t>
    </rPh>
    <phoneticPr fontId="2"/>
  </si>
  <si>
    <t>令和元年12月</t>
    <rPh sb="0" eb="2">
      <t>レイワ</t>
    </rPh>
    <rPh sb="2" eb="4">
      <t>ガンネン</t>
    </rPh>
    <rPh sb="6" eb="7">
      <t>ガツ</t>
    </rPh>
    <phoneticPr fontId="2"/>
  </si>
  <si>
    <t>令和２年１月</t>
    <rPh sb="0" eb="2">
      <t>レイワ</t>
    </rPh>
    <rPh sb="3" eb="4">
      <t>ネン</t>
    </rPh>
    <rPh sb="5" eb="6">
      <t>ガツ</t>
    </rPh>
    <phoneticPr fontId="2"/>
  </si>
  <si>
    <t>令和２年２月</t>
    <rPh sb="0" eb="2">
      <t>レイワ</t>
    </rPh>
    <rPh sb="3" eb="4">
      <t>ネン</t>
    </rPh>
    <rPh sb="5" eb="6">
      <t>ガツ</t>
    </rPh>
    <phoneticPr fontId="2"/>
  </si>
  <si>
    <t>令和２年３月</t>
    <rPh sb="0" eb="2">
      <t>レイワ</t>
    </rPh>
    <rPh sb="3" eb="4">
      <t>ネン</t>
    </rPh>
    <rPh sb="5" eb="6">
      <t>ガツ</t>
    </rPh>
    <phoneticPr fontId="2"/>
  </si>
  <si>
    <t>神奈川県</t>
    <rPh sb="0" eb="4">
      <t>カナガワケン</t>
    </rPh>
    <phoneticPr fontId="2"/>
  </si>
  <si>
    <t>横浜市</t>
    <rPh sb="0" eb="3">
      <t>ヨコハマシ</t>
    </rPh>
    <phoneticPr fontId="2"/>
  </si>
  <si>
    <t>施設の全職員（処遇改善していない職員含む）の令和元年度における賃金総額</t>
    <rPh sb="0" eb="2">
      <t>シセツ</t>
    </rPh>
    <rPh sb="3" eb="4">
      <t>スベ</t>
    </rPh>
    <rPh sb="4" eb="6">
      <t>ショクイン</t>
    </rPh>
    <rPh sb="7" eb="9">
      <t>ショグウ</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</si>
  <si>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施設の全職員（処遇改善していない職員含む）の令和元年度における法定福利費の事業主負担分の総額</t>
    <rPh sb="22" eb="24">
      <t>レイワ</t>
    </rPh>
    <rPh sb="24" eb="25">
      <t>モト</t>
    </rPh>
    <rPh sb="31" eb="36">
      <t>ホウテイフクリヒ</t>
    </rPh>
    <rPh sb="37" eb="40">
      <t>ジギョウヌシ</t>
    </rPh>
    <rPh sb="40" eb="42">
      <t>フタン</t>
    </rPh>
    <rPh sb="42" eb="43">
      <t>ブン</t>
    </rPh>
    <rPh sb="44" eb="46">
      <t>ソウガク</t>
    </rPh>
    <phoneticPr fontId="2"/>
  </si>
  <si>
    <t>施設の全職員（賃金改善していない職員含む）の令和元年度における賃金総額</t>
    <rPh sb="7" eb="9">
      <t>チンギン</t>
    </rPh>
    <phoneticPr fontId="2"/>
  </si>
  <si>
    <t>施設の全職員（賃金改善していない職員含む）の令和元年度における法定福利費の事業主負担分の総額</t>
    <rPh sb="7" eb="9">
      <t>チンギン</t>
    </rPh>
    <phoneticPr fontId="2"/>
  </si>
  <si>
    <t>施設の全職員（賃金改善していない職員含む）の令和元年度における賃金総額</t>
    <rPh sb="0" eb="2">
      <t>シセツ</t>
    </rPh>
    <rPh sb="3" eb="4">
      <t>スベ</t>
    </rPh>
    <rPh sb="4" eb="6">
      <t>ショクイン</t>
    </rPh>
    <rPh sb="7" eb="9">
      <t>チンギン</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</si>
  <si>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施設の全職員（賃金改善していない職員含む）の令和元年度における法定福利費の事業主負担分の総額</t>
    <rPh sb="7" eb="9">
      <t>チンギン</t>
    </rPh>
    <rPh sb="22" eb="24">
      <t>レイワ</t>
    </rPh>
    <rPh sb="24" eb="25">
      <t>モト</t>
    </rPh>
    <rPh sb="31" eb="36">
      <t>ホウテイフクリヒ</t>
    </rPh>
    <rPh sb="37" eb="40">
      <t>ジギョウヌシ</t>
    </rPh>
    <rPh sb="40" eb="42">
      <t>フタン</t>
    </rPh>
    <rPh sb="42" eb="43">
      <t>ブン</t>
    </rPh>
    <rPh sb="44" eb="46">
      <t>ソウガク</t>
    </rPh>
    <phoneticPr fontId="2"/>
  </si>
  <si>
    <t>　　　「非常勤」とは常勤以外の者をいう。</t>
    <phoneticPr fontId="2"/>
  </si>
  <si>
    <t>　　　算式　常勤以外の職員の１か月の勤務時間数の合計÷各施設・事業所の就業規則等で定めた常勤職員の１か月の勤務時間数＝常勤換算値</t>
    <rPh sb="3" eb="5">
      <t>サンシキ</t>
    </rPh>
    <rPh sb="6" eb="8">
      <t>ジョウキン</t>
    </rPh>
    <rPh sb="8" eb="10">
      <t>イガイ</t>
    </rPh>
    <rPh sb="11" eb="13">
      <t>ショクイン</t>
    </rPh>
    <rPh sb="16" eb="17">
      <t>ゲツ</t>
    </rPh>
    <rPh sb="18" eb="20">
      <t>キンム</t>
    </rPh>
    <rPh sb="20" eb="22">
      <t>ジカン</t>
    </rPh>
    <rPh sb="22" eb="23">
      <t>スウ</t>
    </rPh>
    <rPh sb="24" eb="26">
      <t>ゴウケイ</t>
    </rPh>
    <rPh sb="27" eb="30">
      <t>カクシセツ</t>
    </rPh>
    <rPh sb="31" eb="34">
      <t>ジギョウショ</t>
    </rPh>
    <rPh sb="35" eb="37">
      <t>シュウギョウ</t>
    </rPh>
    <rPh sb="37" eb="39">
      <t>キソク</t>
    </rPh>
    <rPh sb="39" eb="40">
      <t>トウ</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phoneticPr fontId="3"/>
  </si>
  <si>
    <t>※１　経験年数については、「施設型給付費等に係る処遇改善等加算について」（平成27年3月31日　府政共生第349号、26文科初第1463号、</t>
    <phoneticPr fontId="3"/>
  </si>
  <si>
    <t>　　　雇児発0331第10号 以下「旧処遇改善等加算通知」という）Ⅵ１（１）（ウ）によるものとする。</t>
    <phoneticPr fontId="3"/>
  </si>
  <si>
    <t>備考欄には、年度途中の採用や退職がある場合にはその旨、また、賃金改善額が他の職員と比較して高額（低額、賃金改善を実施しない場合も含む）で</t>
    <phoneticPr fontId="3"/>
  </si>
  <si>
    <t>ある場合についてはその理由を記載すること。</t>
    <phoneticPr fontId="3"/>
  </si>
  <si>
    <t>支給した賃金（Ⅰ対象者）</t>
    <rPh sb="0" eb="2">
      <t>シキュウ</t>
    </rPh>
    <rPh sb="4" eb="6">
      <t>チンギン</t>
    </rPh>
    <rPh sb="8" eb="11">
      <t>タイショウシャ</t>
    </rPh>
    <phoneticPr fontId="2"/>
  </si>
  <si>
    <t>前年度の加算残額の支払い分（Ⅰ対象者）</t>
    <rPh sb="0" eb="3">
      <t>ゼンネンド</t>
    </rPh>
    <rPh sb="4" eb="6">
      <t>カサン</t>
    </rPh>
    <rPh sb="6" eb="8">
      <t>ザンガク</t>
    </rPh>
    <rPh sb="9" eb="11">
      <t>シハラ</t>
    </rPh>
    <rPh sb="12" eb="13">
      <t>ブン</t>
    </rPh>
    <rPh sb="15" eb="18">
      <t>タイショウシャ</t>
    </rPh>
    <phoneticPr fontId="2"/>
  </si>
  <si>
    <t>基準年度賃金＋人勧分（Ⅰ対象者）</t>
    <rPh sb="0" eb="2">
      <t>キジュン</t>
    </rPh>
    <rPh sb="2" eb="4">
      <t>ネンド</t>
    </rPh>
    <rPh sb="4" eb="6">
      <t>チンギン</t>
    </rPh>
    <rPh sb="7" eb="9">
      <t>ジンカン</t>
    </rPh>
    <rPh sb="9" eb="10">
      <t>ブン</t>
    </rPh>
    <rPh sb="12" eb="15">
      <t>タイショウシャ</t>
    </rPh>
    <phoneticPr fontId="2"/>
  </si>
  <si>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2"/>
  </si>
  <si>
    <t>　 記載例に従って、下記の表に記載すること（経験年数・職名・職種・改善する給与項目、算出方法が同じ場合には、まとめて記載すること）。</t>
    <rPh sb="2" eb="4">
      <t>キサイ</t>
    </rPh>
    <rPh sb="4" eb="5">
      <t>レイ</t>
    </rPh>
    <rPh sb="6" eb="7">
      <t>シタガ</t>
    </rPh>
    <rPh sb="10" eb="12">
      <t>カキ</t>
    </rPh>
    <rPh sb="13" eb="14">
      <t>ヒョウ</t>
    </rPh>
    <rPh sb="15" eb="17">
      <t>キサイ</t>
    </rPh>
    <rPh sb="22" eb="24">
      <t>ケイケン</t>
    </rPh>
    <rPh sb="24" eb="26">
      <t>ネンスウ</t>
    </rPh>
    <rPh sb="27" eb="29">
      <t>ショクメイ</t>
    </rPh>
    <rPh sb="30" eb="32">
      <t>ショクシュ</t>
    </rPh>
    <rPh sb="33" eb="35">
      <t>カイゼン</t>
    </rPh>
    <rPh sb="37" eb="39">
      <t>キュウヨ</t>
    </rPh>
    <rPh sb="39" eb="41">
      <t>コウモク</t>
    </rPh>
    <rPh sb="42" eb="44">
      <t>サンシュツ</t>
    </rPh>
    <rPh sb="44" eb="46">
      <t>ホウホウ</t>
    </rPh>
    <rPh sb="47" eb="48">
      <t>オナ</t>
    </rPh>
    <rPh sb="49" eb="51">
      <t>バアイ</t>
    </rPh>
    <rPh sb="58" eb="60">
      <t>キサイ</t>
    </rPh>
    <phoneticPr fontId="2"/>
  </si>
  <si>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2"/>
  </si>
  <si>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2"/>
  </si>
  <si>
    <t>他事業所からの受入額</t>
    <rPh sb="0" eb="1">
      <t>ホカ</t>
    </rPh>
    <rPh sb="1" eb="4">
      <t>ジギョウショ</t>
    </rPh>
    <rPh sb="7" eb="8">
      <t>ウ</t>
    </rPh>
    <rPh sb="8" eb="9">
      <t>イ</t>
    </rPh>
    <rPh sb="9" eb="10">
      <t>ガク</t>
    </rPh>
    <phoneticPr fontId="2"/>
  </si>
  <si>
    <t>賃金改善に要した費用
（処遇Ⅰのみ）⑲
（⑮－⑦－⑱）－㉒（－㉒は総額で反映）</t>
    <rPh sb="0" eb="2">
      <t>チンギン</t>
    </rPh>
    <rPh sb="2" eb="4">
      <t>カイゼン</t>
    </rPh>
    <rPh sb="5" eb="6">
      <t>ヨウ</t>
    </rPh>
    <rPh sb="8" eb="10">
      <t>ヒヨウ</t>
    </rPh>
    <rPh sb="12" eb="14">
      <t>ショグウ</t>
    </rPh>
    <rPh sb="33" eb="35">
      <t>ソウガク</t>
    </rPh>
    <rPh sb="36" eb="38">
      <t>ハンエイ</t>
    </rPh>
    <phoneticPr fontId="3"/>
  </si>
  <si>
    <r>
      <t>処遇Ⅰ</t>
    </r>
    <r>
      <rPr>
        <b/>
        <sz val="16"/>
        <rFont val="ＭＳ ゴシック"/>
        <family val="3"/>
        <charset val="128"/>
      </rPr>
      <t>(賃金改善要件分)</t>
    </r>
    <rPh sb="0" eb="2">
      <t>ショグウ</t>
    </rPh>
    <rPh sb="4" eb="6">
      <t>チンギン</t>
    </rPh>
    <rPh sb="6" eb="8">
      <t>カイゼン</t>
    </rPh>
    <rPh sb="8" eb="10">
      <t>ヨウケン</t>
    </rPh>
    <rPh sb="10" eb="11">
      <t>ブン</t>
    </rPh>
    <phoneticPr fontId="2"/>
  </si>
  <si>
    <t>処遇改善等加算【国】（千円未満切り捨て）</t>
    <rPh sb="0" eb="2">
      <t>ショグウ</t>
    </rPh>
    <rPh sb="2" eb="4">
      <t>カイゼン</t>
    </rPh>
    <rPh sb="4" eb="5">
      <t>トウ</t>
    </rPh>
    <rPh sb="5" eb="7">
      <t>カサン</t>
    </rPh>
    <rPh sb="8" eb="9">
      <t>クニ</t>
    </rPh>
    <rPh sb="11" eb="12">
      <t>セン</t>
    </rPh>
    <rPh sb="12" eb="13">
      <t>エン</t>
    </rPh>
    <rPh sb="13" eb="15">
      <t>ミマン</t>
    </rPh>
    <rPh sb="15" eb="16">
      <t>キ</t>
    </rPh>
    <rPh sb="17" eb="18">
      <t>ス</t>
    </rPh>
    <phoneticPr fontId="2"/>
  </si>
  <si>
    <t>職員配置加算【市】（千円未満切り捨て）</t>
    <rPh sb="0" eb="2">
      <t>ショクイン</t>
    </rPh>
    <rPh sb="2" eb="4">
      <t>ハイチ</t>
    </rPh>
    <rPh sb="4" eb="6">
      <t>カサン</t>
    </rPh>
    <rPh sb="7" eb="8">
      <t>シ</t>
    </rPh>
    <rPh sb="10" eb="11">
      <t>セン</t>
    </rPh>
    <rPh sb="11" eb="12">
      <t>エン</t>
    </rPh>
    <rPh sb="12" eb="14">
      <t>ミマン</t>
    </rPh>
    <rPh sb="14" eb="15">
      <t>キ</t>
    </rPh>
    <rPh sb="16" eb="17">
      <t>ス</t>
    </rPh>
    <phoneticPr fontId="2"/>
  </si>
  <si>
    <t>（法定福利費等の事業主負担増加額を含み、処遇改善等加算Ⅱ・職員処遇改善費による賃金改善額を除く。）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29" eb="31">
      <t>ショクイン</t>
    </rPh>
    <rPh sb="31" eb="33">
      <t>ショグウ</t>
    </rPh>
    <rPh sb="33" eb="35">
      <t>カイゼン</t>
    </rPh>
    <rPh sb="35" eb="36">
      <t>ヒ</t>
    </rPh>
    <rPh sb="39" eb="41">
      <t>チンギン</t>
    </rPh>
    <rPh sb="41" eb="43">
      <t>カイゼン</t>
    </rPh>
    <rPh sb="43" eb="44">
      <t>ガク</t>
    </rPh>
    <rPh sb="45" eb="46">
      <t>ノゾ</t>
    </rPh>
    <phoneticPr fontId="2"/>
  </si>
  <si>
    <t>（２）ア⑦、イ⑦、（３）ア⑦、イ⑦、（e）の合計金額</t>
    <rPh sb="22" eb="24">
      <t>ゴウケイ</t>
    </rPh>
    <rPh sb="24" eb="26">
      <t>キンガク</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</si>
  <si>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37" eb="39">
      <t>チンギン</t>
    </rPh>
    <rPh sb="39" eb="41">
      <t>カイゼン</t>
    </rPh>
    <rPh sb="41" eb="42">
      <t>ガク</t>
    </rPh>
    <rPh sb="43" eb="44">
      <t>ノゾ</t>
    </rPh>
    <rPh sb="51" eb="52">
      <t>オナ</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</si>
  <si>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7" eb="29">
      <t>ショクイン</t>
    </rPh>
    <rPh sb="29" eb="31">
      <t>ショグウ</t>
    </rPh>
    <rPh sb="31" eb="33">
      <t>カイゼン</t>
    </rPh>
    <rPh sb="33" eb="34">
      <t>ヒ</t>
    </rPh>
    <rPh sb="37" eb="39">
      <t>チンギン</t>
    </rPh>
    <rPh sb="39" eb="41">
      <t>カイゼン</t>
    </rPh>
    <rPh sb="41" eb="42">
      <t>ガク</t>
    </rPh>
    <rPh sb="43" eb="44">
      <t>ノゾ</t>
    </rPh>
    <rPh sb="51" eb="52">
      <t>オナ</t>
    </rPh>
    <phoneticPr fontId="2"/>
  </si>
  <si>
    <t>定員</t>
    <rPh sb="0" eb="2">
      <t>テイイン</t>
    </rPh>
    <phoneticPr fontId="77"/>
  </si>
  <si>
    <t>小規模A型
事業所内保育</t>
    <rPh sb="0" eb="3">
      <t>ショウキボ</t>
    </rPh>
    <rPh sb="4" eb="5">
      <t>ガタ</t>
    </rPh>
    <rPh sb="6" eb="9">
      <t>ジギョウショ</t>
    </rPh>
    <rPh sb="9" eb="10">
      <t>ナイ</t>
    </rPh>
    <rPh sb="10" eb="12">
      <t>ホイク</t>
    </rPh>
    <phoneticPr fontId="42"/>
  </si>
  <si>
    <t>施設・事業種別</t>
    <rPh sb="0" eb="2">
      <t>シセツ</t>
    </rPh>
    <rPh sb="3" eb="5">
      <t>ジギョウ</t>
    </rPh>
    <rPh sb="5" eb="7">
      <t>シュベツ</t>
    </rPh>
    <phoneticPr fontId="3"/>
  </si>
  <si>
    <t>人件費改定率</t>
    <rPh sb="0" eb="3">
      <t>ジンケンヒ</t>
    </rPh>
    <rPh sb="3" eb="6">
      <t>カイテイリツ</t>
    </rPh>
    <phoneticPr fontId="2"/>
  </si>
  <si>
    <t>施設・事業所番号</t>
    <rPh sb="0" eb="2">
      <t>シセツ</t>
    </rPh>
    <rPh sb="3" eb="6">
      <t>ジギョウショ</t>
    </rPh>
    <rPh sb="6" eb="8">
      <t>バンゴウ</t>
    </rPh>
    <phoneticPr fontId="3"/>
  </si>
  <si>
    <t>４歳以上児</t>
    <rPh sb="1" eb="4">
      <t>サイイジョウ</t>
    </rPh>
    <rPh sb="4" eb="5">
      <t>ジ</t>
    </rPh>
    <phoneticPr fontId="3"/>
  </si>
  <si>
    <t>平成26年度</t>
    <rPh sb="0" eb="2">
      <t>ヘイセイ</t>
    </rPh>
    <rPh sb="4" eb="6">
      <t>ネンド</t>
    </rPh>
    <phoneticPr fontId="2"/>
  </si>
  <si>
    <t>３歳児</t>
    <rPh sb="1" eb="3">
      <t>サイジ</t>
    </rPh>
    <phoneticPr fontId="3"/>
  </si>
  <si>
    <t>２歳児</t>
    <rPh sb="1" eb="2">
      <t>サイ</t>
    </rPh>
    <rPh sb="2" eb="3">
      <t>ジ</t>
    </rPh>
    <phoneticPr fontId="3"/>
  </si>
  <si>
    <t>１歳児</t>
    <rPh sb="1" eb="2">
      <t>サイ</t>
    </rPh>
    <rPh sb="2" eb="3">
      <t>ジ</t>
    </rPh>
    <phoneticPr fontId="3"/>
  </si>
  <si>
    <t>乳児</t>
    <rPh sb="0" eb="2">
      <t>ニュウジ</t>
    </rPh>
    <phoneticPr fontId="3"/>
  </si>
  <si>
    <t>令和元年度 処遇改善等加算用人件費改定部分総額積算表</t>
    <phoneticPr fontId="3"/>
  </si>
  <si>
    <t>※青色欄を記入してください。</t>
    <rPh sb="1" eb="3">
      <t>アオイロ</t>
    </rPh>
    <rPh sb="3" eb="4">
      <t>ラン</t>
    </rPh>
    <rPh sb="5" eb="7">
      <t>キニュウ</t>
    </rPh>
    <phoneticPr fontId="42"/>
  </si>
  <si>
    <t>※黄欄には加算見込額が表示されます。賃金改善計画書に加算見込額の数字をそのまま記入してください。</t>
    <phoneticPr fontId="42"/>
  </si>
  <si>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2"/>
  </si>
  <si>
    <t>平均経験年数</t>
    <rPh sb="0" eb="2">
      <t>ヘイキン</t>
    </rPh>
    <rPh sb="2" eb="4">
      <t>ケイケン</t>
    </rPh>
    <rPh sb="4" eb="6">
      <t>ネンスウ</t>
    </rPh>
    <phoneticPr fontId="3"/>
  </si>
  <si>
    <t>利用定員</t>
    <rPh sb="0" eb="2">
      <t>リヨウ</t>
    </rPh>
    <rPh sb="2" eb="4">
      <t>テイイン</t>
    </rPh>
    <phoneticPr fontId="3"/>
  </si>
  <si>
    <t>定員区分</t>
    <rPh sb="0" eb="2">
      <t>テイイン</t>
    </rPh>
    <rPh sb="2" eb="4">
      <t>クブン</t>
    </rPh>
    <phoneticPr fontId="3"/>
  </si>
  <si>
    <t>実施月数
（通常12月）</t>
    <phoneticPr fontId="42"/>
  </si>
  <si>
    <t>基礎分</t>
    <rPh sb="0" eb="2">
      <t>キソ</t>
    </rPh>
    <rPh sb="2" eb="3">
      <t>ブン</t>
    </rPh>
    <phoneticPr fontId="42"/>
  </si>
  <si>
    <t>賃金改善要件分</t>
    <rPh sb="0" eb="2">
      <t>チンギン</t>
    </rPh>
    <rPh sb="2" eb="4">
      <t>カイゼン</t>
    </rPh>
    <rPh sb="4" eb="6">
      <t>ヨウケン</t>
    </rPh>
    <rPh sb="6" eb="7">
      <t>ブン</t>
    </rPh>
    <phoneticPr fontId="3"/>
  </si>
  <si>
    <t>うちｷｬﾘｱﾊﾟｽ要件</t>
    <rPh sb="9" eb="11">
      <t>ヨウケン</t>
    </rPh>
    <phoneticPr fontId="3"/>
  </si>
  <si>
    <t>基準年度</t>
    <rPh sb="0" eb="2">
      <t>キジュン</t>
    </rPh>
    <rPh sb="2" eb="4">
      <t>ネンド</t>
    </rPh>
    <phoneticPr fontId="2"/>
  </si>
  <si>
    <t>人件費改定率</t>
    <rPh sb="0" eb="3">
      <t>ジンケンヒ</t>
    </rPh>
    <rPh sb="3" eb="5">
      <t>カイテイ</t>
    </rPh>
    <rPh sb="5" eb="6">
      <t>リツ</t>
    </rPh>
    <phoneticPr fontId="2"/>
  </si>
  <si>
    <t>実施月数
（通常１２月）</t>
    <rPh sb="0" eb="2">
      <t>ジッシ</t>
    </rPh>
    <rPh sb="2" eb="3">
      <t>ツキ</t>
    </rPh>
    <rPh sb="3" eb="4">
      <t>スウ</t>
    </rPh>
    <rPh sb="6" eb="8">
      <t>ツウジョウ</t>
    </rPh>
    <rPh sb="10" eb="11">
      <t>ツキ</t>
    </rPh>
    <phoneticPr fontId="2"/>
  </si>
  <si>
    <t>１　人件費改定部分総額</t>
    <rPh sb="2" eb="5">
      <t>ジンケンヒ</t>
    </rPh>
    <rPh sb="5" eb="7">
      <t>カイテイ</t>
    </rPh>
    <rPh sb="7" eb="9">
      <t>ブブン</t>
    </rPh>
    <rPh sb="9" eb="11">
      <t>ソウガク</t>
    </rPh>
    <phoneticPr fontId="2"/>
  </si>
  <si>
    <t>人件費改定部分総額（円）</t>
    <rPh sb="0" eb="3">
      <t>ジンケンヒ</t>
    </rPh>
    <rPh sb="3" eb="5">
      <t>カイテイ</t>
    </rPh>
    <rPh sb="5" eb="7">
      <t>ブブン</t>
    </rPh>
    <rPh sb="7" eb="9">
      <t>ソウガク</t>
    </rPh>
    <rPh sb="10" eb="11">
      <t>エン</t>
    </rPh>
    <phoneticPr fontId="2"/>
  </si>
  <si>
    <t>２　平均児童数計算表（令和元年度実績※１）</t>
    <phoneticPr fontId="2"/>
  </si>
  <si>
    <t>令和元年度</t>
    <rPh sb="0" eb="2">
      <t>レイワ</t>
    </rPh>
    <rPh sb="2" eb="4">
      <t>ガンネン</t>
    </rPh>
    <rPh sb="4" eb="5">
      <t>ド</t>
    </rPh>
    <phoneticPr fontId="2"/>
  </si>
  <si>
    <t>４月</t>
    <rPh sb="1" eb="2">
      <t>ガツ</t>
    </rPh>
    <phoneticPr fontId="2"/>
  </si>
  <si>
    <t>５月</t>
  </si>
  <si>
    <t>６月</t>
  </si>
  <si>
    <t>７月</t>
  </si>
  <si>
    <t>８月</t>
  </si>
  <si>
    <t>９月</t>
  </si>
  <si>
    <t>１０月</t>
  </si>
  <si>
    <t>１１月</t>
  </si>
  <si>
    <t>１２月</t>
  </si>
  <si>
    <t>１月</t>
  </si>
  <si>
    <t>２月</t>
  </si>
  <si>
    <t>３月</t>
  </si>
  <si>
    <t>平均
児童数</t>
    <rPh sb="0" eb="2">
      <t>ヘイキン</t>
    </rPh>
    <rPh sb="3" eb="5">
      <t>ジドウ</t>
    </rPh>
    <rPh sb="5" eb="6">
      <t>スウ</t>
    </rPh>
    <phoneticPr fontId="2"/>
  </si>
  <si>
    <t>実績</t>
    <rPh sb="0" eb="2">
      <t>ジッセキ</t>
    </rPh>
    <phoneticPr fontId="2"/>
  </si>
  <si>
    <t>２歳児</t>
    <rPh sb="1" eb="2">
      <t>サイ</t>
    </rPh>
    <rPh sb="2" eb="3">
      <t>ジ</t>
    </rPh>
    <phoneticPr fontId="2"/>
  </si>
  <si>
    <t>標準</t>
    <rPh sb="0" eb="2">
      <t>ヒョウジュン</t>
    </rPh>
    <phoneticPr fontId="2"/>
  </si>
  <si>
    <t>短時間</t>
    <rPh sb="0" eb="3">
      <t>タンジカン</t>
    </rPh>
    <phoneticPr fontId="2"/>
  </si>
  <si>
    <t>２歳児
【障害児】</t>
    <rPh sb="1" eb="2">
      <t>サイ</t>
    </rPh>
    <rPh sb="2" eb="3">
      <t>ジ</t>
    </rPh>
    <rPh sb="5" eb="7">
      <t>ショウガイ</t>
    </rPh>
    <rPh sb="7" eb="8">
      <t>ジ</t>
    </rPh>
    <phoneticPr fontId="2"/>
  </si>
  <si>
    <t>１歳児</t>
    <rPh sb="1" eb="2">
      <t>サイ</t>
    </rPh>
    <rPh sb="2" eb="3">
      <t>ジ</t>
    </rPh>
    <phoneticPr fontId="2"/>
  </si>
  <si>
    <t>１歳児
【障害児】</t>
    <rPh sb="1" eb="2">
      <t>サイ</t>
    </rPh>
    <rPh sb="2" eb="3">
      <t>ジ</t>
    </rPh>
    <rPh sb="5" eb="7">
      <t>ショウガイ</t>
    </rPh>
    <rPh sb="7" eb="8">
      <t>ジ</t>
    </rPh>
    <phoneticPr fontId="2"/>
  </si>
  <si>
    <t>０歳児
（乳児）</t>
    <rPh sb="1" eb="2">
      <t>サイ</t>
    </rPh>
    <rPh sb="2" eb="3">
      <t>ジ</t>
    </rPh>
    <rPh sb="5" eb="7">
      <t>ニュウジ</t>
    </rPh>
    <phoneticPr fontId="2"/>
  </si>
  <si>
    <t>０歳児
（乳児）
【障害児】</t>
    <rPh sb="1" eb="2">
      <t>サイ</t>
    </rPh>
    <rPh sb="2" eb="3">
      <t>ジ</t>
    </rPh>
    <rPh sb="5" eb="7">
      <t>ニュウジ</t>
    </rPh>
    <rPh sb="10" eb="12">
      <t>ショウガイ</t>
    </rPh>
    <rPh sb="12" eb="13">
      <t>ジ</t>
    </rPh>
    <phoneticPr fontId="2"/>
  </si>
  <si>
    <t>※１　令和元年度各月提出の雇用状況表に記載の在籍児童数（私的契約は除く）を入力します。</t>
    <rPh sb="3" eb="5">
      <t>レイワ</t>
    </rPh>
    <rPh sb="5" eb="7">
      <t>ガンネン</t>
    </rPh>
    <rPh sb="7" eb="8">
      <t>ド</t>
    </rPh>
    <rPh sb="8" eb="10">
      <t>カクツキ</t>
    </rPh>
    <rPh sb="10" eb="12">
      <t>テイシュツ</t>
    </rPh>
    <rPh sb="13" eb="15">
      <t>コヨウ</t>
    </rPh>
    <rPh sb="15" eb="17">
      <t>ジョウキョウ</t>
    </rPh>
    <rPh sb="17" eb="18">
      <t>ヒョウ</t>
    </rPh>
    <rPh sb="19" eb="21">
      <t>キサイ</t>
    </rPh>
    <rPh sb="37" eb="39">
      <t>ニュウリョク</t>
    </rPh>
    <phoneticPr fontId="2"/>
  </si>
  <si>
    <t>３　処遇改善等加算Ⅰ（令和元年度上半期分）</t>
    <rPh sb="2" eb="4">
      <t>ショグウ</t>
    </rPh>
    <rPh sb="4" eb="6">
      <t>カイゼン</t>
    </rPh>
    <rPh sb="6" eb="7">
      <t>トウ</t>
    </rPh>
    <rPh sb="7" eb="9">
      <t>カサン</t>
    </rPh>
    <rPh sb="11" eb="13">
      <t>レイワ</t>
    </rPh>
    <rPh sb="13" eb="15">
      <t>ガンネン</t>
    </rPh>
    <rPh sb="15" eb="16">
      <t>ド</t>
    </rPh>
    <rPh sb="16" eb="19">
      <t>カミハンキ</t>
    </rPh>
    <rPh sb="19" eb="20">
      <t>ブン</t>
    </rPh>
    <phoneticPr fontId="2"/>
  </si>
  <si>
    <t>加算見込額（処遇改善等加算【国】（1,000円未満切り捨て））</t>
    <rPh sb="0" eb="2">
      <t>カサン</t>
    </rPh>
    <rPh sb="2" eb="4">
      <t>ミコミ</t>
    </rPh>
    <rPh sb="4" eb="5">
      <t>ガク</t>
    </rPh>
    <phoneticPr fontId="42"/>
  </si>
  <si>
    <t>区分</t>
    <rPh sb="0" eb="2">
      <t>クブン</t>
    </rPh>
    <phoneticPr fontId="3"/>
  </si>
  <si>
    <t>適用
する
場合</t>
    <rPh sb="0" eb="2">
      <t>テキヨウ</t>
    </rPh>
    <rPh sb="6" eb="8">
      <t>バアイ</t>
    </rPh>
    <phoneticPr fontId="3"/>
  </si>
  <si>
    <t>年齢別単価</t>
    <rPh sb="0" eb="2">
      <t>ネンレイ</t>
    </rPh>
    <rPh sb="2" eb="3">
      <t>ベツ</t>
    </rPh>
    <rPh sb="3" eb="5">
      <t>タンカ</t>
    </rPh>
    <phoneticPr fontId="3"/>
  </si>
  <si>
    <t>乳児（障害児）</t>
    <rPh sb="0" eb="2">
      <t>ニュウジ</t>
    </rPh>
    <rPh sb="3" eb="5">
      <t>ショウガイ</t>
    </rPh>
    <rPh sb="5" eb="6">
      <t>ジ</t>
    </rPh>
    <phoneticPr fontId="3"/>
  </si>
  <si>
    <t>1歳児（障害児）</t>
    <rPh sb="1" eb="2">
      <t>サイ</t>
    </rPh>
    <rPh sb="2" eb="3">
      <t>ジ</t>
    </rPh>
    <rPh sb="4" eb="6">
      <t>ショウガイ</t>
    </rPh>
    <rPh sb="6" eb="7">
      <t>ジ</t>
    </rPh>
    <phoneticPr fontId="3"/>
  </si>
  <si>
    <t>2歳児</t>
    <rPh sb="1" eb="2">
      <t>サイ</t>
    </rPh>
    <rPh sb="2" eb="3">
      <t>ジ</t>
    </rPh>
    <phoneticPr fontId="3"/>
  </si>
  <si>
    <t>2歳児（障害児）</t>
    <rPh sb="1" eb="2">
      <t>サイ</t>
    </rPh>
    <rPh sb="2" eb="3">
      <t>ジ</t>
    </rPh>
    <rPh sb="4" eb="6">
      <t>ショウガイ</t>
    </rPh>
    <rPh sb="6" eb="7">
      <t>ジ</t>
    </rPh>
    <phoneticPr fontId="3"/>
  </si>
  <si>
    <t>標準時間</t>
    <rPh sb="0" eb="2">
      <t>ヒョウジュン</t>
    </rPh>
    <rPh sb="2" eb="4">
      <t>ジカン</t>
    </rPh>
    <phoneticPr fontId="3"/>
  </si>
  <si>
    <t>短時間</t>
    <rPh sb="0" eb="3">
      <t>タンジカン</t>
    </rPh>
    <phoneticPr fontId="3"/>
  </si>
  <si>
    <t>平均利用子ども数(人)</t>
    <rPh sb="9" eb="10">
      <t>ニン</t>
    </rPh>
    <phoneticPr fontId="42"/>
  </si>
  <si>
    <t>処遇改善等加算分単価(円)</t>
    <rPh sb="0" eb="2">
      <t>ショグウ</t>
    </rPh>
    <rPh sb="2" eb="4">
      <t>カイゼン</t>
    </rPh>
    <rPh sb="4" eb="5">
      <t>ナド</t>
    </rPh>
    <rPh sb="5" eb="7">
      <t>カサン</t>
    </rPh>
    <rPh sb="7" eb="8">
      <t>ブン</t>
    </rPh>
    <rPh sb="8" eb="10">
      <t>タンカ</t>
    </rPh>
    <rPh sb="11" eb="12">
      <t>エン</t>
    </rPh>
    <phoneticPr fontId="3"/>
  </si>
  <si>
    <t>基本加算</t>
    <rPh sb="0" eb="2">
      <t>キホン</t>
    </rPh>
    <rPh sb="2" eb="4">
      <t>カサン</t>
    </rPh>
    <phoneticPr fontId="3"/>
  </si>
  <si>
    <t>処遇改善等加算Ⅰ</t>
    <rPh sb="0" eb="2">
      <t>ショグウ</t>
    </rPh>
    <rPh sb="2" eb="4">
      <t>カイゼン</t>
    </rPh>
    <rPh sb="4" eb="5">
      <t>ナド</t>
    </rPh>
    <rPh sb="5" eb="7">
      <t>カサン</t>
    </rPh>
    <phoneticPr fontId="3"/>
  </si>
  <si>
    <t>管理者設置加算</t>
    <rPh sb="0" eb="3">
      <t>カンリシャ</t>
    </rPh>
    <rPh sb="3" eb="5">
      <t>セッチ</t>
    </rPh>
    <rPh sb="5" eb="7">
      <t>カサン</t>
    </rPh>
    <phoneticPr fontId="3"/>
  </si>
  <si>
    <t>障害児保育加算</t>
    <rPh sb="0" eb="2">
      <t>ショウガイ</t>
    </rPh>
    <rPh sb="2" eb="3">
      <t>ジ</t>
    </rPh>
    <rPh sb="3" eb="5">
      <t>ホイク</t>
    </rPh>
    <rPh sb="5" eb="7">
      <t>カサン</t>
    </rPh>
    <phoneticPr fontId="3"/>
  </si>
  <si>
    <t>夜間保育加算</t>
    <rPh sb="0" eb="2">
      <t>ヤカン</t>
    </rPh>
    <rPh sb="2" eb="4">
      <t>ホイク</t>
    </rPh>
    <rPh sb="4" eb="6">
      <t>カサン</t>
    </rPh>
    <phoneticPr fontId="3"/>
  </si>
  <si>
    <t>合計</t>
    <rPh sb="0" eb="2">
      <t>ゴウケイ</t>
    </rPh>
    <phoneticPr fontId="42"/>
  </si>
  <si>
    <t>加減調整部分</t>
    <rPh sb="0" eb="2">
      <t>カゲン</t>
    </rPh>
    <rPh sb="2" eb="4">
      <t>チョウセイ</t>
    </rPh>
    <rPh sb="4" eb="6">
      <t>ブブン</t>
    </rPh>
    <phoneticPr fontId="42"/>
  </si>
  <si>
    <t>食事の搬入について自園調理又は連携施設等からの搬入以外の方法による場合（基礎分）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キソ</t>
    </rPh>
    <rPh sb="38" eb="39">
      <t>ブン</t>
    </rPh>
    <phoneticPr fontId="2"/>
  </si>
  <si>
    <t>食事の搬入について自園調理又は連携施設等からの搬入以外の方法による場合（賃金改善要件分）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チンギン</t>
    </rPh>
    <rPh sb="38" eb="40">
      <t>カイゼン</t>
    </rPh>
    <rPh sb="40" eb="42">
      <t>ヨウケン</t>
    </rPh>
    <rPh sb="42" eb="43">
      <t>ブン</t>
    </rPh>
    <phoneticPr fontId="2"/>
  </si>
  <si>
    <t>食事の搬入について自園調理又は連携施設等からの搬入以外の方法による場合</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2"/>
  </si>
  <si>
    <t>常態的に土曜日に閉所する場合（基礎分）</t>
    <rPh sb="0" eb="2">
      <t>ジョウタイ</t>
    </rPh>
    <rPh sb="2" eb="3">
      <t>テキ</t>
    </rPh>
    <rPh sb="4" eb="7">
      <t>ドヨウビ</t>
    </rPh>
    <rPh sb="8" eb="10">
      <t>ヘイショ</t>
    </rPh>
    <rPh sb="12" eb="14">
      <t>バアイ</t>
    </rPh>
    <rPh sb="15" eb="17">
      <t>キソ</t>
    </rPh>
    <rPh sb="17" eb="18">
      <t>ブン</t>
    </rPh>
    <phoneticPr fontId="2"/>
  </si>
  <si>
    <t>常態的に土曜日に閉所する場合（賃金改善要件分）</t>
    <rPh sb="0" eb="2">
      <t>ジョウタイ</t>
    </rPh>
    <rPh sb="2" eb="3">
      <t>テキ</t>
    </rPh>
    <rPh sb="4" eb="7">
      <t>ドヨウビ</t>
    </rPh>
    <rPh sb="8" eb="10">
      <t>ヘイショ</t>
    </rPh>
    <rPh sb="12" eb="14">
      <t>バアイ</t>
    </rPh>
    <phoneticPr fontId="3"/>
  </si>
  <si>
    <t>常態的に土曜日に閉所する場合</t>
    <rPh sb="0" eb="2">
      <t>ジョウタイ</t>
    </rPh>
    <rPh sb="2" eb="3">
      <t>テキ</t>
    </rPh>
    <rPh sb="4" eb="7">
      <t>ドヨウビ</t>
    </rPh>
    <rPh sb="8" eb="10">
      <t>ヘイショ</t>
    </rPh>
    <rPh sb="12" eb="14">
      <t>バアイ</t>
    </rPh>
    <phoneticPr fontId="3"/>
  </si>
  <si>
    <t>定員を恒常的に超過する場合</t>
    <rPh sb="0" eb="2">
      <t>テイイン</t>
    </rPh>
    <rPh sb="3" eb="6">
      <t>コウジョウテキ</t>
    </rPh>
    <rPh sb="7" eb="9">
      <t>チョウカ</t>
    </rPh>
    <rPh sb="11" eb="13">
      <t>バアイ</t>
    </rPh>
    <phoneticPr fontId="3"/>
  </si>
  <si>
    <t>―</t>
  </si>
  <si>
    <t>合計（基礎分）</t>
    <rPh sb="0" eb="2">
      <t>ゴウケイ</t>
    </rPh>
    <phoneticPr fontId="42"/>
  </si>
  <si>
    <t>合計（賃金改善要件分）</t>
    <rPh sb="0" eb="2">
      <t>ゴウケイ</t>
    </rPh>
    <phoneticPr fontId="42"/>
  </si>
  <si>
    <t>処遇改善等加算の単価の合計額</t>
    <rPh sb="0" eb="2">
      <t>ショグウ</t>
    </rPh>
    <rPh sb="2" eb="4">
      <t>カイゼン</t>
    </rPh>
    <rPh sb="4" eb="5">
      <t>トウ</t>
    </rPh>
    <rPh sb="5" eb="7">
      <t>カサン</t>
    </rPh>
    <rPh sb="8" eb="10">
      <t>タンカ</t>
    </rPh>
    <rPh sb="11" eb="13">
      <t>ゴウケイ</t>
    </rPh>
    <rPh sb="13" eb="14">
      <t>ガク</t>
    </rPh>
    <phoneticPr fontId="42"/>
  </si>
  <si>
    <t>平均利用子ども数×単価の合計額</t>
    <rPh sb="0" eb="2">
      <t>ヘイキン</t>
    </rPh>
    <rPh sb="2" eb="4">
      <t>リヨウ</t>
    </rPh>
    <rPh sb="4" eb="5">
      <t>コ</t>
    </rPh>
    <rPh sb="7" eb="8">
      <t>スウ</t>
    </rPh>
    <rPh sb="9" eb="11">
      <t>タンカ</t>
    </rPh>
    <rPh sb="12" eb="14">
      <t>ゴウケイ</t>
    </rPh>
    <rPh sb="14" eb="15">
      <t>ガク</t>
    </rPh>
    <phoneticPr fontId="42"/>
  </si>
  <si>
    <t>合計額（年額）</t>
    <rPh sb="0" eb="2">
      <t>ゴウケイ</t>
    </rPh>
    <rPh sb="2" eb="3">
      <t>ガク</t>
    </rPh>
    <rPh sb="4" eb="6">
      <t>ネンガク</t>
    </rPh>
    <phoneticPr fontId="42"/>
  </si>
  <si>
    <t>賃金改善要件分</t>
    <rPh sb="0" eb="2">
      <t>チンギン</t>
    </rPh>
    <rPh sb="2" eb="4">
      <t>カイゼン</t>
    </rPh>
    <rPh sb="4" eb="6">
      <t>ヨウケン</t>
    </rPh>
    <rPh sb="6" eb="7">
      <t>ブン</t>
    </rPh>
    <phoneticPr fontId="42"/>
  </si>
  <si>
    <t>人件費改定部分</t>
    <rPh sb="0" eb="3">
      <t>ジンケンヒ</t>
    </rPh>
    <rPh sb="3" eb="5">
      <t>カイテイ</t>
    </rPh>
    <rPh sb="5" eb="7">
      <t>ブブン</t>
    </rPh>
    <phoneticPr fontId="2"/>
  </si>
  <si>
    <t>４　処遇改善等加算Ⅰ（令和元年度下半期分）</t>
    <rPh sb="2" eb="4">
      <t>ショグウ</t>
    </rPh>
    <rPh sb="4" eb="6">
      <t>カイゼン</t>
    </rPh>
    <rPh sb="6" eb="7">
      <t>トウ</t>
    </rPh>
    <rPh sb="7" eb="9">
      <t>カサン</t>
    </rPh>
    <rPh sb="11" eb="13">
      <t>レイワ</t>
    </rPh>
    <rPh sb="13" eb="15">
      <t>ガンネン</t>
    </rPh>
    <rPh sb="15" eb="16">
      <t>ド</t>
    </rPh>
    <rPh sb="16" eb="19">
      <t>シモハンキ</t>
    </rPh>
    <rPh sb="19" eb="20">
      <t>ブン</t>
    </rPh>
    <phoneticPr fontId="2"/>
  </si>
  <si>
    <t>地域
区分</t>
    <rPh sb="0" eb="2">
      <t>チイキ</t>
    </rPh>
    <rPh sb="3" eb="5">
      <t>クブン</t>
    </rPh>
    <phoneticPr fontId="3"/>
  </si>
  <si>
    <t>定員
区分</t>
    <rPh sb="0" eb="2">
      <t>テイイン</t>
    </rPh>
    <rPh sb="3" eb="5">
      <t>クブン</t>
    </rPh>
    <phoneticPr fontId="3"/>
  </si>
  <si>
    <t>認定
区分</t>
    <rPh sb="0" eb="2">
      <t>ニンテイ</t>
    </rPh>
    <rPh sb="3" eb="5">
      <t>クブン</t>
    </rPh>
    <phoneticPr fontId="77"/>
  </si>
  <si>
    <t>年齢区分</t>
    <rPh sb="0" eb="2">
      <t>ネンレイ</t>
    </rPh>
    <rPh sb="2" eb="4">
      <t>クブン</t>
    </rPh>
    <phoneticPr fontId="3"/>
  </si>
  <si>
    <t>保育必要量区分⑤</t>
    <rPh sb="0" eb="2">
      <t>ホイク</t>
    </rPh>
    <rPh sb="2" eb="5">
      <t>ヒツヨウリョウ</t>
    </rPh>
    <rPh sb="5" eb="7">
      <t>クブン</t>
    </rPh>
    <phoneticPr fontId="77"/>
  </si>
  <si>
    <t>処遇改善等加算Ⅰ</t>
    <phoneticPr fontId="77"/>
  </si>
  <si>
    <t>管理者設置加算</t>
    <rPh sb="0" eb="3">
      <t>カンリシャ</t>
    </rPh>
    <rPh sb="3" eb="5">
      <t>セッチ</t>
    </rPh>
    <rPh sb="5" eb="7">
      <t>カサン</t>
    </rPh>
    <phoneticPr fontId="77"/>
  </si>
  <si>
    <r>
      <t>　障害児保育加算
　</t>
    </r>
    <r>
      <rPr>
        <sz val="7"/>
        <rFont val="HGｺﾞｼｯｸM"/>
        <family val="3"/>
        <charset val="128"/>
      </rPr>
      <t>※特別な支援が必要な利用子どもの単価に加算</t>
    </r>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77"/>
  </si>
  <si>
    <t>休日保育加算</t>
    <rPh sb="0" eb="2">
      <t>キュウジツ</t>
    </rPh>
    <rPh sb="2" eb="4">
      <t>ホイク</t>
    </rPh>
    <rPh sb="4" eb="6">
      <t>カサン</t>
    </rPh>
    <phoneticPr fontId="77"/>
  </si>
  <si>
    <t>夜間保育加算</t>
    <rPh sb="0" eb="2">
      <t>ヤカン</t>
    </rPh>
    <rPh sb="2" eb="4">
      <t>ホイク</t>
    </rPh>
    <rPh sb="4" eb="6">
      <t>カサン</t>
    </rPh>
    <phoneticPr fontId="77"/>
  </si>
  <si>
    <t>減価償却費加算</t>
    <rPh sb="0" eb="2">
      <t>ゲンカ</t>
    </rPh>
    <rPh sb="2" eb="5">
      <t>ショウキャクヒ</t>
    </rPh>
    <rPh sb="5" eb="7">
      <t>カサン</t>
    </rPh>
    <phoneticPr fontId="77"/>
  </si>
  <si>
    <t>賃借料加算</t>
    <rPh sb="0" eb="3">
      <t>チンシャクリョウ</t>
    </rPh>
    <rPh sb="3" eb="5">
      <t>カサン</t>
    </rPh>
    <phoneticPr fontId="77"/>
  </si>
  <si>
    <t>連携施設を設定しない場合</t>
    <phoneticPr fontId="77"/>
  </si>
  <si>
    <t>食事の搬入について自園調理又は連携施設等からの搬入以外の方法による場合</t>
    <phoneticPr fontId="77"/>
  </si>
  <si>
    <t>常態的に土曜日に閉所する場合</t>
    <rPh sb="0" eb="3">
      <t>ジョウタイテキ</t>
    </rPh>
    <rPh sb="4" eb="7">
      <t>ドヨウビ</t>
    </rPh>
    <rPh sb="8" eb="10">
      <t>ヘイショ</t>
    </rPh>
    <rPh sb="12" eb="14">
      <t>バアイ</t>
    </rPh>
    <phoneticPr fontId="77"/>
  </si>
  <si>
    <t>定員を恒常的に
超過する場合</t>
    <rPh sb="0" eb="2">
      <t>テイイン</t>
    </rPh>
    <rPh sb="3" eb="6">
      <t>コウジョウテキ</t>
    </rPh>
    <rPh sb="8" eb="10">
      <t>チョウカ</t>
    </rPh>
    <rPh sb="12" eb="14">
      <t>バアイ</t>
    </rPh>
    <phoneticPr fontId="77"/>
  </si>
  <si>
    <t>基本分
単価</t>
    <rPh sb="0" eb="3">
      <t>キホンブン</t>
    </rPh>
    <rPh sb="4" eb="6">
      <t>タンカ</t>
    </rPh>
    <phoneticPr fontId="77"/>
  </si>
  <si>
    <t>所長</t>
    <rPh sb="0" eb="2">
      <t>ショチョウ</t>
    </rPh>
    <phoneticPr fontId="77"/>
  </si>
  <si>
    <t>保育標準時間認定</t>
    <rPh sb="0" eb="2">
      <t>ホイク</t>
    </rPh>
    <rPh sb="2" eb="4">
      <t>ヒョウジュン</t>
    </rPh>
    <rPh sb="4" eb="6">
      <t>ジカン</t>
    </rPh>
    <rPh sb="6" eb="8">
      <t>ニンテイ</t>
    </rPh>
    <phoneticPr fontId="77"/>
  </si>
  <si>
    <t>保育短時間認定</t>
    <rPh sb="0" eb="2">
      <t>ホイク</t>
    </rPh>
    <rPh sb="2" eb="3">
      <t>タン</t>
    </rPh>
    <rPh sb="3" eb="5">
      <t>ジカン</t>
    </rPh>
    <rPh sb="5" eb="7">
      <t>ニンテイ</t>
    </rPh>
    <phoneticPr fontId="77"/>
  </si>
  <si>
    <t>基本分単価</t>
    <rPh sb="0" eb="2">
      <t>キホン</t>
    </rPh>
    <rPh sb="2" eb="3">
      <t>ブン</t>
    </rPh>
    <rPh sb="3" eb="4">
      <t>タン</t>
    </rPh>
    <rPh sb="4" eb="5">
      <t>アタイ</t>
    </rPh>
    <phoneticPr fontId="3"/>
  </si>
  <si>
    <t>処遇改善等
加算Ⅰ</t>
    <phoneticPr fontId="77"/>
  </si>
  <si>
    <t>処遇改善等加算Ⅰ</t>
    <rPh sb="0" eb="2">
      <t>ショグウ</t>
    </rPh>
    <rPh sb="2" eb="4">
      <t>カイゼン</t>
    </rPh>
    <rPh sb="4" eb="5">
      <t>トウ</t>
    </rPh>
    <rPh sb="5" eb="7">
      <t>カサン</t>
    </rPh>
    <phoneticPr fontId="3"/>
  </si>
  <si>
    <t>処遇改善
等加算Ⅰ</t>
    <phoneticPr fontId="77"/>
  </si>
  <si>
    <t>加算額</t>
    <rPh sb="0" eb="3">
      <t>カサンガク</t>
    </rPh>
    <phoneticPr fontId="77"/>
  </si>
  <si>
    <t>（注）</t>
    <phoneticPr fontId="77"/>
  </si>
  <si>
    <t>（注）</t>
    <rPh sb="0" eb="3">
      <t>チュウ</t>
    </rPh>
    <phoneticPr fontId="3"/>
  </si>
  <si>
    <t>(注)</t>
    <rPh sb="1" eb="2">
      <t>チュウ</t>
    </rPh>
    <phoneticPr fontId="3"/>
  </si>
  <si>
    <t>標　準</t>
    <rPh sb="0" eb="1">
      <t>シルベ</t>
    </rPh>
    <rPh sb="2" eb="3">
      <t>ジュン</t>
    </rPh>
    <phoneticPr fontId="77"/>
  </si>
  <si>
    <t>都市部</t>
    <rPh sb="0" eb="3">
      <t>トシブ</t>
    </rPh>
    <phoneticPr fontId="77"/>
  </si>
  <si>
    <t>①</t>
    <phoneticPr fontId="77"/>
  </si>
  <si>
    <t>②</t>
    <phoneticPr fontId="77"/>
  </si>
  <si>
    <t>③</t>
    <phoneticPr fontId="77"/>
  </si>
  <si>
    <t>④</t>
    <phoneticPr fontId="77"/>
  </si>
  <si>
    <t>⑥</t>
    <phoneticPr fontId="77"/>
  </si>
  <si>
    <t>⑦</t>
    <phoneticPr fontId="77"/>
  </si>
  <si>
    <t>⑧</t>
    <phoneticPr fontId="77"/>
  </si>
  <si>
    <t>⑩</t>
    <phoneticPr fontId="77"/>
  </si>
  <si>
    <t>⑪</t>
    <phoneticPr fontId="77"/>
  </si>
  <si>
    <t>⑫</t>
    <phoneticPr fontId="77"/>
  </si>
  <si>
    <t>⑬</t>
    <phoneticPr fontId="77"/>
  </si>
  <si>
    <t>⑭</t>
    <phoneticPr fontId="77"/>
  </si>
  <si>
    <t>⑮</t>
    <phoneticPr fontId="77"/>
  </si>
  <si>
    <t>⑯</t>
    <phoneticPr fontId="77"/>
  </si>
  <si>
    <t>⑰</t>
    <phoneticPr fontId="77"/>
  </si>
  <si>
    <t>⑱</t>
    <phoneticPr fontId="77"/>
  </si>
  <si>
    <t>12１，２歳児</t>
    <rPh sb="5" eb="6">
      <t>サイ</t>
    </rPh>
    <rPh sb="6" eb="7">
      <t>ジ</t>
    </rPh>
    <phoneticPr fontId="77"/>
  </si>
  <si>
    <t>16/100
地域</t>
    <phoneticPr fontId="3"/>
  </si>
  <si>
    <t xml:space="preserve"> 6人
　から
12人
　まで</t>
    <rPh sb="2" eb="3">
      <t>ニン</t>
    </rPh>
    <rPh sb="10" eb="11">
      <t>ニン</t>
    </rPh>
    <phoneticPr fontId="3"/>
  </si>
  <si>
    <t>3号</t>
    <rPh sb="1" eb="2">
      <t>ゴウ</t>
    </rPh>
    <phoneticPr fontId="77"/>
  </si>
  <si>
    <t>１､２歳児</t>
    <rPh sb="3" eb="5">
      <t>サイジ</t>
    </rPh>
    <phoneticPr fontId="3"/>
  </si>
  <si>
    <t>＋</t>
    <phoneticPr fontId="77"/>
  </si>
  <si>
    <t>×加算率</t>
    <rPh sb="1" eb="3">
      <t>カサン</t>
    </rPh>
    <rPh sb="3" eb="4">
      <t>リツ</t>
    </rPh>
    <phoneticPr fontId="77"/>
  </si>
  <si>
    <t>＋</t>
  </si>
  <si>
    <t>休日保育の年間延べ利用子ども数</t>
    <rPh sb="0" eb="2">
      <t>キュウジツ</t>
    </rPh>
    <rPh sb="2" eb="4">
      <t>ホイク</t>
    </rPh>
    <rPh sb="5" eb="7">
      <t>ネンカン</t>
    </rPh>
    <rPh sb="7" eb="8">
      <t>ノ</t>
    </rPh>
    <rPh sb="9" eb="11">
      <t>リヨウ</t>
    </rPh>
    <rPh sb="11" eb="12">
      <t>コ</t>
    </rPh>
    <rPh sb="14" eb="15">
      <t>スウ</t>
    </rPh>
    <phoneticPr fontId="77"/>
  </si>
  <si>
    <t>÷</t>
    <phoneticPr fontId="77"/>
  </si>
  <si>
    <t>Ａ地域</t>
    <phoneticPr fontId="77"/>
  </si>
  <si>
    <t>ａ地域</t>
    <phoneticPr fontId="77"/>
  </si>
  <si>
    <t>－</t>
    <phoneticPr fontId="77"/>
  </si>
  <si>
    <t>(⑥＋⑦＋⑫)</t>
    <phoneticPr fontId="77"/>
  </si>
  <si>
    <t>(⑥＋⑦
　＋⑩＋⑫)</t>
    <phoneticPr fontId="77"/>
  </si>
  <si>
    <t>(⑥～⑰)</t>
    <phoneticPr fontId="77"/>
  </si>
  <si>
    <t>　 　　 ～　210人</t>
    <rPh sb="10" eb="11">
      <t>ニン</t>
    </rPh>
    <phoneticPr fontId="77"/>
  </si>
  <si>
    <t>Ｂ地域</t>
    <phoneticPr fontId="77"/>
  </si>
  <si>
    <t>ｂ地域</t>
    <phoneticPr fontId="77"/>
  </si>
  <si>
    <t>　 211人～　279人</t>
    <phoneticPr fontId="77"/>
  </si>
  <si>
    <t>12乳児</t>
    <rPh sb="2" eb="4">
      <t>ニュウジ</t>
    </rPh>
    <phoneticPr fontId="77"/>
  </si>
  <si>
    <t>　 280人～　349人</t>
    <rPh sb="5" eb="6">
      <t>ニン</t>
    </rPh>
    <rPh sb="11" eb="12">
      <t>ニン</t>
    </rPh>
    <phoneticPr fontId="77"/>
  </si>
  <si>
    <t>×加算率</t>
    <rPh sb="1" eb="4">
      <t>カサンリツ</t>
    </rPh>
    <phoneticPr fontId="77"/>
  </si>
  <si>
    <t>Ｃ地域</t>
    <phoneticPr fontId="77"/>
  </si>
  <si>
    <t>ｃ地域</t>
    <phoneticPr fontId="77"/>
  </si>
  <si>
    <t xml:space="preserve"> 　350人～　419人</t>
    <rPh sb="5" eb="6">
      <t>ニン</t>
    </rPh>
    <rPh sb="11" eb="12">
      <t>ニン</t>
    </rPh>
    <phoneticPr fontId="77"/>
  </si>
  <si>
    <t>　 420人～　489人</t>
    <rPh sb="5" eb="6">
      <t>ニン</t>
    </rPh>
    <rPh sb="11" eb="12">
      <t>ニン</t>
    </rPh>
    <phoneticPr fontId="77"/>
  </si>
  <si>
    <t>Ｄ地域</t>
    <phoneticPr fontId="77"/>
  </si>
  <si>
    <t>ｄ地域</t>
    <phoneticPr fontId="77"/>
  </si>
  <si>
    <t xml:space="preserve"> 　490人～　559人</t>
    <rPh sb="5" eb="6">
      <t>ニン</t>
    </rPh>
    <rPh sb="11" eb="12">
      <t>ニン</t>
    </rPh>
    <phoneticPr fontId="77"/>
  </si>
  <si>
    <t>各月初日の</t>
    <rPh sb="0" eb="2">
      <t>カクツキ</t>
    </rPh>
    <rPh sb="2" eb="4">
      <t>ショニチ</t>
    </rPh>
    <phoneticPr fontId="77"/>
  </si>
  <si>
    <t>19１，２歳児</t>
    <rPh sb="5" eb="6">
      <t>サイ</t>
    </rPh>
    <rPh sb="6" eb="7">
      <t>ジ</t>
    </rPh>
    <phoneticPr fontId="77"/>
  </si>
  <si>
    <t>13人
　から
19人
　まで</t>
    <rPh sb="2" eb="3">
      <t>ニン</t>
    </rPh>
    <rPh sb="10" eb="11">
      <t>ニン</t>
    </rPh>
    <phoneticPr fontId="3"/>
  </si>
  <si>
    <t>　 560人～　629人</t>
    <rPh sb="5" eb="6">
      <t>ニン</t>
    </rPh>
    <rPh sb="11" eb="12">
      <t>ニン</t>
    </rPh>
    <phoneticPr fontId="77"/>
  </si>
  <si>
    <t>利用子ども数</t>
    <rPh sb="0" eb="2">
      <t>リヨウ</t>
    </rPh>
    <rPh sb="2" eb="3">
      <t>コ</t>
    </rPh>
    <rPh sb="5" eb="6">
      <t>スウ</t>
    </rPh>
    <phoneticPr fontId="77"/>
  </si>
  <si>
    <t>(離島その他の地域)
各月初日の利用子ども数</t>
    <rPh sb="1" eb="3">
      <t>リトウ</t>
    </rPh>
    <rPh sb="5" eb="6">
      <t>タ</t>
    </rPh>
    <rPh sb="7" eb="9">
      <t>チイキ</t>
    </rPh>
    <rPh sb="11" eb="13">
      <t>カクツキ</t>
    </rPh>
    <rPh sb="13" eb="15">
      <t>ショニチ</t>
    </rPh>
    <rPh sb="16" eb="18">
      <t>リヨウ</t>
    </rPh>
    <rPh sb="18" eb="19">
      <t>コ</t>
    </rPh>
    <rPh sb="21" eb="22">
      <t>スウ</t>
    </rPh>
    <phoneticPr fontId="77"/>
  </si>
  <si>
    <t>　 630人～　699人</t>
    <rPh sb="5" eb="6">
      <t>ニン</t>
    </rPh>
    <rPh sb="11" eb="12">
      <t>ニン</t>
    </rPh>
    <phoneticPr fontId="77"/>
  </si>
  <si>
    <t xml:space="preserve"> 　700人～　769人</t>
    <rPh sb="5" eb="6">
      <t>ニン</t>
    </rPh>
    <rPh sb="11" eb="12">
      <t>ニン</t>
    </rPh>
    <phoneticPr fontId="77"/>
  </si>
  <si>
    <t>20人～30人</t>
    <rPh sb="2" eb="3">
      <t>ニン</t>
    </rPh>
    <rPh sb="6" eb="7">
      <t>ニン</t>
    </rPh>
    <phoneticPr fontId="77"/>
  </si>
  <si>
    <t xml:space="preserve"> 　770人～　839人</t>
    <rPh sb="5" eb="6">
      <t>ニン</t>
    </rPh>
    <rPh sb="11" eb="12">
      <t>ニン</t>
    </rPh>
    <phoneticPr fontId="77"/>
  </si>
  <si>
    <t>19乳児</t>
    <rPh sb="2" eb="4">
      <t>ニュウジ</t>
    </rPh>
    <phoneticPr fontId="77"/>
  </si>
  <si>
    <t>　 840人～　909人</t>
  </si>
  <si>
    <t>31人～40人</t>
    <rPh sb="2" eb="3">
      <t>ニン</t>
    </rPh>
    <rPh sb="6" eb="7">
      <t>ニン</t>
    </rPh>
    <phoneticPr fontId="77"/>
  </si>
  <si>
    <t xml:space="preserve"> 　910人～　979人</t>
    <rPh sb="5" eb="6">
      <t>ニン</t>
    </rPh>
    <rPh sb="11" eb="12">
      <t>ニン</t>
    </rPh>
    <phoneticPr fontId="77"/>
  </si>
  <si>
    <t>　 980人～1,049人</t>
    <rPh sb="5" eb="6">
      <t>ニン</t>
    </rPh>
    <rPh sb="12" eb="13">
      <t>ニン</t>
    </rPh>
    <phoneticPr fontId="77"/>
  </si>
  <si>
    <t>41人～</t>
    <rPh sb="2" eb="3">
      <t>ニン</t>
    </rPh>
    <phoneticPr fontId="77"/>
  </si>
  <si>
    <t xml:space="preserve"> 1,050人～</t>
    <rPh sb="6" eb="7">
      <t>ニン</t>
    </rPh>
    <phoneticPr fontId="77"/>
  </si>
  <si>
    <t>加算部分２</t>
    <rPh sb="0" eb="2">
      <t>カサン</t>
    </rPh>
    <rPh sb="2" eb="4">
      <t>ブブン</t>
    </rPh>
    <phoneticPr fontId="77"/>
  </si>
  <si>
    <t>処遇改善等加算Ⅱ</t>
    <rPh sb="0" eb="2">
      <t>ショグウ</t>
    </rPh>
    <rPh sb="2" eb="4">
      <t>カイゼン</t>
    </rPh>
    <rPh sb="4" eb="5">
      <t>トウ</t>
    </rPh>
    <rPh sb="5" eb="7">
      <t>カサン</t>
    </rPh>
    <phoneticPr fontId="77"/>
  </si>
  <si>
    <t>⑲</t>
    <phoneticPr fontId="77"/>
  </si>
  <si>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77"/>
  </si>
  <si>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7"/>
  </si>
  <si>
    <t>・処遇改善等加算Ⅱ－①</t>
    <phoneticPr fontId="77"/>
  </si>
  <si>
    <t xml:space="preserve">× 人数Ａ </t>
    <phoneticPr fontId="77"/>
  </si>
  <si>
    <t>・処遇改善等加算Ⅱ－②</t>
    <phoneticPr fontId="77"/>
  </si>
  <si>
    <t>× 人数Ｂ</t>
    <phoneticPr fontId="77"/>
  </si>
  <si>
    <t>冷暖房費加算</t>
    <rPh sb="0" eb="3">
      <t>レイダンボウ</t>
    </rPh>
    <rPh sb="3" eb="4">
      <t>ヒ</t>
    </rPh>
    <rPh sb="4" eb="6">
      <t>カサン</t>
    </rPh>
    <phoneticPr fontId="3"/>
  </si>
  <si>
    <t>⑳</t>
    <phoneticPr fontId="3"/>
  </si>
  <si>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</si>
  <si>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</si>
  <si>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</si>
  <si>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</si>
  <si>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</si>
  <si>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</si>
  <si>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除雪費加算</t>
    <rPh sb="0" eb="2">
      <t>ジョセツ</t>
    </rPh>
    <rPh sb="2" eb="3">
      <t>ヒ</t>
    </rPh>
    <rPh sb="3" eb="5">
      <t>カサン</t>
    </rPh>
    <phoneticPr fontId="3"/>
  </si>
  <si>
    <t>㉑</t>
    <phoneticPr fontId="3"/>
  </si>
  <si>
    <t>※３月初日の利用子どもの単価に加算</t>
    <rPh sb="3" eb="5">
      <t>ショニチ</t>
    </rPh>
    <rPh sb="6" eb="8">
      <t>リヨウ</t>
    </rPh>
    <rPh sb="8" eb="9">
      <t>コ</t>
    </rPh>
    <phoneticPr fontId="3"/>
  </si>
  <si>
    <t>降灰除去費加算</t>
    <rPh sb="0" eb="2">
      <t>コウカイ</t>
    </rPh>
    <rPh sb="2" eb="4">
      <t>ジョキョ</t>
    </rPh>
    <rPh sb="4" eb="5">
      <t>ヒ</t>
    </rPh>
    <rPh sb="5" eb="7">
      <t>カサン</t>
    </rPh>
    <phoneticPr fontId="3"/>
  </si>
  <si>
    <t>㉒</t>
    <phoneticPr fontId="3"/>
  </si>
  <si>
    <t>施設機能強化推進費加算</t>
    <rPh sb="0" eb="2">
      <t>シセツ</t>
    </rPh>
    <rPh sb="2" eb="4">
      <t>キノウ</t>
    </rPh>
    <rPh sb="4" eb="6">
      <t>キョウカ</t>
    </rPh>
    <rPh sb="6" eb="8">
      <t>スイシン</t>
    </rPh>
    <rPh sb="8" eb="9">
      <t>ヒ</t>
    </rPh>
    <rPh sb="9" eb="11">
      <t>カサン</t>
    </rPh>
    <phoneticPr fontId="3"/>
  </si>
  <si>
    <t>㉓</t>
    <phoneticPr fontId="3"/>
  </si>
  <si>
    <t>　</t>
    <phoneticPr fontId="3"/>
  </si>
  <si>
    <t>栄養管理加算</t>
    <rPh sb="0" eb="2">
      <t>エイヨウ</t>
    </rPh>
    <rPh sb="2" eb="4">
      <t>カンリ</t>
    </rPh>
    <rPh sb="4" eb="6">
      <t>カサン</t>
    </rPh>
    <phoneticPr fontId="77"/>
  </si>
  <si>
    <t>㉔</t>
    <phoneticPr fontId="3"/>
  </si>
  <si>
    <t>※３月初日の利用子どもの単価に加算</t>
    <rPh sb="2" eb="3">
      <t>ガツ</t>
    </rPh>
    <rPh sb="3" eb="5">
      <t>ショニチ</t>
    </rPh>
    <rPh sb="6" eb="8">
      <t>リヨウ</t>
    </rPh>
    <rPh sb="8" eb="9">
      <t>コ</t>
    </rPh>
    <rPh sb="12" eb="14">
      <t>タンカ</t>
    </rPh>
    <rPh sb="15" eb="17">
      <t>カサン</t>
    </rPh>
    <phoneticPr fontId="77"/>
  </si>
  <si>
    <t>第三者評価受審加算</t>
    <rPh sb="0" eb="3">
      <t>ダイサンシャ</t>
    </rPh>
    <rPh sb="3" eb="5">
      <t>ヒョウカ</t>
    </rPh>
    <rPh sb="5" eb="7">
      <t>ジュシン</t>
    </rPh>
    <rPh sb="7" eb="9">
      <t>カサン</t>
    </rPh>
    <phoneticPr fontId="3"/>
  </si>
  <si>
    <t>㉕</t>
    <phoneticPr fontId="3"/>
  </si>
  <si>
    <t>（ 注 ）年度の初日の前日における満年齢に応じて月額を調整</t>
    <phoneticPr fontId="77"/>
  </si>
  <si>
    <t>市町村</t>
    <rPh sb="0" eb="3">
      <t>シチョウソン</t>
    </rPh>
    <phoneticPr fontId="3"/>
  </si>
  <si>
    <t>施設・事業所名称</t>
    <rPh sb="0" eb="2">
      <t>シセツ</t>
    </rPh>
    <rPh sb="3" eb="6">
      <t>ジギョウショ</t>
    </rPh>
    <rPh sb="6" eb="8">
      <t>メイショウ</t>
    </rPh>
    <phoneticPr fontId="42"/>
  </si>
  <si>
    <t>代表者職・氏名</t>
    <rPh sb="0" eb="3">
      <t>ダイヒョウシャ</t>
    </rPh>
    <rPh sb="3" eb="4">
      <t>ショク</t>
    </rPh>
    <rPh sb="5" eb="7">
      <t>シメイ</t>
    </rPh>
    <phoneticPr fontId="42"/>
  </si>
  <si>
    <t>⑳　　　　「人件費の改定状況部分⑤」
　　　　　　　　　　　　　＋
　　「⑤に係る法定福利費等の事業主負担額」</t>
    <rPh sb="6" eb="9">
      <t>ジンケンヒ</t>
    </rPh>
    <rPh sb="10" eb="12">
      <t>カイテイ</t>
    </rPh>
    <rPh sb="12" eb="14">
      <t>ジョウキョウ</t>
    </rPh>
    <rPh sb="14" eb="16">
      <t>ブブン</t>
    </rPh>
    <rPh sb="39" eb="40">
      <t>カカ</t>
    </rPh>
    <rPh sb="41" eb="43">
      <t>ホウテイ</t>
    </rPh>
    <rPh sb="43" eb="45">
      <t>フクリ</t>
    </rPh>
    <rPh sb="45" eb="46">
      <t>ヒ</t>
    </rPh>
    <rPh sb="46" eb="47">
      <t>トウ</t>
    </rPh>
    <rPh sb="48" eb="51">
      <t>ジギョウヌシ</t>
    </rPh>
    <rPh sb="51" eb="53">
      <t>フタン</t>
    </rPh>
    <rPh sb="53" eb="54">
      <t>ガク</t>
    </rPh>
    <phoneticPr fontId="2"/>
  </si>
  <si>
    <t>※４　処遇改善等加算Ⅱによる賃金改善額及び法定福利費等の事業主負担額を除く。基準年度については、旧処遇改善等加算通知Ⅵ１（２）ア（ア）によるもの</t>
    <rPh sb="3" eb="5">
      <t>ショグウ</t>
    </rPh>
    <rPh sb="5" eb="7">
      <t>カイゼン</t>
    </rPh>
    <rPh sb="7" eb="8">
      <t>トウ</t>
    </rPh>
    <rPh sb="8" eb="10">
      <t>カサン</t>
    </rPh>
    <rPh sb="14" eb="16">
      <t>チンギン</t>
    </rPh>
    <rPh sb="16" eb="18">
      <t>カイゼン</t>
    </rPh>
    <rPh sb="18" eb="19">
      <t>ガク</t>
    </rPh>
    <rPh sb="19" eb="20">
      <t>オヨ</t>
    </rPh>
    <rPh sb="33" eb="34">
      <t>ガク</t>
    </rPh>
    <rPh sb="35" eb="36">
      <t>ノゾ</t>
    </rPh>
    <phoneticPr fontId="3"/>
  </si>
  <si>
    <t>　　　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</si>
</sst>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
    <numFmt numFmtId="177" formatCode="0.0_ "/>
    <numFmt numFmtId="178" formatCode="#,##0;&quot;▲ &quot;#,##0"/>
    <numFmt numFmtId="179" formatCode="###,###&quot;円&quot;"/>
    <numFmt numFmtId="180" formatCode="0_);[Red]\(0\)"/>
    <numFmt numFmtId="181" formatCode="yyyy&quot;年&quot;m&quot;月&quot;;@"/>
    <numFmt numFmtId="182" formatCode="0;\-0;;@"/>
    <numFmt numFmtId="183" formatCode="[$-411]ggge&quot;年&quot;m&quot;月&quot;d&quot;日&quot;;@"/>
    <numFmt numFmtId="184" formatCode="####&quot;人&quot;"/>
    <numFmt numFmtId="185" formatCode="####.0&quot;人&quot;"/>
    <numFmt numFmtId="186" formatCode="#,##0_ "/>
    <numFmt numFmtId="187" formatCode="###,###&quot;区&quot;"/>
    <numFmt numFmtId="188" formatCode="0_ "/>
    <numFmt numFmtId="189" formatCode="0.0_);[Red]\(0.0\)"/>
    <numFmt numFmtId="190" formatCode="0&quot; 年&quot;"/>
    <numFmt numFmtId="191" formatCode="0&quot;人&quot;"/>
    <numFmt numFmtId="192" formatCode="0&quot; 月&quot;"/>
    <numFmt numFmtId="193" formatCode="##&quot;％&quot;"/>
    <numFmt numFmtId="194" formatCode="##.0&quot;％&quot;"/>
    <numFmt numFmtId="195" formatCode="##&quot;月&quot;"/>
    <numFmt numFmtId="196" formatCode="0.0"/>
    <numFmt numFmtId="197" formatCode="#,##0;[Red]#,##0"/>
    <numFmt numFmtId="198" formatCode="\(#,##0\)"/>
    <numFmt numFmtId="199" formatCode="#,##0\×&quot;加&quot;&quot;算&quot;&quot;率&quot;"/>
    <numFmt numFmtId="200" formatCode="&quot;＋ &quot;#,##0;&quot;▲ &quot;#,##0"/>
    <numFmt numFmtId="201" formatCode="&quot;＋　 &quot;#,##0;&quot;▲ &quot;#,##0"/>
    <numFmt numFmtId="202" formatCode="&quot;×&quot;#\ ?/100"/>
    <numFmt numFmtId="203" formatCode="&quot;(⑥～⑰)×&quot;#\ ?/100"/>
    <numFmt numFmtId="204" formatCode="#,##0&quot;÷３月初日の利用子ども数&quot;"/>
    <numFmt numFmtId="205" formatCode="#,##0&quot;（限度額）÷３月初日の利用子ども数&quot;"/>
  </numFmts>
  <fonts count="104">
    <font>
      <sz val="11"/>
      <color theme="1"/>
      <name val="游ゴシック"/>
      <family val="2"/>
      <charset val="128"/>
      <scheme val="minor"/>
    </font>
    <font>
      <sz val="16"/>
      <name val="HGｺﾞｼｯｸE"/>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1"/>
      <color indexed="8"/>
      <name val="ＭＳ Ｐゴシック"/>
      <family val="3"/>
      <charset val="128"/>
    </font>
    <font>
      <sz val="14"/>
      <name val="ＭＳ Ｐゴシック"/>
      <family val="3"/>
      <charset val="128"/>
    </font>
    <font>
      <sz val="14"/>
      <name val="ＭＳ Ｐ明朝"/>
      <family val="1"/>
      <charset val="128"/>
    </font>
    <font>
      <sz val="18"/>
      <name val="HGSｺﾞｼｯｸM"/>
      <family val="3"/>
      <charset val="128"/>
    </font>
    <font>
      <sz val="22"/>
      <name val="ＭＳ Ｐゴシック"/>
      <family val="3"/>
      <charset val="128"/>
    </font>
    <font>
      <sz val="16"/>
      <name val="ＭＳ Ｐゴシック"/>
      <family val="3"/>
      <charset val="128"/>
    </font>
    <font>
      <sz val="14"/>
      <name val="ＭＳ ゴシック"/>
      <family val="3"/>
      <charset val="128"/>
    </font>
    <font>
      <sz val="11"/>
      <name val="ＭＳ Ｐゴシック"/>
      <family val="3"/>
      <charset val="128"/>
    </font>
    <font>
      <b/>
      <sz val="14"/>
      <name val="ＭＳ ゴシック"/>
      <family val="3"/>
      <charset val="128"/>
    </font>
    <font>
      <sz val="11"/>
      <color theme="1"/>
      <name val="游ゴシック"/>
      <family val="3"/>
      <charset val="128"/>
      <scheme val="minor"/>
    </font>
    <font>
      <b/>
      <sz val="14"/>
      <name val="ＭＳ Ｐゴシック"/>
      <family val="3"/>
      <charset val="128"/>
    </font>
    <font>
      <b/>
      <sz val="18"/>
      <name val="ＭＳ Ｐゴシック"/>
      <family val="3"/>
      <charset val="128"/>
    </font>
    <font>
      <b/>
      <sz val="16"/>
      <name val="ＭＳ ゴシック"/>
      <family val="3"/>
      <charset val="128"/>
    </font>
    <font>
      <b/>
      <sz val="16"/>
      <name val="ＭＳ Ｐゴシック"/>
      <family val="3"/>
      <charset val="128"/>
    </font>
    <font>
      <sz val="16"/>
      <color theme="1"/>
      <name val="游ゴシック"/>
      <family val="2"/>
      <charset val="128"/>
      <scheme val="minor"/>
    </font>
    <font>
      <b/>
      <sz val="20"/>
      <name val="HGｺﾞｼｯｸE"/>
      <family val="3"/>
      <charset val="128"/>
    </font>
    <font>
      <sz val="16"/>
      <color theme="1"/>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11"/>
      <name val="游ゴシック"/>
      <family val="2"/>
      <charset val="128"/>
      <scheme val="minor"/>
    </font>
    <font>
      <sz val="16"/>
      <name val="游ゴシック"/>
      <family val="3"/>
      <charset val="128"/>
    </font>
    <font>
      <sz val="16"/>
      <color theme="1"/>
      <name val="游ゴシック"/>
      <family val="3"/>
      <charset val="128"/>
    </font>
    <font>
      <b/>
      <sz val="16"/>
      <color theme="1"/>
      <name val="游ゴシック"/>
      <family val="3"/>
      <charset val="128"/>
      <scheme val="minor"/>
    </font>
    <font>
      <b/>
      <sz val="20"/>
      <color theme="1"/>
      <name val="游ゴシック"/>
      <family val="3"/>
      <charset val="128"/>
      <scheme val="minor"/>
    </font>
    <font>
      <sz val="14"/>
      <name val="游ゴシック"/>
      <family val="3"/>
      <charset val="128"/>
      <scheme val="minor"/>
    </font>
    <font>
      <sz val="18"/>
      <name val="游ゴシック"/>
      <family val="3"/>
      <charset val="128"/>
      <scheme val="minor"/>
    </font>
    <font>
      <sz val="24"/>
      <color theme="1"/>
      <name val="游ゴシック"/>
      <family val="3"/>
      <charset val="128"/>
      <scheme val="minor"/>
    </font>
    <font>
      <sz val="16"/>
      <name val="ＭＳ ゴシック"/>
      <family val="3"/>
      <charset val="128"/>
    </font>
    <font>
      <sz val="14"/>
      <name val="游ゴシック Light"/>
      <family val="3"/>
      <charset val="128"/>
      <scheme val="major"/>
    </font>
    <font>
      <sz val="11"/>
      <color theme="1"/>
      <name val="游ゴシック"/>
      <family val="2"/>
      <charset val="128"/>
      <scheme val="minor"/>
    </font>
    <font>
      <sz val="11"/>
      <name val="ＭＳ Ｐ明朝"/>
      <family val="1"/>
      <charset val="128"/>
    </font>
    <font>
      <sz val="20"/>
      <name val="ＭＳ Ｐ明朝"/>
      <family val="1"/>
      <charset val="128"/>
    </font>
    <font>
      <sz val="11"/>
      <color theme="1"/>
      <name val="ＭＳ Ｐ明朝"/>
      <family val="1"/>
      <charset val="128"/>
    </font>
    <font>
      <sz val="9"/>
      <name val="ＭＳ Ｐ明朝"/>
      <family val="1"/>
      <charset val="128"/>
    </font>
    <font>
      <sz val="8"/>
      <name val="ＭＳ Ｐ明朝"/>
      <family val="1"/>
      <charset val="128"/>
    </font>
    <font>
      <b/>
      <sz val="14"/>
      <color theme="1"/>
      <name val="ＭＳ Ｐ明朝"/>
      <family val="1"/>
      <charset val="128"/>
    </font>
    <font>
      <sz val="6"/>
      <name val="游ゴシック"/>
      <family val="3"/>
      <charset val="128"/>
      <scheme val="minor"/>
    </font>
    <font>
      <sz val="18"/>
      <name val="ＭＳ Ｐ明朝"/>
      <family val="1"/>
      <charset val="128"/>
    </font>
    <font>
      <sz val="12"/>
      <name val="HGｺﾞｼｯｸM"/>
      <family val="3"/>
      <charset val="128"/>
    </font>
    <font>
      <b/>
      <sz val="14"/>
      <color rgb="FFFF0000"/>
      <name val="HGｺﾞｼｯｸM"/>
      <family val="3"/>
      <charset val="128"/>
    </font>
    <font>
      <u/>
      <sz val="12"/>
      <name val="HGｺﾞｼｯｸM"/>
      <family val="3"/>
      <charset val="128"/>
    </font>
    <font>
      <b/>
      <u val="double"/>
      <sz val="14"/>
      <name val="HGｺﾞｼｯｸM"/>
      <family val="3"/>
      <charset val="128"/>
    </font>
    <font>
      <b/>
      <sz val="11"/>
      <color theme="1"/>
      <name val="游ゴシック"/>
      <family val="3"/>
      <charset val="128"/>
      <scheme val="minor"/>
    </font>
    <font>
      <sz val="11"/>
      <color theme="1"/>
      <name val="メイリオ"/>
      <family val="3"/>
      <charset val="128"/>
    </font>
    <font>
      <b/>
      <sz val="11"/>
      <color theme="1"/>
      <name val="メイリオ"/>
      <family val="3"/>
      <charset val="128"/>
    </font>
    <font>
      <sz val="30"/>
      <name val="ＭＳ Ｐゴシック"/>
      <family val="3"/>
      <charset val="128"/>
    </font>
    <font>
      <b/>
      <u/>
      <sz val="18"/>
      <color theme="1"/>
      <name val="游ゴシック"/>
      <family val="3"/>
      <charset val="128"/>
      <scheme val="minor"/>
    </font>
    <font>
      <sz val="10"/>
      <color theme="1"/>
      <name val="游ゴシック"/>
      <family val="2"/>
      <charset val="128"/>
      <scheme val="minor"/>
    </font>
    <font>
      <sz val="24"/>
      <color theme="1"/>
      <name val="游ゴシック"/>
      <family val="2"/>
      <charset val="128"/>
      <scheme val="minor"/>
    </font>
    <font>
      <sz val="11"/>
      <name val="游ゴシック"/>
      <family val="3"/>
      <charset val="128"/>
      <scheme val="minor"/>
    </font>
    <font>
      <sz val="22"/>
      <name val="游ゴシック"/>
      <family val="3"/>
      <charset val="128"/>
      <scheme val="minor"/>
    </font>
    <font>
      <strike/>
      <sz val="11"/>
      <name val="ＭＳ Ｐ明朝"/>
      <family val="1"/>
      <charset val="128"/>
    </font>
    <font>
      <b/>
      <sz val="22"/>
      <color indexed="81"/>
      <name val="MS P ゴシック"/>
      <family val="3"/>
      <charset val="128"/>
    </font>
    <font>
      <sz val="22"/>
      <color indexed="81"/>
      <name val="MS P ゴシック"/>
      <family val="3"/>
      <charset val="128"/>
    </font>
    <font>
      <b/>
      <sz val="16"/>
      <name val="游ゴシック"/>
      <family val="3"/>
      <charset val="128"/>
      <scheme val="minor"/>
    </font>
    <font>
      <b/>
      <sz val="20"/>
      <name val="游ゴシック"/>
      <family val="3"/>
      <charset val="128"/>
      <scheme val="minor"/>
    </font>
    <font>
      <sz val="16"/>
      <name val="游ゴシック"/>
      <family val="3"/>
      <charset val="128"/>
      <scheme val="minor"/>
    </font>
    <font>
      <b/>
      <sz val="22"/>
      <name val="游ゴシック"/>
      <family val="3"/>
      <charset val="128"/>
      <scheme val="minor"/>
    </font>
    <font>
      <b/>
      <sz val="18"/>
      <name val="游ゴシック"/>
      <family val="3"/>
      <charset val="128"/>
      <scheme val="minor"/>
    </font>
    <font>
      <sz val="26"/>
      <name val="游ゴシック"/>
      <family val="3"/>
      <charset val="128"/>
      <scheme val="minor"/>
    </font>
    <font>
      <sz val="20"/>
      <name val="游ゴシック"/>
      <family val="3"/>
      <charset val="128"/>
      <scheme val="minor"/>
    </font>
    <font>
      <b/>
      <sz val="12"/>
      <name val="游ゴシック"/>
      <family val="3"/>
      <charset val="128"/>
      <scheme val="minor"/>
    </font>
    <font>
      <sz val="16"/>
      <name val="游ゴシック"/>
      <family val="2"/>
      <charset val="128"/>
      <scheme val="minor"/>
    </font>
    <font>
      <b/>
      <sz val="24"/>
      <name val="游ゴシック"/>
      <family val="3"/>
      <charset val="128"/>
      <scheme val="minor"/>
    </font>
    <font>
      <sz val="24"/>
      <name val="游ゴシック"/>
      <family val="3"/>
      <charset val="128"/>
      <scheme val="minor"/>
    </font>
    <font>
      <sz val="12"/>
      <name val="游ゴシック"/>
      <family val="3"/>
      <charset val="128"/>
      <scheme val="minor"/>
    </font>
    <font>
      <sz val="24"/>
      <name val="ＭＳ Ｐゴシック"/>
      <family val="3"/>
      <charset val="128"/>
    </font>
    <font>
      <sz val="18"/>
      <name val="ＭＳ Ｐゴシック"/>
      <family val="3"/>
      <charset val="128"/>
    </font>
    <font>
      <b/>
      <sz val="14"/>
      <name val="ＭＳ Ｐ明朝"/>
      <family val="1"/>
      <charset val="128"/>
    </font>
    <font>
      <b/>
      <sz val="12"/>
      <name val="ＭＳ Ｐ明朝"/>
      <family val="1"/>
      <charset val="128"/>
    </font>
    <font>
      <sz val="11"/>
      <name val="HGｺﾞｼｯｸM"/>
      <family val="3"/>
      <charset val="128"/>
    </font>
    <font>
      <sz val="6"/>
      <name val="明朝"/>
      <family val="3"/>
      <charset val="128"/>
    </font>
    <font>
      <b/>
      <sz val="28"/>
      <name val="HGPｺﾞｼｯｸM"/>
      <family val="3"/>
      <charset val="128"/>
    </font>
    <font>
      <sz val="12"/>
      <name val="HGPｺﾞｼｯｸM"/>
      <family val="3"/>
      <charset val="128"/>
    </font>
    <font>
      <sz val="12"/>
      <name val="HGP創英角ﾎﾟｯﾌﾟ体"/>
      <family val="3"/>
      <charset val="128"/>
    </font>
    <font>
      <sz val="11"/>
      <name val="HGP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sz val="14"/>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name val="HGｺﾞｼｯｸM"/>
      <family val="3"/>
      <charset val="128"/>
    </font>
    <font>
      <sz val="8"/>
      <name val="HGｺﾞｼｯｸM"/>
      <family val="3"/>
      <charset val="128"/>
    </font>
    <font>
      <sz val="7"/>
      <name val="HGｺﾞｼｯｸM"/>
      <family val="3"/>
      <charset val="128"/>
    </font>
    <font>
      <sz val="6"/>
      <name val="HGｺﾞｼｯｸM"/>
      <family val="3"/>
      <charset val="128"/>
    </font>
    <font>
      <sz val="11"/>
      <name val="明朝"/>
      <family val="3"/>
      <charset val="128"/>
    </font>
    <font>
      <b/>
      <sz val="16"/>
      <name val="HGｺﾞｼｯｸM"/>
      <family val="3"/>
      <charset val="128"/>
    </font>
    <font>
      <sz val="10"/>
      <name val="ＭＳ 明朝"/>
      <family val="1"/>
      <charset val="128"/>
    </font>
    <font>
      <sz val="10"/>
      <name val="游ゴシック"/>
      <family val="3"/>
      <charset val="128"/>
      <scheme val="minor"/>
    </font>
    <font>
      <b/>
      <sz val="18"/>
      <name val="HGｺﾞｼｯｸM"/>
      <family val="3"/>
      <charset val="128"/>
    </font>
    <font>
      <strike/>
      <sz val="11"/>
      <name val="游ゴシック Light"/>
      <family val="3"/>
      <charset val="128"/>
    </font>
    <font>
      <b/>
      <strike/>
      <sz val="11"/>
      <name val="游ゴシック Light"/>
      <family val="3"/>
      <charset val="128"/>
    </font>
    <font>
      <b/>
      <sz val="36"/>
      <name val="HGｺﾞｼｯｸM"/>
      <family val="3"/>
      <charset val="128"/>
    </font>
    <font>
      <sz val="9"/>
      <name val="HGｺﾞｼｯｸM"/>
      <family val="3"/>
      <charset val="128"/>
    </font>
    <font>
      <sz val="26"/>
      <color theme="1"/>
      <name val="游ゴシック"/>
      <family val="2"/>
      <charset val="128"/>
      <scheme val="minor"/>
    </font>
  </fonts>
  <fills count="19">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9CCFF"/>
        <bgColor indexed="64"/>
      </patternFill>
    </fill>
    <fill>
      <patternFill patternType="solid">
        <fgColor rgb="FFFF99FF"/>
        <bgColor indexed="64"/>
      </patternFill>
    </fill>
    <fill>
      <patternFill patternType="solid">
        <fgColor rgb="FFA2D08E"/>
        <bgColor indexed="64"/>
      </patternFill>
    </fill>
    <fill>
      <patternFill patternType="solid">
        <fgColor rgb="FF66FF99"/>
        <bgColor indexed="64"/>
      </patternFill>
    </fill>
    <fill>
      <patternFill patternType="solid">
        <fgColor theme="0" tint="-0.14999847407452621"/>
        <bgColor indexed="64"/>
      </patternFill>
    </fill>
    <fill>
      <patternFill patternType="solid">
        <fgColor rgb="FF99FF99"/>
        <bgColor indexed="64"/>
      </patternFill>
    </fill>
    <fill>
      <patternFill patternType="solid">
        <fgColor theme="1" tint="0.499984740745262"/>
        <bgColor indexed="64"/>
      </patternFill>
    </fill>
  </fills>
  <borders count="2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auto="1"/>
      </top>
      <bottom/>
      <diagonal/>
    </border>
    <border>
      <left/>
      <right style="thin">
        <color auto="1"/>
      </right>
      <top style="thin">
        <color auto="1"/>
      </top>
      <bottom/>
      <diagonal/>
    </border>
    <border>
      <left style="thin">
        <color indexed="64"/>
      </left>
      <right/>
      <top style="thick">
        <color indexed="64"/>
      </top>
      <bottom style="thin">
        <color indexed="64"/>
      </bottom>
      <diagonal/>
    </border>
    <border>
      <left/>
      <right style="thin">
        <color theme="1"/>
      </right>
      <top style="thin">
        <color theme="1"/>
      </top>
      <bottom/>
      <diagonal/>
    </border>
    <border>
      <left/>
      <right style="thin">
        <color theme="1"/>
      </right>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right style="thick">
        <color indexed="64"/>
      </right>
      <top/>
      <bottom/>
      <diagonal/>
    </border>
    <border>
      <left/>
      <right style="thin">
        <color indexed="64"/>
      </right>
      <top style="thin">
        <color indexed="64"/>
      </top>
      <bottom style="thick">
        <color indexed="64"/>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style="thick">
        <color theme="5"/>
      </left>
      <right/>
      <top style="thick">
        <color indexed="64"/>
      </top>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theme="5"/>
      </right>
      <top style="thin">
        <color indexed="64"/>
      </top>
      <bottom style="thin">
        <color indexed="64"/>
      </bottom>
      <diagonal/>
    </border>
    <border>
      <left/>
      <right style="thick">
        <color indexed="64"/>
      </right>
      <top/>
      <bottom style="thin">
        <color indexed="64"/>
      </bottom>
      <diagonal/>
    </border>
    <border>
      <left/>
      <right style="thick">
        <color indexed="64"/>
      </right>
      <top style="thin">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auto="1"/>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ck">
        <color indexed="64"/>
      </top>
      <bottom style="thin">
        <color indexed="64"/>
      </bottom>
      <diagonal/>
    </border>
    <border>
      <left style="thick">
        <color theme="5"/>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ck">
        <color theme="5"/>
      </right>
      <top style="thick">
        <color indexed="64"/>
      </top>
      <bottom/>
      <diagonal/>
    </border>
    <border>
      <left style="thin">
        <color indexed="64"/>
      </left>
      <right style="thick">
        <color theme="5"/>
      </right>
      <top/>
      <bottom/>
      <diagonal/>
    </border>
    <border>
      <left style="thin">
        <color indexed="64"/>
      </left>
      <right style="thick">
        <color theme="5"/>
      </right>
      <top/>
      <bottom style="thick">
        <color indexed="64"/>
      </bottom>
      <diagonal/>
    </border>
    <border>
      <left style="thick">
        <color theme="5"/>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medium">
        <color auto="1"/>
      </left>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style="medium">
        <color auto="1"/>
      </right>
      <top style="thin">
        <color indexed="64"/>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auto="1"/>
      </left>
      <right style="thin">
        <color auto="1"/>
      </right>
      <top style="thin">
        <color auto="1"/>
      </top>
      <bottom style="thin">
        <color auto="1"/>
      </bottom>
      <diagonal/>
    </border>
    <border>
      <left/>
      <right style="slantDashDot">
        <color auto="1"/>
      </right>
      <top/>
      <bottom style="slantDashDot">
        <color auto="1"/>
      </bottom>
      <diagonal/>
    </border>
    <border>
      <left/>
      <right/>
      <top/>
      <bottom style="slantDashDot">
        <color auto="1"/>
      </bottom>
      <diagonal/>
    </border>
    <border>
      <left/>
      <right style="thin">
        <color indexed="64"/>
      </right>
      <top/>
      <bottom style="slantDashDot">
        <color indexed="64"/>
      </bottom>
      <diagonal/>
    </border>
    <border>
      <left style="slantDashDot">
        <color auto="1"/>
      </left>
      <right/>
      <top/>
      <bottom style="slantDashDot">
        <color auto="1"/>
      </bottom>
      <diagonal/>
    </border>
    <border>
      <left/>
      <right style="slantDashDot">
        <color indexed="64"/>
      </right>
      <top style="slantDashDot">
        <color indexed="64"/>
      </top>
      <bottom style="dotted">
        <color indexed="64"/>
      </bottom>
      <diagonal/>
    </border>
    <border>
      <left/>
      <right/>
      <top style="slantDashDot">
        <color indexed="64"/>
      </top>
      <bottom style="dotted">
        <color indexed="64"/>
      </bottom>
      <diagonal/>
    </border>
    <border>
      <left/>
      <right style="thin">
        <color indexed="64"/>
      </right>
      <top style="slantDashDot">
        <color indexed="64"/>
      </top>
      <bottom style="dotted">
        <color indexed="64"/>
      </bottom>
      <diagonal/>
    </border>
    <border>
      <left style="slantDashDot">
        <color indexed="64"/>
      </left>
      <right/>
      <top style="slantDashDot">
        <color indexed="64"/>
      </top>
      <bottom style="dotted">
        <color indexed="64"/>
      </bottom>
      <diagonal/>
    </border>
    <border>
      <left/>
      <right style="slantDashDot">
        <color indexed="64"/>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style="medium">
        <color indexed="64"/>
      </left>
      <right style="thin">
        <color indexed="64"/>
      </right>
      <top/>
      <bottom style="medium">
        <color auto="1"/>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thin">
        <color indexed="64"/>
      </bottom>
      <diagonal/>
    </border>
    <border>
      <left/>
      <right style="medium">
        <color auto="1"/>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right style="dotted">
        <color indexed="64"/>
      </right>
      <top/>
      <bottom style="thin">
        <color indexed="64"/>
      </bottom>
      <diagonal/>
    </border>
    <border>
      <left style="thin">
        <color auto="1"/>
      </left>
      <right/>
      <top style="thin">
        <color auto="1"/>
      </top>
      <bottom style="dotted">
        <color indexed="64"/>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auto="1"/>
      </top>
      <bottom/>
      <diagonal/>
    </border>
    <border>
      <left style="thin">
        <color theme="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medium">
        <color indexed="64"/>
      </left>
      <right style="thin">
        <color indexed="64"/>
      </right>
      <top style="medium">
        <color indexed="64"/>
      </top>
      <bottom style="medium">
        <color indexed="64"/>
      </bottom>
      <diagonal style="medium">
        <color indexed="64"/>
      </diagonal>
    </border>
    <border diagonalDown="1">
      <left style="thin">
        <color indexed="64"/>
      </left>
      <right style="thin">
        <color indexed="64"/>
      </right>
      <top style="medium">
        <color indexed="64"/>
      </top>
      <bottom style="medium">
        <color indexed="64"/>
      </bottom>
      <diagonal style="medium">
        <color indexed="64"/>
      </diagonal>
    </border>
    <border diagonalDown="1">
      <left style="thin">
        <color indexed="64"/>
      </left>
      <right style="medium">
        <color indexed="64"/>
      </right>
      <top style="medium">
        <color indexed="64"/>
      </top>
      <bottom style="medium">
        <color indexed="64"/>
      </bottom>
      <diagonal style="medium">
        <color indexed="64"/>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thick">
        <color auto="1"/>
      </left>
      <right/>
      <top style="medium">
        <color auto="1"/>
      </top>
      <bottom style="medium">
        <color auto="1"/>
      </bottom>
      <diagonal/>
    </border>
    <border>
      <left/>
      <right style="thick">
        <color auto="1"/>
      </right>
      <top style="thick">
        <color auto="1"/>
      </top>
      <bottom style="thick">
        <color auto="1"/>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style="thin">
        <color auto="1"/>
      </left>
      <right style="hair">
        <color auto="1"/>
      </right>
      <top style="medium">
        <color auto="1"/>
      </top>
      <bottom style="hair">
        <color indexed="64"/>
      </bottom>
      <diagonal/>
    </border>
    <border>
      <left style="hair">
        <color indexed="64"/>
      </left>
      <right style="thin">
        <color indexed="64"/>
      </right>
      <top style="medium">
        <color auto="1"/>
      </top>
      <bottom style="hair">
        <color indexed="64"/>
      </bottom>
      <diagonal/>
    </border>
    <border>
      <left/>
      <right style="medium">
        <color auto="1"/>
      </right>
      <top style="hair">
        <color indexed="64"/>
      </top>
      <bottom style="hair">
        <color indexed="64"/>
      </bottom>
      <diagonal/>
    </border>
    <border>
      <left style="medium">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auto="1"/>
      </left>
      <right style="hair">
        <color auto="1"/>
      </right>
      <top style="hair">
        <color auto="1"/>
      </top>
      <bottom style="double">
        <color indexed="64"/>
      </bottom>
      <diagonal/>
    </border>
    <border>
      <left style="hair">
        <color indexed="64"/>
      </left>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auto="1"/>
      </right>
      <top style="double">
        <color indexed="64"/>
      </top>
      <bottom style="thin">
        <color indexed="64"/>
      </bottom>
      <diagonal/>
    </border>
    <border>
      <left/>
      <right style="hair">
        <color indexed="64"/>
      </right>
      <top style="thin">
        <color indexed="64"/>
      </top>
      <bottom style="hair">
        <color indexed="64"/>
      </bottom>
      <diagonal/>
    </border>
    <border>
      <left style="hair">
        <color auto="1"/>
      </left>
      <right style="hair">
        <color indexed="64"/>
      </right>
      <top style="thin">
        <color indexed="64"/>
      </top>
      <bottom style="hair">
        <color indexed="64"/>
      </bottom>
      <diagonal/>
    </border>
    <border>
      <left style="hair">
        <color auto="1"/>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hair">
        <color auto="1"/>
      </bottom>
      <diagonal/>
    </border>
    <border>
      <left/>
      <right style="medium">
        <color auto="1"/>
      </right>
      <top/>
      <bottom style="hair">
        <color auto="1"/>
      </bottom>
      <diagonal/>
    </border>
    <border>
      <left style="medium">
        <color auto="1"/>
      </left>
      <right style="hair">
        <color indexed="64"/>
      </right>
      <top style="hair">
        <color indexed="64"/>
      </top>
      <bottom style="hair">
        <color indexed="64"/>
      </bottom>
      <diagonal/>
    </border>
    <border>
      <left style="thin">
        <color auto="1"/>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auto="1"/>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medium">
        <color indexed="64"/>
      </left>
      <right/>
      <top style="hair">
        <color auto="1"/>
      </top>
      <bottom style="double">
        <color indexed="64"/>
      </bottom>
      <diagonal/>
    </border>
    <border>
      <left/>
      <right style="thin">
        <color auto="1"/>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s>
  <cellStyleXfs count="16">
    <xf numFmtId="0" fontId="0" fillId="0" borderId="0">
      <alignment vertical="center"/>
    </xf>
    <xf numFmtId="0" fontId="4" fillId="0" borderId="0"/>
    <xf numFmtId="0" fontId="6" fillId="0" borderId="0">
      <alignment vertical="center"/>
    </xf>
    <xf numFmtId="0" fontId="13" fillId="0" borderId="0"/>
    <xf numFmtId="0" fontId="15" fillId="0" borderId="0">
      <alignment vertical="center"/>
    </xf>
    <xf numFmtId="38" fontId="3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xf numFmtId="0" fontId="15" fillId="0" borderId="0">
      <alignment vertical="center"/>
    </xf>
    <xf numFmtId="9" fontId="13" fillId="0" borderId="0" applyFont="0" applyFill="0" applyBorder="0" applyAlignment="0" applyProtection="0"/>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3" fillId="0" borderId="0">
      <alignment vertical="center"/>
    </xf>
    <xf numFmtId="0" fontId="94" fillId="0" borderId="0"/>
    <xf numFmtId="0" fontId="94" fillId="0" borderId="0"/>
  </cellStyleXfs>
  <cellXfs count="1724">
    <xf numFmtId="0" fontId="0" fillId="0" borderId="0" xfId="0">
      <alignment vertical="center"/>
    </xf>
    <xf numFmtId="0" fontId="36" fillId="5" borderId="0" xfId="0" applyFont="1" applyFill="1" applyProtection="1">
      <alignment vertical="center"/>
    </xf>
    <xf numFmtId="0" fontId="37" fillId="5" borderId="0" xfId="0" applyFont="1" applyFill="1" applyAlignment="1" applyProtection="1">
      <alignment horizontal="center" vertical="center"/>
    </xf>
    <xf numFmtId="0" fontId="36" fillId="5" borderId="2" xfId="0" applyFont="1" applyFill="1" applyBorder="1" applyAlignment="1" applyProtection="1">
      <alignment vertical="center" shrinkToFit="1"/>
    </xf>
    <xf numFmtId="0" fontId="36" fillId="5" borderId="3" xfId="0" applyFont="1" applyFill="1" applyBorder="1" applyAlignment="1" applyProtection="1">
      <alignment vertical="center" shrinkToFit="1"/>
    </xf>
    <xf numFmtId="0" fontId="36" fillId="5" borderId="11" xfId="0" applyFont="1" applyFill="1" applyBorder="1" applyAlignment="1" applyProtection="1">
      <alignment vertical="center"/>
    </xf>
    <xf numFmtId="0" fontId="36" fillId="5" borderId="8" xfId="0" applyFont="1" applyFill="1" applyBorder="1" applyAlignment="1" applyProtection="1">
      <alignment vertical="center"/>
    </xf>
    <xf numFmtId="0" fontId="36" fillId="5" borderId="74" xfId="0" applyFont="1" applyFill="1" applyBorder="1" applyAlignment="1" applyProtection="1">
      <alignment horizontal="left" vertical="center"/>
    </xf>
    <xf numFmtId="0" fontId="36" fillId="5" borderId="75" xfId="0" applyFont="1" applyFill="1" applyBorder="1" applyAlignment="1" applyProtection="1">
      <alignment vertical="center"/>
    </xf>
    <xf numFmtId="0" fontId="36" fillId="5" borderId="11" xfId="0" applyFont="1" applyFill="1" applyBorder="1" applyProtection="1">
      <alignment vertical="center"/>
    </xf>
    <xf numFmtId="0" fontId="36" fillId="5" borderId="0" xfId="0" applyFont="1" applyFill="1" applyBorder="1" applyAlignment="1" applyProtection="1">
      <alignment vertical="center" wrapText="1"/>
    </xf>
    <xf numFmtId="0" fontId="36" fillId="5" borderId="8" xfId="0" applyFont="1" applyFill="1" applyBorder="1" applyProtection="1">
      <alignment vertical="center"/>
    </xf>
    <xf numFmtId="0" fontId="36" fillId="5" borderId="7" xfId="0" applyFont="1" applyFill="1" applyBorder="1" applyAlignment="1" applyProtection="1">
      <alignment vertical="center" wrapText="1"/>
    </xf>
    <xf numFmtId="0" fontId="36" fillId="5" borderId="25" xfId="0" applyFont="1" applyFill="1" applyBorder="1" applyProtection="1">
      <alignment vertical="center"/>
    </xf>
    <xf numFmtId="0" fontId="36" fillId="5" borderId="26" xfId="0" applyFont="1" applyFill="1" applyBorder="1" applyProtection="1">
      <alignment vertical="center"/>
    </xf>
    <xf numFmtId="0" fontId="36" fillId="5" borderId="0" xfId="0" applyFont="1" applyFill="1" applyBorder="1" applyProtection="1">
      <alignment vertical="center"/>
    </xf>
    <xf numFmtId="0" fontId="36" fillId="5" borderId="12" xfId="0" applyFont="1" applyFill="1" applyBorder="1" applyProtection="1">
      <alignment vertical="center"/>
    </xf>
    <xf numFmtId="0" fontId="36" fillId="5" borderId="25" xfId="0" applyFont="1" applyFill="1" applyBorder="1" applyAlignment="1" applyProtection="1">
      <alignment vertical="center"/>
    </xf>
    <xf numFmtId="0" fontId="36" fillId="5" borderId="7" xfId="0" applyFont="1" applyFill="1" applyBorder="1" applyProtection="1">
      <alignment vertical="center"/>
    </xf>
    <xf numFmtId="0" fontId="0" fillId="0" borderId="5" xfId="0" applyBorder="1" applyProtection="1">
      <alignment vertical="center"/>
      <protection hidden="1"/>
    </xf>
    <xf numFmtId="0" fontId="0" fillId="3" borderId="5" xfId="0" applyFill="1" applyBorder="1" applyAlignment="1">
      <alignment vertical="center" wrapText="1"/>
    </xf>
    <xf numFmtId="0" fontId="49" fillId="12" borderId="5" xfId="4" applyFont="1" applyFill="1" applyBorder="1" applyAlignment="1" applyProtection="1">
      <alignment vertical="center" wrapText="1"/>
    </xf>
    <xf numFmtId="0" fontId="49" fillId="13" borderId="5" xfId="4" applyFont="1" applyFill="1" applyBorder="1" applyAlignment="1" applyProtection="1">
      <alignment vertical="center" wrapText="1"/>
    </xf>
    <xf numFmtId="0" fontId="49" fillId="3" borderId="5" xfId="4" applyFont="1" applyFill="1" applyBorder="1" applyAlignment="1" applyProtection="1">
      <alignment vertical="center" wrapText="1"/>
    </xf>
    <xf numFmtId="0" fontId="49" fillId="14" borderId="5" xfId="4" applyFont="1" applyFill="1" applyBorder="1" applyAlignment="1" applyProtection="1">
      <alignment vertical="center" wrapText="1"/>
    </xf>
    <xf numFmtId="0" fontId="49" fillId="15" borderId="5" xfId="4" applyFont="1" applyFill="1" applyBorder="1" applyAlignment="1" applyProtection="1">
      <alignment vertical="center" wrapText="1"/>
    </xf>
    <xf numFmtId="0" fontId="49" fillId="11" borderId="5" xfId="4" applyFont="1" applyFill="1" applyBorder="1" applyAlignment="1" applyProtection="1">
      <alignment vertical="center" wrapText="1"/>
    </xf>
    <xf numFmtId="0" fontId="49" fillId="16" borderId="5" xfId="4" applyFont="1" applyFill="1" applyBorder="1" applyAlignment="1" applyProtection="1">
      <alignment vertical="center"/>
    </xf>
    <xf numFmtId="49" fontId="0" fillId="0" borderId="7" xfId="0" applyNumberFormat="1" applyBorder="1" applyAlignment="1">
      <alignment vertical="center" wrapText="1"/>
    </xf>
    <xf numFmtId="0" fontId="0" fillId="0" borderId="7" xfId="0" applyNumberFormat="1" applyBorder="1" applyAlignment="1">
      <alignment horizontal="center" vertical="center" wrapText="1"/>
    </xf>
    <xf numFmtId="0" fontId="0" fillId="0" borderId="7" xfId="0" applyNumberFormat="1" applyBorder="1" applyAlignment="1">
      <alignment horizontal="right" vertical="center" wrapText="1"/>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0" fontId="36" fillId="5" borderId="0" xfId="0" applyFont="1" applyFill="1" applyBorder="1" applyAlignment="1" applyProtection="1">
      <alignment horizontal="left" vertical="center"/>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12" xfId="0" applyFont="1" applyFill="1" applyBorder="1" applyAlignment="1" applyProtection="1">
      <alignment vertical="center"/>
    </xf>
    <xf numFmtId="0" fontId="36" fillId="5" borderId="134" xfId="0" applyFont="1" applyFill="1" applyBorder="1" applyAlignment="1" applyProtection="1">
      <alignment vertical="center"/>
    </xf>
    <xf numFmtId="0" fontId="36" fillId="5" borderId="135" xfId="0" applyFont="1" applyFill="1" applyBorder="1" applyAlignment="1" applyProtection="1">
      <alignment vertical="center"/>
    </xf>
    <xf numFmtId="0" fontId="36" fillId="5" borderId="0" xfId="0" applyFont="1" applyFill="1" applyBorder="1" applyAlignment="1" applyProtection="1">
      <alignment vertical="center"/>
    </xf>
    <xf numFmtId="0" fontId="36" fillId="5" borderId="136" xfId="0" applyFont="1" applyFill="1" applyBorder="1" applyAlignment="1" applyProtection="1">
      <alignment vertical="center"/>
    </xf>
    <xf numFmtId="0" fontId="36" fillId="5" borderId="137" xfId="0" applyFont="1" applyFill="1" applyBorder="1" applyAlignment="1" applyProtection="1">
      <alignment vertical="center"/>
    </xf>
    <xf numFmtId="0" fontId="36" fillId="5" borderId="138" xfId="0" applyFont="1" applyFill="1" applyBorder="1" applyAlignment="1" applyProtection="1">
      <alignment vertical="center"/>
    </xf>
    <xf numFmtId="0" fontId="36" fillId="5" borderId="139" xfId="0" applyFont="1" applyFill="1" applyBorder="1" applyAlignment="1" applyProtection="1">
      <alignment vertical="center"/>
    </xf>
    <xf numFmtId="0" fontId="36" fillId="5" borderId="143" xfId="0" applyFont="1" applyFill="1" applyBorder="1" applyAlignment="1" applyProtection="1">
      <alignment vertical="center"/>
    </xf>
    <xf numFmtId="0" fontId="36" fillId="5" borderId="144" xfId="0" applyFont="1" applyFill="1" applyBorder="1" applyAlignment="1" applyProtection="1">
      <alignment vertical="center"/>
    </xf>
    <xf numFmtId="0" fontId="36" fillId="5" borderId="145" xfId="0" applyFont="1" applyFill="1" applyBorder="1" applyAlignment="1" applyProtection="1">
      <alignment vertical="center"/>
    </xf>
    <xf numFmtId="0" fontId="36" fillId="5" borderId="7" xfId="0" applyFont="1" applyFill="1" applyBorder="1" applyAlignment="1" applyProtection="1">
      <alignment vertical="center"/>
    </xf>
    <xf numFmtId="0" fontId="36" fillId="5" borderId="146" xfId="0" applyFont="1" applyFill="1" applyBorder="1" applyAlignment="1" applyProtection="1">
      <alignment vertical="center"/>
    </xf>
    <xf numFmtId="0" fontId="36" fillId="5" borderId="6" xfId="0" applyFont="1" applyFill="1" applyBorder="1" applyAlignment="1" applyProtection="1">
      <alignment vertical="center"/>
    </xf>
    <xf numFmtId="0" fontId="36" fillId="5" borderId="136" xfId="0" applyFont="1" applyFill="1" applyBorder="1" applyAlignment="1" applyProtection="1">
      <alignment horizontal="left" vertical="center"/>
    </xf>
    <xf numFmtId="0" fontId="36" fillId="5" borderId="137" xfId="0" applyFont="1" applyFill="1" applyBorder="1" applyAlignment="1" applyProtection="1">
      <alignment horizontal="left" vertical="center"/>
    </xf>
    <xf numFmtId="0" fontId="36" fillId="5" borderId="139" xfId="0" applyFont="1" applyFill="1" applyBorder="1" applyAlignment="1" applyProtection="1">
      <alignment horizontal="left" vertical="center"/>
    </xf>
    <xf numFmtId="0" fontId="36" fillId="5" borderId="1" xfId="0" applyFont="1" applyFill="1" applyBorder="1" applyProtection="1">
      <alignment vertical="center"/>
    </xf>
    <xf numFmtId="0" fontId="36" fillId="5" borderId="10" xfId="0" applyFont="1" applyFill="1" applyBorder="1" applyAlignment="1" applyProtection="1">
      <alignment vertical="center"/>
    </xf>
    <xf numFmtId="179" fontId="36" fillId="5" borderId="2" xfId="0" applyNumberFormat="1" applyFont="1" applyFill="1" applyBorder="1" applyAlignment="1" applyProtection="1">
      <alignment vertical="center"/>
    </xf>
    <xf numFmtId="179" fontId="36" fillId="5" borderId="3" xfId="0" applyNumberFormat="1" applyFont="1" applyFill="1" applyBorder="1" applyAlignment="1" applyProtection="1">
      <alignment vertical="center"/>
    </xf>
    <xf numFmtId="0" fontId="36" fillId="5" borderId="2" xfId="0" applyFont="1" applyFill="1" applyBorder="1" applyProtection="1">
      <alignment vertical="center"/>
    </xf>
    <xf numFmtId="0" fontId="36" fillId="5" borderId="3" xfId="0" applyFont="1" applyFill="1" applyBorder="1" applyProtection="1">
      <alignment vertical="center"/>
    </xf>
    <xf numFmtId="0" fontId="36" fillId="5" borderId="6" xfId="0" applyFont="1" applyFill="1" applyBorder="1" applyProtection="1">
      <alignment vertical="center"/>
    </xf>
    <xf numFmtId="0" fontId="36" fillId="5" borderId="10" xfId="0" applyFont="1" applyFill="1" applyBorder="1" applyProtection="1">
      <alignment vertical="center"/>
    </xf>
    <xf numFmtId="0" fontId="36" fillId="5" borderId="26" xfId="0" applyFont="1" applyFill="1" applyBorder="1" applyAlignment="1" applyProtection="1">
      <alignment vertical="center"/>
    </xf>
    <xf numFmtId="0" fontId="5" fillId="5" borderId="11" xfId="0" applyFont="1" applyFill="1" applyBorder="1" applyAlignment="1" applyProtection="1">
      <alignment horizontal="left" vertical="center" wrapText="1"/>
    </xf>
    <xf numFmtId="0" fontId="5" fillId="5" borderId="136"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146" xfId="0" applyFont="1" applyFill="1" applyBorder="1" applyAlignment="1" applyProtection="1">
      <alignment horizontal="left" vertical="center" wrapText="1"/>
    </xf>
    <xf numFmtId="0" fontId="36" fillId="5" borderId="1" xfId="0" applyFont="1" applyFill="1" applyBorder="1" applyAlignment="1" applyProtection="1">
      <alignment vertical="center" shrinkToFit="1"/>
    </xf>
    <xf numFmtId="0" fontId="36" fillId="5" borderId="134" xfId="0" applyFont="1" applyFill="1" applyBorder="1" applyProtection="1">
      <alignment vertical="center"/>
    </xf>
    <xf numFmtId="0" fontId="36" fillId="5" borderId="135" xfId="0" applyFont="1" applyFill="1" applyBorder="1" applyProtection="1">
      <alignment vertical="center"/>
    </xf>
    <xf numFmtId="179" fontId="36" fillId="5" borderId="147" xfId="0" applyNumberFormat="1" applyFont="1" applyFill="1" applyBorder="1" applyAlignment="1" applyProtection="1">
      <alignment horizontal="right" vertical="center" indent="2"/>
    </xf>
    <xf numFmtId="179" fontId="36" fillId="5" borderId="134" xfId="0" applyNumberFormat="1" applyFont="1" applyFill="1" applyBorder="1" applyAlignment="1" applyProtection="1">
      <alignment horizontal="right" vertical="center" indent="2"/>
    </xf>
    <xf numFmtId="179" fontId="36" fillId="5" borderId="135" xfId="0" applyNumberFormat="1" applyFont="1" applyFill="1" applyBorder="1" applyAlignment="1" applyProtection="1">
      <alignment horizontal="right" vertical="center" indent="2"/>
    </xf>
    <xf numFmtId="0" fontId="36" fillId="5" borderId="136" xfId="0" applyFont="1" applyFill="1" applyBorder="1" applyProtection="1">
      <alignment vertical="center"/>
    </xf>
    <xf numFmtId="0" fontId="36" fillId="5" borderId="0" xfId="0" applyFont="1" applyFill="1" applyBorder="1" applyAlignment="1" applyProtection="1">
      <alignment vertical="top"/>
    </xf>
    <xf numFmtId="0" fontId="36" fillId="5" borderId="148" xfId="0" applyFont="1" applyFill="1" applyBorder="1" applyAlignment="1" applyProtection="1">
      <alignment horizontal="left" vertical="center"/>
    </xf>
    <xf numFmtId="0" fontId="36" fillId="5" borderId="146" xfId="0" applyFont="1" applyFill="1" applyBorder="1" applyProtection="1">
      <alignment vertical="center"/>
    </xf>
    <xf numFmtId="3" fontId="90" fillId="0" borderId="0" xfId="13" applyNumberFormat="1" applyFont="1" applyFill="1" applyAlignment="1">
      <alignment horizontal="left" vertical="center"/>
    </xf>
    <xf numFmtId="3" fontId="91" fillId="0" borderId="62" xfId="13" applyNumberFormat="1" applyFont="1" applyFill="1" applyBorder="1" applyAlignment="1">
      <alignment horizontal="center" vertical="center" wrapText="1"/>
    </xf>
    <xf numFmtId="3" fontId="91" fillId="0" borderId="0" xfId="13" applyNumberFormat="1" applyFont="1" applyFill="1" applyBorder="1" applyAlignment="1">
      <alignment horizontal="center" vertical="center"/>
    </xf>
    <xf numFmtId="198" fontId="91" fillId="0" borderId="0" xfId="13" applyNumberFormat="1" applyFont="1" applyFill="1" applyBorder="1" applyAlignment="1">
      <alignment horizontal="center" vertical="center"/>
    </xf>
    <xf numFmtId="0" fontId="90" fillId="0" borderId="0" xfId="13" applyFont="1" applyFill="1">
      <alignment vertical="center"/>
    </xf>
    <xf numFmtId="3" fontId="91" fillId="0" borderId="11" xfId="13" applyNumberFormat="1" applyFont="1" applyFill="1" applyBorder="1" applyAlignment="1">
      <alignment horizontal="center" vertical="center" wrapText="1"/>
    </xf>
    <xf numFmtId="3" fontId="91" fillId="0" borderId="0" xfId="13" applyNumberFormat="1" applyFont="1" applyFill="1" applyBorder="1" applyAlignment="1">
      <alignment horizontal="center" vertical="center" wrapText="1"/>
    </xf>
    <xf numFmtId="178" fontId="91" fillId="0" borderId="11" xfId="13" applyNumberFormat="1" applyFont="1" applyFill="1" applyBorder="1" applyAlignment="1">
      <alignment vertical="center" wrapText="1"/>
    </xf>
    <xf numFmtId="198" fontId="91" fillId="0" borderId="0" xfId="13" applyNumberFormat="1" applyFont="1" applyFill="1" applyBorder="1" applyAlignment="1">
      <alignment vertical="center" wrapText="1"/>
    </xf>
    <xf numFmtId="198" fontId="91" fillId="0" borderId="0" xfId="13" applyNumberFormat="1" applyFont="1" applyFill="1" applyBorder="1" applyAlignment="1">
      <alignment horizontal="center" vertical="center" wrapText="1"/>
    </xf>
    <xf numFmtId="198" fontId="91" fillId="0" borderId="12" xfId="13" applyNumberFormat="1" applyFont="1" applyFill="1" applyBorder="1" applyAlignment="1">
      <alignment horizontal="center" vertical="center" wrapText="1"/>
    </xf>
    <xf numFmtId="178" fontId="91" fillId="0" borderId="11" xfId="13" applyNumberFormat="1" applyFont="1" applyFill="1" applyBorder="1" applyAlignment="1">
      <alignment horizontal="center" vertical="center" wrapText="1"/>
    </xf>
    <xf numFmtId="3" fontId="91" fillId="0" borderId="12" xfId="13" applyNumberFormat="1" applyFont="1" applyFill="1" applyBorder="1" applyAlignment="1">
      <alignment horizontal="center" vertical="center" wrapText="1"/>
    </xf>
    <xf numFmtId="198" fontId="91" fillId="0" borderId="101" xfId="13" applyNumberFormat="1" applyFont="1" applyFill="1" applyBorder="1" applyAlignment="1">
      <alignment vertical="center" wrapText="1"/>
    </xf>
    <xf numFmtId="178" fontId="91" fillId="0" borderId="0" xfId="13" applyNumberFormat="1" applyFont="1" applyFill="1" applyBorder="1" applyAlignment="1">
      <alignment horizontal="center" vertical="center" wrapText="1"/>
    </xf>
    <xf numFmtId="199" fontId="91" fillId="0" borderId="0" xfId="13" applyNumberFormat="1" applyFont="1" applyFill="1" applyBorder="1" applyAlignment="1">
      <alignment horizontal="center" vertical="center" wrapText="1"/>
    </xf>
    <xf numFmtId="178" fontId="91" fillId="0" borderId="0" xfId="13" applyNumberFormat="1" applyFont="1" applyFill="1" applyBorder="1" applyAlignment="1">
      <alignment vertical="center" wrapText="1"/>
    </xf>
    <xf numFmtId="0" fontId="76" fillId="0" borderId="0" xfId="13" applyFont="1" applyFill="1">
      <alignment vertical="center"/>
    </xf>
    <xf numFmtId="198" fontId="91" fillId="0" borderId="233" xfId="13" applyNumberFormat="1" applyFont="1" applyFill="1" applyBorder="1" applyAlignment="1">
      <alignment horizontal="center" vertical="center"/>
    </xf>
    <xf numFmtId="198" fontId="91" fillId="0" borderId="12" xfId="13" applyNumberFormat="1" applyFont="1" applyFill="1" applyBorder="1" applyAlignment="1">
      <alignment horizontal="center" vertical="center"/>
    </xf>
    <xf numFmtId="198" fontId="91" fillId="0" borderId="231" xfId="13" applyNumberFormat="1" applyFont="1" applyFill="1" applyBorder="1" applyAlignment="1">
      <alignment horizontal="center" vertical="center" wrapText="1"/>
    </xf>
    <xf numFmtId="178" fontId="91" fillId="0" borderId="11" xfId="13" applyNumberFormat="1" applyFont="1" applyFill="1" applyBorder="1" applyAlignment="1">
      <alignment vertical="center"/>
    </xf>
    <xf numFmtId="198" fontId="91" fillId="0" borderId="11" xfId="13" applyNumberFormat="1" applyFont="1" applyFill="1" applyBorder="1" applyAlignment="1">
      <alignment vertical="center" wrapText="1"/>
    </xf>
    <xf numFmtId="198" fontId="91" fillId="0" borderId="232" xfId="13" applyNumberFormat="1" applyFont="1" applyFill="1" applyBorder="1" applyAlignment="1">
      <alignment horizontal="center" vertical="center" wrapText="1"/>
    </xf>
    <xf numFmtId="198" fontId="91" fillId="0" borderId="245" xfId="13" applyNumberFormat="1" applyFont="1" applyFill="1" applyBorder="1" applyAlignment="1">
      <alignment horizontal="center" vertical="center" wrapText="1"/>
    </xf>
    <xf numFmtId="178" fontId="91" fillId="0" borderId="231" xfId="13" applyNumberFormat="1" applyFont="1" applyFill="1" applyBorder="1" applyAlignment="1">
      <alignment horizontal="center" vertical="center" wrapText="1"/>
    </xf>
    <xf numFmtId="178" fontId="91" fillId="0" borderId="233" xfId="13" applyNumberFormat="1" applyFont="1" applyFill="1" applyBorder="1" applyAlignment="1">
      <alignment horizontal="center" vertical="center" wrapText="1"/>
    </xf>
    <xf numFmtId="3" fontId="91" fillId="0" borderId="4" xfId="13" applyNumberFormat="1" applyFont="1" applyFill="1" applyBorder="1" applyAlignment="1">
      <alignment horizontal="center" vertical="center" wrapText="1"/>
    </xf>
    <xf numFmtId="178" fontId="91" fillId="0" borderId="4" xfId="13" applyNumberFormat="1" applyFont="1" applyFill="1" applyBorder="1" applyAlignment="1">
      <alignment horizontal="center" vertical="center" wrapText="1"/>
    </xf>
    <xf numFmtId="0" fontId="90" fillId="0" borderId="0" xfId="13" applyFont="1" applyFill="1" applyBorder="1">
      <alignment vertical="center"/>
    </xf>
    <xf numFmtId="3" fontId="91" fillId="0" borderId="2" xfId="13" applyNumberFormat="1" applyFont="1" applyFill="1" applyBorder="1" applyAlignment="1">
      <alignment vertical="center" wrapText="1"/>
    </xf>
    <xf numFmtId="3" fontId="91" fillId="0" borderId="2" xfId="13" applyNumberFormat="1" applyFont="1" applyFill="1" applyBorder="1" applyAlignment="1">
      <alignment vertical="center"/>
    </xf>
    <xf numFmtId="178" fontId="91" fillId="0" borderId="0" xfId="13" applyNumberFormat="1" applyFont="1" applyFill="1" applyBorder="1" applyAlignment="1">
      <alignment horizontal="right" vertical="center" wrapText="1"/>
    </xf>
    <xf numFmtId="0" fontId="76" fillId="0" borderId="0" xfId="13" applyFont="1" applyFill="1" applyBorder="1">
      <alignment vertical="center"/>
    </xf>
    <xf numFmtId="3" fontId="91" fillId="11" borderId="11" xfId="13" applyNumberFormat="1" applyFont="1" applyFill="1" applyBorder="1" applyAlignment="1">
      <alignment horizontal="distributed" vertical="center"/>
    </xf>
    <xf numFmtId="199" fontId="91" fillId="0" borderId="9" xfId="13" applyNumberFormat="1" applyFont="1" applyFill="1" applyBorder="1" applyAlignment="1">
      <alignment vertical="center"/>
    </xf>
    <xf numFmtId="199" fontId="91" fillId="0" borderId="11" xfId="13" applyNumberFormat="1" applyFont="1" applyFill="1" applyBorder="1" applyAlignment="1">
      <alignment vertical="center"/>
    </xf>
    <xf numFmtId="178" fontId="91" fillId="11" borderId="0" xfId="13" applyNumberFormat="1" applyFont="1" applyFill="1" applyBorder="1" applyAlignment="1">
      <alignment horizontal="right" vertical="center" wrapText="1"/>
    </xf>
    <xf numFmtId="198" fontId="91" fillId="11" borderId="0" xfId="13" applyNumberFormat="1" applyFont="1" applyFill="1" applyBorder="1" applyAlignment="1">
      <alignment horizontal="center" vertical="center" wrapText="1"/>
    </xf>
    <xf numFmtId="3" fontId="91" fillId="11" borderId="0" xfId="13" applyNumberFormat="1" applyFont="1" applyFill="1" applyBorder="1" applyAlignment="1">
      <alignment horizontal="center" vertical="center"/>
    </xf>
    <xf numFmtId="0" fontId="76" fillId="11" borderId="0" xfId="13" applyFont="1" applyFill="1">
      <alignment vertical="center"/>
    </xf>
    <xf numFmtId="0" fontId="90" fillId="11" borderId="0" xfId="13" applyFont="1" applyFill="1">
      <alignment vertical="center"/>
    </xf>
    <xf numFmtId="199" fontId="91" fillId="0" borderId="62" xfId="13" applyNumberFormat="1" applyFont="1" applyFill="1" applyBorder="1" applyAlignment="1">
      <alignment vertical="center"/>
    </xf>
    <xf numFmtId="178" fontId="91" fillId="0" borderId="12" xfId="13" applyNumberFormat="1" applyFont="1" applyFill="1" applyBorder="1" applyAlignment="1">
      <alignment vertical="center"/>
    </xf>
    <xf numFmtId="198" fontId="91" fillId="0" borderId="62" xfId="13" applyNumberFormat="1" applyFont="1" applyFill="1" applyBorder="1" applyAlignment="1">
      <alignment horizontal="center" vertical="center"/>
    </xf>
    <xf numFmtId="3" fontId="91" fillId="0" borderId="11" xfId="13" applyNumberFormat="1" applyFont="1" applyFill="1" applyBorder="1" applyAlignment="1">
      <alignment horizontal="distributed" vertical="center"/>
    </xf>
    <xf numFmtId="199" fontId="91" fillId="0" borderId="62" xfId="13" applyNumberFormat="1" applyFont="1" applyFill="1" applyBorder="1" applyAlignment="1">
      <alignment horizontal="right" vertical="center"/>
    </xf>
    <xf numFmtId="198" fontId="91" fillId="0" borderId="11" xfId="13" applyNumberFormat="1" applyFont="1" applyFill="1" applyBorder="1" applyAlignment="1">
      <alignment vertical="center"/>
    </xf>
    <xf numFmtId="178" fontId="91" fillId="0" borderId="62" xfId="13" applyNumberFormat="1" applyFont="1" applyFill="1" applyBorder="1" applyAlignment="1"/>
    <xf numFmtId="203" fontId="91" fillId="0" borderId="62" xfId="13" applyNumberFormat="1" applyFont="1" applyFill="1" applyBorder="1" applyAlignment="1">
      <alignment vertical="top"/>
    </xf>
    <xf numFmtId="198" fontId="91" fillId="0" borderId="11" xfId="13" applyNumberFormat="1" applyFont="1" applyFill="1" applyBorder="1" applyAlignment="1">
      <alignment horizontal="center" vertical="center"/>
    </xf>
    <xf numFmtId="178" fontId="91" fillId="0" borderId="8" xfId="13" applyNumberFormat="1" applyFont="1" applyFill="1" applyBorder="1" applyAlignment="1">
      <alignment vertical="center"/>
    </xf>
    <xf numFmtId="178" fontId="91" fillId="0" borderId="6" xfId="13" applyNumberFormat="1" applyFont="1" applyFill="1" applyBorder="1" applyAlignment="1">
      <alignment vertical="center"/>
    </xf>
    <xf numFmtId="203" fontId="91" fillId="0" borderId="4" xfId="13" applyNumberFormat="1" applyFont="1" applyFill="1" applyBorder="1" applyAlignment="1">
      <alignment vertical="top"/>
    </xf>
    <xf numFmtId="3" fontId="76" fillId="0" borderId="0" xfId="13" applyNumberFormat="1" applyFont="1" applyFill="1" applyAlignment="1">
      <alignment vertical="center"/>
    </xf>
    <xf numFmtId="3" fontId="91" fillId="0" borderId="0" xfId="13" applyNumberFormat="1" applyFont="1" applyFill="1" applyAlignment="1">
      <alignment vertical="center"/>
    </xf>
    <xf numFmtId="3" fontId="91" fillId="0" borderId="0" xfId="13" applyNumberFormat="1" applyFont="1" applyFill="1" applyBorder="1" applyAlignment="1">
      <alignment vertical="center"/>
    </xf>
    <xf numFmtId="178" fontId="91" fillId="0" borderId="0" xfId="13" applyNumberFormat="1" applyFont="1" applyFill="1" applyAlignment="1">
      <alignment vertical="center"/>
    </xf>
    <xf numFmtId="198" fontId="91" fillId="0" borderId="0" xfId="13" applyNumberFormat="1" applyFont="1" applyFill="1" applyAlignment="1">
      <alignment vertical="center"/>
    </xf>
    <xf numFmtId="178" fontId="76" fillId="0" borderId="0" xfId="13" applyNumberFormat="1" applyFont="1" applyFill="1" applyAlignment="1">
      <alignment vertical="center"/>
    </xf>
    <xf numFmtId="198" fontId="91" fillId="0" borderId="0" xfId="13" applyNumberFormat="1" applyFont="1" applyFill="1" applyAlignment="1">
      <alignment horizontal="center" vertical="center"/>
    </xf>
    <xf numFmtId="199" fontId="91" fillId="0" borderId="0" xfId="13" applyNumberFormat="1" applyFont="1" applyFill="1" applyBorder="1" applyAlignment="1">
      <alignment vertical="center"/>
    </xf>
    <xf numFmtId="199" fontId="91" fillId="0" borderId="0" xfId="13" applyNumberFormat="1" applyFont="1" applyFill="1" applyAlignment="1">
      <alignment vertical="center"/>
    </xf>
    <xf numFmtId="178" fontId="76" fillId="0" borderId="0" xfId="13" applyNumberFormat="1" applyFont="1" applyFill="1" applyBorder="1" applyAlignment="1">
      <alignment vertical="center"/>
    </xf>
    <xf numFmtId="199" fontId="76" fillId="0" borderId="0" xfId="13" applyNumberFormat="1" applyFont="1" applyFill="1" applyBorder="1" applyAlignment="1">
      <alignment vertical="center"/>
    </xf>
    <xf numFmtId="178" fontId="91" fillId="0" borderId="0" xfId="13" applyNumberFormat="1" applyFont="1" applyFill="1" applyAlignment="1">
      <alignment horizontal="center" vertical="center"/>
    </xf>
    <xf numFmtId="199" fontId="76" fillId="0" borderId="0" xfId="13" applyNumberFormat="1" applyFont="1" applyFill="1" applyAlignment="1">
      <alignment vertical="center"/>
    </xf>
    <xf numFmtId="178" fontId="95" fillId="0" borderId="0" xfId="14" applyNumberFormat="1" applyFont="1" applyFill="1" applyBorder="1" applyAlignment="1">
      <alignment vertical="center"/>
    </xf>
    <xf numFmtId="178" fontId="76" fillId="0" borderId="0" xfId="14" applyNumberFormat="1" applyFont="1" applyFill="1" applyBorder="1" applyAlignment="1">
      <alignment vertical="center"/>
    </xf>
    <xf numFmtId="178" fontId="76" fillId="0" borderId="0" xfId="14" applyNumberFormat="1" applyFont="1" applyFill="1" applyAlignment="1">
      <alignment vertical="center"/>
    </xf>
    <xf numFmtId="178" fontId="76" fillId="0" borderId="0" xfId="0" applyNumberFormat="1" applyFont="1" applyFill="1" applyAlignment="1">
      <alignment vertical="center"/>
    </xf>
    <xf numFmtId="178" fontId="90" fillId="0" borderId="0" xfId="0" applyNumberFormat="1" applyFont="1" applyFill="1" applyAlignment="1">
      <alignment vertical="center"/>
    </xf>
    <xf numFmtId="0" fontId="76" fillId="0" borderId="0" xfId="0" applyFont="1" applyFill="1" applyAlignment="1">
      <alignment horizontal="center" vertical="center"/>
    </xf>
    <xf numFmtId="0" fontId="76" fillId="0" borderId="0" xfId="0" applyFont="1" applyFill="1" applyAlignment="1">
      <alignment horizontal="distributed" vertical="center"/>
    </xf>
    <xf numFmtId="0" fontId="76" fillId="0" borderId="0" xfId="0" applyFont="1" applyFill="1" applyAlignment="1">
      <alignment horizontal="right" vertical="center"/>
    </xf>
    <xf numFmtId="0" fontId="76" fillId="0" borderId="0" xfId="0" applyFont="1" applyFill="1" applyAlignment="1">
      <alignment vertical="center"/>
    </xf>
    <xf numFmtId="0" fontId="90" fillId="0" borderId="0" xfId="0" applyFont="1" applyFill="1" applyAlignment="1">
      <alignment vertical="center"/>
    </xf>
    <xf numFmtId="0" fontId="76" fillId="0" borderId="1" xfId="0" applyFont="1" applyFill="1" applyBorder="1" applyAlignment="1">
      <alignment vertical="center" wrapText="1"/>
    </xf>
    <xf numFmtId="0" fontId="76" fillId="0" borderId="3" xfId="0" applyFont="1" applyFill="1" applyBorder="1" applyAlignment="1">
      <alignment vertical="center" wrapText="1"/>
    </xf>
    <xf numFmtId="0" fontId="90" fillId="0" borderId="5" xfId="0" applyFont="1" applyFill="1" applyBorder="1" applyAlignment="1">
      <alignment vertical="center"/>
    </xf>
    <xf numFmtId="0" fontId="90" fillId="0" borderId="0" xfId="0" applyFont="1" applyFill="1" applyAlignment="1">
      <alignment horizontal="center" vertical="center"/>
    </xf>
    <xf numFmtId="0" fontId="90" fillId="0" borderId="0" xfId="0" applyFont="1" applyFill="1" applyBorder="1" applyAlignment="1">
      <alignment vertical="center"/>
    </xf>
    <xf numFmtId="0" fontId="76" fillId="0" borderId="3" xfId="15" applyFont="1" applyFill="1" applyBorder="1" applyAlignment="1">
      <alignment vertical="center" wrapText="1"/>
    </xf>
    <xf numFmtId="0" fontId="90" fillId="0" borderId="5" xfId="0" applyFont="1" applyFill="1" applyBorder="1" applyAlignment="1">
      <alignment vertical="center" wrapText="1"/>
    </xf>
    <xf numFmtId="178" fontId="90" fillId="0" borderId="0" xfId="14" applyNumberFormat="1" applyFont="1" applyFill="1" applyAlignment="1">
      <alignment vertical="center"/>
    </xf>
    <xf numFmtId="0" fontId="44" fillId="5" borderId="0" xfId="6" applyFont="1" applyFill="1" applyProtection="1">
      <alignment vertical="center"/>
      <protection hidden="1"/>
    </xf>
    <xf numFmtId="187" fontId="44" fillId="5" borderId="0" xfId="6" applyNumberFormat="1" applyFont="1" applyFill="1" applyAlignment="1" applyProtection="1">
      <alignment horizontal="center" vertical="center" shrinkToFit="1"/>
      <protection hidden="1"/>
    </xf>
    <xf numFmtId="0" fontId="44" fillId="0" borderId="0" xfId="6" applyFont="1" applyProtection="1">
      <alignment vertical="center"/>
      <protection hidden="1"/>
    </xf>
    <xf numFmtId="183" fontId="38" fillId="5" borderId="0" xfId="4" applyNumberFormat="1" applyFont="1" applyFill="1" applyBorder="1" applyAlignment="1" applyProtection="1">
      <alignment vertical="center"/>
      <protection hidden="1"/>
    </xf>
    <xf numFmtId="183" fontId="38" fillId="5" borderId="0" xfId="4" applyNumberFormat="1" applyFont="1" applyFill="1" applyBorder="1" applyAlignment="1" applyProtection="1">
      <alignment horizontal="right" vertical="center"/>
      <protection hidden="1"/>
    </xf>
    <xf numFmtId="0" fontId="47" fillId="0" borderId="0" xfId="6" applyFont="1" applyProtection="1">
      <alignment vertical="center"/>
      <protection hidden="1"/>
    </xf>
    <xf numFmtId="0" fontId="46" fillId="5" borderId="0" xfId="6" applyFont="1" applyFill="1" applyAlignment="1" applyProtection="1">
      <alignment horizontal="center" vertical="center"/>
      <protection hidden="1"/>
    </xf>
    <xf numFmtId="0" fontId="44" fillId="5" borderId="133" xfId="6" applyFont="1" applyFill="1" applyBorder="1" applyAlignment="1" applyProtection="1">
      <alignment horizontal="center" vertical="center"/>
      <protection hidden="1"/>
    </xf>
    <xf numFmtId="0" fontId="44" fillId="5" borderId="132" xfId="6" applyFont="1" applyFill="1" applyBorder="1" applyAlignment="1" applyProtection="1">
      <alignment horizontal="center" vertical="center"/>
      <protection hidden="1"/>
    </xf>
    <xf numFmtId="0" fontId="44" fillId="5" borderId="132" xfId="6" applyFont="1" applyFill="1" applyBorder="1" applyAlignment="1" applyProtection="1">
      <alignment horizontal="center" vertical="center" wrapText="1"/>
      <protection hidden="1"/>
    </xf>
    <xf numFmtId="0" fontId="44" fillId="11" borderId="131" xfId="6" applyFont="1" applyFill="1" applyBorder="1" applyProtection="1">
      <alignment vertical="center"/>
      <protection hidden="1"/>
    </xf>
    <xf numFmtId="0" fontId="44" fillId="11" borderId="130" xfId="6" applyFont="1" applyFill="1" applyBorder="1" applyAlignment="1" applyProtection="1">
      <alignment horizontal="center" vertical="center"/>
      <protection hidden="1"/>
    </xf>
    <xf numFmtId="0" fontId="44" fillId="11" borderId="129" xfId="6" applyFont="1" applyFill="1" applyBorder="1" applyAlignment="1" applyProtection="1">
      <alignment horizontal="center" vertical="center"/>
      <protection hidden="1"/>
    </xf>
    <xf numFmtId="0" fontId="44" fillId="5" borderId="128"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shrinkToFit="1"/>
      <protection hidden="1"/>
    </xf>
    <xf numFmtId="179" fontId="44" fillId="5" borderId="4" xfId="7" applyNumberFormat="1" applyFont="1" applyFill="1" applyBorder="1" applyAlignment="1" applyProtection="1">
      <alignment horizontal="center" vertical="center"/>
      <protection locked="0" hidden="1"/>
    </xf>
    <xf numFmtId="0" fontId="45" fillId="5" borderId="74" xfId="6" applyFont="1" applyFill="1" applyBorder="1" applyAlignment="1" applyProtection="1">
      <alignment horizontal="center" vertical="center"/>
      <protection hidden="1"/>
    </xf>
    <xf numFmtId="0" fontId="44" fillId="5" borderId="76" xfId="6" applyFont="1" applyFill="1" applyBorder="1" applyProtection="1">
      <alignment vertical="center"/>
      <protection hidden="1"/>
    </xf>
    <xf numFmtId="179" fontId="44" fillId="5" borderId="0" xfId="6" applyNumberFormat="1" applyFont="1" applyFill="1" applyAlignment="1" applyProtection="1">
      <alignment horizontal="center" vertical="center"/>
      <protection hidden="1"/>
    </xf>
    <xf numFmtId="0" fontId="44" fillId="11" borderId="127" xfId="6" applyFont="1" applyFill="1" applyBorder="1" applyProtection="1">
      <alignment vertical="center"/>
      <protection hidden="1"/>
    </xf>
    <xf numFmtId="186" fontId="44" fillId="11" borderId="126" xfId="6" applyNumberFormat="1" applyFont="1" applyFill="1" applyBorder="1" applyProtection="1">
      <alignment vertical="center"/>
      <protection hidden="1"/>
    </xf>
    <xf numFmtId="0" fontId="44" fillId="5" borderId="112" xfId="6" applyFont="1" applyFill="1" applyBorder="1" applyAlignment="1" applyProtection="1">
      <alignment horizontal="center" vertical="center"/>
      <protection hidden="1"/>
    </xf>
    <xf numFmtId="0" fontId="44" fillId="5" borderId="5" xfId="6" applyFont="1" applyFill="1" applyBorder="1" applyAlignment="1" applyProtection="1">
      <alignment horizontal="center" vertical="center" shrinkToFit="1"/>
      <protection locked="0" hidden="1"/>
    </xf>
    <xf numFmtId="179" fontId="44" fillId="5" borderId="5" xfId="6" applyNumberFormat="1" applyFont="1" applyFill="1" applyBorder="1" applyAlignment="1" applyProtection="1">
      <alignment horizontal="center" vertical="center"/>
      <protection locked="0" hidden="1"/>
    </xf>
    <xf numFmtId="0" fontId="44" fillId="5" borderId="74" xfId="6" applyFont="1" applyFill="1" applyBorder="1" applyProtection="1">
      <alignment vertical="center"/>
      <protection hidden="1"/>
    </xf>
    <xf numFmtId="0" fontId="44" fillId="11" borderId="125" xfId="6" applyFont="1" applyFill="1" applyBorder="1" applyProtection="1">
      <alignment vertical="center"/>
      <protection hidden="1"/>
    </xf>
    <xf numFmtId="186" fontId="44" fillId="11" borderId="110" xfId="6" applyNumberFormat="1" applyFont="1" applyFill="1" applyBorder="1" applyProtection="1">
      <alignment vertical="center"/>
      <protection hidden="1"/>
    </xf>
    <xf numFmtId="186" fontId="44" fillId="11" borderId="80" xfId="6" applyNumberFormat="1" applyFont="1" applyFill="1" applyBorder="1" applyProtection="1">
      <alignment vertical="center"/>
      <protection hidden="1"/>
    </xf>
    <xf numFmtId="0" fontId="44" fillId="5" borderId="76" xfId="6" applyFont="1" applyFill="1" applyBorder="1" applyAlignment="1" applyProtection="1">
      <alignment horizontal="center" vertical="center"/>
      <protection hidden="1"/>
    </xf>
    <xf numFmtId="0" fontId="44" fillId="11" borderId="122" xfId="6" applyFont="1" applyFill="1" applyBorder="1" applyProtection="1">
      <alignment vertical="center"/>
      <protection hidden="1"/>
    </xf>
    <xf numFmtId="0" fontId="44" fillId="11" borderId="121" xfId="6" applyFont="1" applyFill="1" applyBorder="1" applyProtection="1">
      <alignment vertical="center"/>
      <protection hidden="1"/>
    </xf>
    <xf numFmtId="0" fontId="44" fillId="5" borderId="111" xfId="6" applyFont="1" applyFill="1" applyBorder="1" applyAlignment="1" applyProtection="1">
      <alignment horizontal="center" vertical="center" shrinkToFit="1"/>
      <protection locked="0" hidden="1"/>
    </xf>
    <xf numFmtId="179" fontId="44" fillId="5" borderId="111" xfId="6" applyNumberFormat="1" applyFont="1" applyFill="1" applyBorder="1" applyAlignment="1" applyProtection="1">
      <alignment horizontal="center" vertical="center"/>
      <protection locked="0" hidden="1"/>
    </xf>
    <xf numFmtId="179" fontId="44" fillId="5" borderId="110" xfId="6" applyNumberFormat="1" applyFont="1" applyFill="1" applyBorder="1" applyAlignment="1" applyProtection="1">
      <alignment horizontal="center" vertical="center"/>
      <protection hidden="1"/>
    </xf>
    <xf numFmtId="0" fontId="36" fillId="5" borderId="0" xfId="0" applyFont="1" applyFill="1" applyProtection="1">
      <alignment vertical="center"/>
      <protection hidden="1"/>
    </xf>
    <xf numFmtId="182" fontId="36" fillId="5" borderId="0" xfId="0" applyNumberFormat="1" applyFont="1" applyFill="1" applyAlignment="1" applyProtection="1">
      <alignment vertical="center"/>
      <protection hidden="1"/>
    </xf>
    <xf numFmtId="0" fontId="36" fillId="5" borderId="0" xfId="0" applyFont="1" applyFill="1" applyAlignment="1" applyProtection="1">
      <alignment horizontal="center" vertical="center"/>
      <protection hidden="1"/>
    </xf>
    <xf numFmtId="0" fontId="37" fillId="5" borderId="0" xfId="0" applyFont="1" applyFill="1" applyAlignment="1" applyProtection="1">
      <alignment horizontal="center" vertical="center"/>
      <protection hidden="1"/>
    </xf>
    <xf numFmtId="183" fontId="36" fillId="5" borderId="0" xfId="4" applyNumberFormat="1" applyFont="1" applyFill="1" applyBorder="1" applyAlignment="1" applyProtection="1">
      <alignment vertical="center"/>
      <protection hidden="1"/>
    </xf>
    <xf numFmtId="0" fontId="36" fillId="5" borderId="0" xfId="0" applyFont="1" applyFill="1" applyAlignment="1" applyProtection="1">
      <alignment vertical="center"/>
      <protection hidden="1"/>
    </xf>
    <xf numFmtId="0" fontId="36" fillId="5" borderId="5" xfId="0" applyFont="1" applyFill="1" applyBorder="1" applyAlignment="1" applyProtection="1">
      <alignment horizontal="center" vertical="center"/>
      <protection hidden="1"/>
    </xf>
    <xf numFmtId="0" fontId="36" fillId="5" borderId="2" xfId="0" applyFont="1" applyFill="1" applyBorder="1" applyAlignment="1" applyProtection="1">
      <alignment vertical="center" shrinkToFit="1"/>
      <protection hidden="1"/>
    </xf>
    <xf numFmtId="0" fontId="36" fillId="5" borderId="3" xfId="0" applyFont="1" applyFill="1" applyBorder="1" applyAlignment="1" applyProtection="1">
      <alignment vertical="center" shrinkToFit="1"/>
      <protection hidden="1"/>
    </xf>
    <xf numFmtId="38" fontId="36" fillId="5" borderId="5" xfId="0" applyNumberFormat="1" applyFont="1" applyFill="1" applyBorder="1" applyProtection="1">
      <alignment vertical="center"/>
      <protection hidden="1"/>
    </xf>
    <xf numFmtId="38" fontId="36" fillId="5" borderId="5" xfId="0" applyNumberFormat="1" applyFont="1" applyFill="1" applyBorder="1" applyAlignment="1" applyProtection="1">
      <alignment horizontal="center" vertical="center"/>
      <protection hidden="1"/>
    </xf>
    <xf numFmtId="0" fontId="36" fillId="5" borderId="72" xfId="0" applyFont="1" applyFill="1" applyBorder="1" applyAlignment="1" applyProtection="1">
      <alignment vertical="center" shrinkToFit="1"/>
      <protection hidden="1"/>
    </xf>
    <xf numFmtId="0" fontId="36" fillId="5" borderId="71" xfId="0" applyFont="1" applyFill="1" applyBorder="1" applyAlignment="1" applyProtection="1">
      <alignment vertical="center" shrinkToFit="1"/>
      <protection hidden="1"/>
    </xf>
    <xf numFmtId="38" fontId="36" fillId="5" borderId="69" xfId="0" applyNumberFormat="1" applyFont="1" applyFill="1" applyBorder="1" applyProtection="1">
      <alignment vertical="center"/>
      <protection hidden="1"/>
    </xf>
    <xf numFmtId="0" fontId="36" fillId="5" borderId="7" xfId="0" applyFont="1" applyFill="1" applyBorder="1" applyAlignment="1" applyProtection="1">
      <alignment vertical="center" shrinkToFit="1"/>
      <protection hidden="1"/>
    </xf>
    <xf numFmtId="0" fontId="36" fillId="5" borderId="6" xfId="0" applyFont="1" applyFill="1" applyBorder="1" applyAlignment="1" applyProtection="1">
      <alignment vertical="center" shrinkToFit="1"/>
      <protection hidden="1"/>
    </xf>
    <xf numFmtId="178" fontId="36" fillId="5" borderId="4" xfId="0" applyNumberFormat="1" applyFont="1" applyFill="1" applyBorder="1" applyAlignment="1" applyProtection="1">
      <alignment vertical="center" shrinkToFit="1"/>
      <protection hidden="1"/>
    </xf>
    <xf numFmtId="0" fontId="36" fillId="5" borderId="73" xfId="0" applyFont="1" applyFill="1" applyBorder="1" applyAlignment="1" applyProtection="1">
      <alignment horizontal="left" vertical="center" shrinkToFit="1"/>
      <protection locked="0" hidden="1"/>
    </xf>
    <xf numFmtId="178" fontId="36" fillId="5" borderId="5" xfId="0" applyNumberFormat="1" applyFont="1" applyFill="1" applyBorder="1" applyAlignment="1" applyProtection="1">
      <alignment vertical="center" shrinkToFit="1"/>
      <protection hidden="1"/>
    </xf>
    <xf numFmtId="178" fontId="36" fillId="5" borderId="0" xfId="0" applyNumberFormat="1" applyFont="1" applyFill="1" applyBorder="1" applyProtection="1">
      <alignment vertical="center"/>
      <protection hidden="1"/>
    </xf>
    <xf numFmtId="0" fontId="36" fillId="5" borderId="0" xfId="0" applyFont="1" applyFill="1" applyBorder="1" applyAlignment="1" applyProtection="1">
      <alignment horizontal="left" vertical="center" shrinkToFit="1"/>
      <protection hidden="1"/>
    </xf>
    <xf numFmtId="0" fontId="57" fillId="5" borderId="0" xfId="0" applyFont="1" applyFill="1" applyProtection="1">
      <alignment vertical="center"/>
      <protection hidden="1"/>
    </xf>
    <xf numFmtId="0" fontId="36" fillId="5" borderId="0" xfId="0" applyFont="1" applyFill="1" applyAlignment="1" applyProtection="1">
      <alignment vertical="top"/>
      <protection hidden="1"/>
    </xf>
    <xf numFmtId="182" fontId="36" fillId="5" borderId="0" xfId="0" applyNumberFormat="1" applyFont="1" applyFill="1" applyAlignment="1" applyProtection="1">
      <alignment vertical="center" shrinkToFit="1"/>
      <protection hidden="1"/>
    </xf>
    <xf numFmtId="182" fontId="36" fillId="5" borderId="0" xfId="0" applyNumberFormat="1" applyFont="1" applyFill="1" applyAlignment="1" applyProtection="1">
      <alignment horizontal="center" vertical="center" shrinkToFit="1"/>
      <protection hidden="1"/>
    </xf>
    <xf numFmtId="0" fontId="36" fillId="5" borderId="0" xfId="0" applyFont="1" applyFill="1" applyAlignment="1" applyProtection="1">
      <alignment vertical="center" wrapText="1"/>
      <protection hidden="1"/>
    </xf>
    <xf numFmtId="0" fontId="60" fillId="5" borderId="0" xfId="0" applyFont="1" applyFill="1" applyProtection="1">
      <alignment vertical="center"/>
      <protection hidden="1"/>
    </xf>
    <xf numFmtId="0" fontId="31" fillId="5" borderId="0" xfId="0" applyFont="1" applyFill="1" applyProtection="1">
      <alignment vertical="center"/>
      <protection hidden="1"/>
    </xf>
    <xf numFmtId="0" fontId="55" fillId="5" borderId="0" xfId="0" applyFont="1" applyFill="1" applyProtection="1">
      <alignment vertical="center"/>
      <protection hidden="1"/>
    </xf>
    <xf numFmtId="55" fontId="55" fillId="0" borderId="0" xfId="0" applyNumberFormat="1" applyFont="1" applyProtection="1">
      <alignment vertical="center"/>
      <protection hidden="1"/>
    </xf>
    <xf numFmtId="0" fontId="55" fillId="0" borderId="0" xfId="0" applyFont="1" applyProtection="1">
      <alignment vertical="center"/>
      <protection hidden="1"/>
    </xf>
    <xf numFmtId="55" fontId="55" fillId="0" borderId="0" xfId="0" applyNumberFormat="1" applyFont="1" applyAlignment="1" applyProtection="1">
      <alignment horizontal="left" vertical="center"/>
      <protection hidden="1"/>
    </xf>
    <xf numFmtId="0" fontId="55" fillId="9" borderId="0" xfId="0" applyFont="1" applyFill="1" applyProtection="1">
      <alignment vertical="center"/>
      <protection hidden="1"/>
    </xf>
    <xf numFmtId="0" fontId="55" fillId="0" borderId="0" xfId="0" applyFont="1" applyAlignment="1" applyProtection="1">
      <alignment horizontal="center" vertical="center"/>
      <protection hidden="1"/>
    </xf>
    <xf numFmtId="0" fontId="63" fillId="5" borderId="0" xfId="0" applyFont="1" applyFill="1" applyAlignment="1" applyProtection="1">
      <alignment horizontal="left" vertical="center"/>
      <protection hidden="1"/>
    </xf>
    <xf numFmtId="0" fontId="55" fillId="5" borderId="5" xfId="0" applyFont="1" applyFill="1" applyBorder="1" applyAlignment="1" applyProtection="1">
      <alignment horizontal="center" vertical="center"/>
      <protection locked="0" hidden="1"/>
    </xf>
    <xf numFmtId="0" fontId="55" fillId="5" borderId="0" xfId="0" applyFont="1" applyFill="1" applyBorder="1" applyAlignment="1" applyProtection="1">
      <alignment horizontal="center" vertical="center"/>
      <protection hidden="1"/>
    </xf>
    <xf numFmtId="0" fontId="55" fillId="5" borderId="0" xfId="0" applyFont="1" applyFill="1" applyBorder="1" applyProtection="1">
      <alignment vertical="center"/>
      <protection hidden="1"/>
    </xf>
    <xf numFmtId="0" fontId="62" fillId="5" borderId="0" xfId="0" applyFont="1" applyFill="1" applyBorder="1" applyAlignment="1" applyProtection="1">
      <alignment vertical="center"/>
      <protection hidden="1"/>
    </xf>
    <xf numFmtId="0" fontId="28" fillId="5" borderId="0" xfId="0" applyFont="1" applyFill="1" applyProtection="1">
      <alignment vertical="center"/>
      <protection hidden="1"/>
    </xf>
    <xf numFmtId="0" fontId="23" fillId="5" borderId="0" xfId="0" applyFont="1" applyFill="1" applyProtection="1">
      <alignment vertical="center"/>
      <protection hidden="1"/>
    </xf>
    <xf numFmtId="0" fontId="0" fillId="5" borderId="0" xfId="0" applyFill="1" applyProtection="1">
      <alignment vertical="center"/>
      <protection hidden="1"/>
    </xf>
    <xf numFmtId="0" fontId="0" fillId="0" borderId="0" xfId="0" applyProtection="1">
      <alignment vertical="center"/>
      <protection hidden="1"/>
    </xf>
    <xf numFmtId="55" fontId="0" fillId="0" borderId="0" xfId="0" applyNumberFormat="1" applyProtection="1">
      <alignment vertical="center"/>
      <protection hidden="1"/>
    </xf>
    <xf numFmtId="55" fontId="0" fillId="0" borderId="0" xfId="0" applyNumberFormat="1" applyAlignment="1" applyProtection="1">
      <alignment horizontal="left" vertical="center"/>
      <protection hidden="1"/>
    </xf>
    <xf numFmtId="0" fontId="0" fillId="9" borderId="0" xfId="0" applyFill="1" applyProtection="1">
      <alignment vertical="center"/>
      <protection hidden="1"/>
    </xf>
    <xf numFmtId="0" fontId="0" fillId="0" borderId="0" xfId="0" applyAlignment="1" applyProtection="1">
      <alignment horizontal="center" vertical="center"/>
      <protection hidden="1"/>
    </xf>
    <xf numFmtId="38" fontId="22" fillId="5" borderId="0" xfId="5" applyFont="1" applyFill="1" applyBorder="1" applyAlignment="1" applyProtection="1">
      <alignment horizontal="center" vertical="center"/>
      <protection hidden="1"/>
    </xf>
    <xf numFmtId="0" fontId="0" fillId="5" borderId="25" xfId="0" applyFill="1" applyBorder="1" applyAlignment="1" applyProtection="1">
      <alignment horizontal="left" vertical="center"/>
      <protection hidden="1"/>
    </xf>
    <xf numFmtId="0" fontId="0" fillId="5" borderId="5" xfId="0" applyFill="1" applyBorder="1" applyAlignment="1" applyProtection="1">
      <alignment horizontal="center" vertical="center"/>
      <protection locked="0" hidden="1"/>
    </xf>
    <xf numFmtId="0" fontId="0" fillId="5" borderId="0" xfId="0" applyFill="1" applyBorder="1" applyProtection="1">
      <alignment vertical="center"/>
      <protection hidden="1"/>
    </xf>
    <xf numFmtId="0" fontId="20" fillId="5" borderId="25" xfId="0" applyFont="1" applyFill="1" applyBorder="1" applyAlignment="1" applyProtection="1">
      <alignment horizontal="center" vertical="center"/>
      <protection hidden="1"/>
    </xf>
    <xf numFmtId="0" fontId="25" fillId="5" borderId="0" xfId="0" applyFont="1" applyFill="1" applyProtection="1">
      <alignment vertical="center"/>
      <protection hidden="1"/>
    </xf>
    <xf numFmtId="0" fontId="13" fillId="5" borderId="0" xfId="8" applyFont="1" applyFill="1" applyProtection="1">
      <protection hidden="1"/>
    </xf>
    <xf numFmtId="0" fontId="76" fillId="5" borderId="0" xfId="8" applyFont="1" applyFill="1" applyProtection="1">
      <protection hidden="1"/>
    </xf>
    <xf numFmtId="0" fontId="25" fillId="0" borderId="0" xfId="0" applyFont="1" applyProtection="1">
      <alignment vertical="center"/>
      <protection hidden="1"/>
    </xf>
    <xf numFmtId="0" fontId="13" fillId="0" borderId="0" xfId="8" applyFont="1" applyProtection="1">
      <protection hidden="1"/>
    </xf>
    <xf numFmtId="0" fontId="76" fillId="0" borderId="0" xfId="8" applyFont="1" applyProtection="1">
      <protection hidden="1"/>
    </xf>
    <xf numFmtId="0" fontId="55" fillId="0" borderId="0" xfId="9" applyFont="1" applyProtection="1">
      <alignment vertical="center"/>
      <protection hidden="1"/>
    </xf>
    <xf numFmtId="189" fontId="96" fillId="0" borderId="0" xfId="9" applyNumberFormat="1" applyFont="1" applyFill="1" applyBorder="1" applyAlignment="1" applyProtection="1">
      <alignment horizontal="distributed" vertical="center" shrinkToFit="1"/>
      <protection hidden="1"/>
    </xf>
    <xf numFmtId="0" fontId="97" fillId="0" borderId="0" xfId="9" applyFont="1" applyFill="1" applyBorder="1" applyAlignment="1" applyProtection="1">
      <alignment horizontal="distributed" vertical="center"/>
      <protection hidden="1"/>
    </xf>
    <xf numFmtId="0" fontId="81" fillId="5" borderId="0" xfId="8" applyFont="1" applyFill="1" applyBorder="1" applyAlignment="1" applyProtection="1">
      <alignment vertical="center" shrinkToFit="1"/>
      <protection hidden="1"/>
    </xf>
    <xf numFmtId="0" fontId="80" fillId="5" borderId="0" xfId="8" applyFont="1" applyFill="1" applyBorder="1" applyAlignment="1" applyProtection="1">
      <alignment vertical="center" shrinkToFit="1"/>
      <protection hidden="1"/>
    </xf>
    <xf numFmtId="0" fontId="99" fillId="5" borderId="10" xfId="8" applyFont="1" applyFill="1" applyBorder="1" applyAlignment="1" applyProtection="1">
      <alignment horizontal="left" vertical="center"/>
      <protection hidden="1"/>
    </xf>
    <xf numFmtId="0" fontId="99" fillId="5" borderId="25" xfId="8" applyFont="1" applyFill="1" applyBorder="1" applyProtection="1">
      <protection hidden="1"/>
    </xf>
    <xf numFmtId="0" fontId="100" fillId="5" borderId="25" xfId="8" applyFont="1" applyFill="1" applyBorder="1" applyAlignment="1" applyProtection="1">
      <alignment horizontal="center" vertical="center"/>
      <protection hidden="1"/>
    </xf>
    <xf numFmtId="1" fontId="99" fillId="5" borderId="25" xfId="8" applyNumberFormat="1" applyFont="1" applyFill="1" applyBorder="1" applyAlignment="1" applyProtection="1">
      <alignment horizontal="right" vertical="center"/>
      <protection hidden="1"/>
    </xf>
    <xf numFmtId="0" fontId="99" fillId="5" borderId="25" xfId="8" applyFont="1" applyFill="1" applyBorder="1" applyAlignment="1" applyProtection="1">
      <alignment horizontal="right"/>
      <protection hidden="1"/>
    </xf>
    <xf numFmtId="0" fontId="99" fillId="5" borderId="26" xfId="8" applyFont="1" applyFill="1" applyBorder="1" applyProtection="1">
      <protection hidden="1"/>
    </xf>
    <xf numFmtId="0" fontId="99" fillId="5" borderId="8" xfId="8" applyFont="1" applyFill="1" applyBorder="1" applyAlignment="1" applyProtection="1">
      <alignment horizontal="left" vertical="center"/>
      <protection hidden="1"/>
    </xf>
    <xf numFmtId="0" fontId="99" fillId="5" borderId="7" xfId="8" applyFont="1" applyFill="1" applyBorder="1" applyProtection="1">
      <protection hidden="1"/>
    </xf>
    <xf numFmtId="0" fontId="99" fillId="5" borderId="7" xfId="8" applyFont="1" applyFill="1" applyBorder="1" applyAlignment="1" applyProtection="1">
      <alignment vertical="center"/>
      <protection hidden="1"/>
    </xf>
    <xf numFmtId="1" fontId="99" fillId="5" borderId="7" xfId="8" applyNumberFormat="1" applyFont="1" applyFill="1" applyBorder="1" applyAlignment="1" applyProtection="1">
      <alignment horizontal="right" vertical="center"/>
      <protection hidden="1"/>
    </xf>
    <xf numFmtId="0" fontId="99" fillId="5" borderId="7" xfId="8" applyFont="1" applyFill="1" applyBorder="1" applyAlignment="1" applyProtection="1">
      <alignment horizontal="right"/>
      <protection hidden="1"/>
    </xf>
    <xf numFmtId="0" fontId="99" fillId="5" borderId="6" xfId="8" applyFont="1" applyFill="1" applyBorder="1" applyProtection="1">
      <protection hidden="1"/>
    </xf>
    <xf numFmtId="0" fontId="25" fillId="17" borderId="0" xfId="0" applyFont="1" applyFill="1" applyProtection="1">
      <alignment vertical="center"/>
      <protection hidden="1"/>
    </xf>
    <xf numFmtId="9" fontId="81" fillId="17" borderId="25" xfId="10" applyFont="1" applyFill="1" applyBorder="1" applyAlignment="1" applyProtection="1">
      <alignment vertical="center"/>
      <protection hidden="1"/>
    </xf>
    <xf numFmtId="9" fontId="83" fillId="17" borderId="25" xfId="10" applyFont="1" applyFill="1" applyBorder="1" applyAlignment="1" applyProtection="1">
      <alignment vertical="center" wrapText="1"/>
      <protection hidden="1"/>
    </xf>
    <xf numFmtId="9" fontId="83" fillId="17" borderId="2" xfId="10" applyFont="1" applyFill="1" applyBorder="1" applyAlignment="1" applyProtection="1">
      <alignment vertical="center" wrapText="1"/>
      <protection hidden="1"/>
    </xf>
    <xf numFmtId="9" fontId="83" fillId="17" borderId="3" xfId="10" applyFont="1" applyFill="1" applyBorder="1" applyAlignment="1" applyProtection="1">
      <alignment vertical="center" wrapText="1"/>
      <protection hidden="1"/>
    </xf>
    <xf numFmtId="192" fontId="82" fillId="5" borderId="0" xfId="8" applyNumberFormat="1" applyFont="1" applyFill="1" applyBorder="1" applyAlignment="1" applyProtection="1">
      <alignment horizontal="center" vertical="center"/>
      <protection hidden="1"/>
    </xf>
    <xf numFmtId="193" fontId="82" fillId="5" borderId="0" xfId="11" applyNumberFormat="1" applyFont="1" applyFill="1" applyBorder="1" applyAlignment="1" applyProtection="1">
      <alignment horizontal="center" vertical="center"/>
      <protection hidden="1"/>
    </xf>
    <xf numFmtId="9" fontId="84" fillId="5" borderId="0" xfId="10" applyFont="1" applyFill="1" applyBorder="1" applyAlignment="1" applyProtection="1">
      <alignment horizontal="center" vertical="center"/>
      <protection hidden="1"/>
    </xf>
    <xf numFmtId="38" fontId="101" fillId="11" borderId="175" xfId="5" applyFont="1" applyFill="1" applyBorder="1" applyAlignment="1" applyProtection="1">
      <alignment vertical="center"/>
      <protection hidden="1"/>
    </xf>
    <xf numFmtId="0" fontId="76" fillId="0" borderId="0" xfId="8" applyFont="1" applyBorder="1" applyProtection="1">
      <protection hidden="1"/>
    </xf>
    <xf numFmtId="0" fontId="81" fillId="17" borderId="11" xfId="8" applyFont="1" applyFill="1" applyBorder="1" applyAlignment="1" applyProtection="1">
      <alignment horizontal="left" vertical="center"/>
      <protection hidden="1"/>
    </xf>
    <xf numFmtId="0" fontId="81" fillId="17" borderId="4" xfId="8" applyFont="1" applyFill="1" applyBorder="1" applyAlignment="1" applyProtection="1">
      <alignment horizontal="left" vertical="center"/>
      <protection hidden="1"/>
    </xf>
    <xf numFmtId="0" fontId="1" fillId="5" borderId="0" xfId="0" applyFont="1" applyFill="1" applyProtection="1">
      <alignment vertical="center"/>
      <protection hidden="1"/>
    </xf>
    <xf numFmtId="0" fontId="5" fillId="5" borderId="0" xfId="1" applyFont="1" applyFill="1" applyProtection="1">
      <protection hidden="1"/>
    </xf>
    <xf numFmtId="0" fontId="7" fillId="5" borderId="0" xfId="2" applyFont="1" applyFill="1" applyBorder="1" applyAlignment="1" applyProtection="1">
      <alignment vertical="center"/>
      <protection hidden="1"/>
    </xf>
    <xf numFmtId="0" fontId="8" fillId="5" borderId="0" xfId="1" applyFont="1" applyFill="1" applyBorder="1" applyAlignment="1" applyProtection="1">
      <alignment vertical="center"/>
      <protection hidden="1"/>
    </xf>
    <xf numFmtId="0" fontId="9" fillId="5" borderId="0" xfId="1" applyFont="1" applyFill="1" applyAlignment="1" applyProtection="1">
      <alignment vertical="top"/>
      <protection hidden="1"/>
    </xf>
    <xf numFmtId="0" fontId="21" fillId="5" borderId="0" xfId="1" applyFont="1" applyFill="1" applyProtection="1">
      <protection hidden="1"/>
    </xf>
    <xf numFmtId="0" fontId="62" fillId="5" borderId="3" xfId="0" applyFont="1" applyFill="1" applyBorder="1" applyAlignment="1" applyProtection="1">
      <alignment vertical="center"/>
      <protection hidden="1"/>
    </xf>
    <xf numFmtId="0" fontId="25" fillId="5" borderId="0" xfId="0" applyFont="1" applyFill="1" applyBorder="1" applyAlignment="1" applyProtection="1">
      <alignment vertical="center" shrinkToFit="1"/>
      <protection hidden="1"/>
    </xf>
    <xf numFmtId="180" fontId="25" fillId="5" borderId="0" xfId="0" applyNumberFormat="1" applyFont="1" applyFill="1" applyBorder="1" applyAlignment="1" applyProtection="1">
      <alignment vertical="center" shrinkToFit="1"/>
      <protection hidden="1"/>
    </xf>
    <xf numFmtId="0" fontId="10" fillId="5" borderId="0" xfId="2" applyFont="1" applyFill="1" applyBorder="1" applyAlignment="1" applyProtection="1">
      <alignment vertical="center"/>
      <protection hidden="1"/>
    </xf>
    <xf numFmtId="0" fontId="11" fillId="5" borderId="0" xfId="2" applyFont="1" applyFill="1" applyBorder="1" applyAlignment="1" applyProtection="1">
      <alignment horizontal="left" vertical="center"/>
      <protection hidden="1"/>
    </xf>
    <xf numFmtId="0" fontId="5" fillId="5" borderId="0" xfId="1" applyFont="1" applyFill="1" applyBorder="1" applyAlignment="1" applyProtection="1">
      <alignment horizontal="center" vertical="center"/>
      <protection hidden="1"/>
    </xf>
    <xf numFmtId="0" fontId="10" fillId="5" borderId="0" xfId="2" applyFont="1" applyFill="1" applyBorder="1" applyAlignment="1" applyProtection="1">
      <alignment horizontal="left" vertical="center"/>
      <protection hidden="1"/>
    </xf>
    <xf numFmtId="0" fontId="12" fillId="5" borderId="0" xfId="2" applyFont="1" applyFill="1" applyBorder="1" applyAlignment="1" applyProtection="1">
      <alignment horizontal="center" vertical="center"/>
      <protection hidden="1"/>
    </xf>
    <xf numFmtId="0" fontId="18" fillId="5" borderId="0" xfId="1" applyFont="1" applyFill="1" applyBorder="1" applyAlignment="1" applyProtection="1">
      <protection hidden="1"/>
    </xf>
    <xf numFmtId="0" fontId="14" fillId="5" borderId="0" xfId="1" applyFont="1" applyFill="1" applyBorder="1" applyAlignment="1" applyProtection="1">
      <protection hidden="1"/>
    </xf>
    <xf numFmtId="0" fontId="25" fillId="5" borderId="0" xfId="2" applyFont="1" applyFill="1" applyBorder="1" applyAlignment="1" applyProtection="1">
      <alignment horizontal="left" vertical="center"/>
      <protection hidden="1"/>
    </xf>
    <xf numFmtId="0" fontId="18" fillId="5" borderId="0" xfId="1" applyFont="1" applyFill="1" applyBorder="1" applyAlignment="1" applyProtection="1">
      <alignment horizontal="right"/>
      <protection hidden="1"/>
    </xf>
    <xf numFmtId="0" fontId="14" fillId="5" borderId="0" xfId="1" applyFont="1" applyFill="1" applyBorder="1" applyAlignment="1" applyProtection="1">
      <alignment horizontal="right"/>
      <protection hidden="1"/>
    </xf>
    <xf numFmtId="0" fontId="25" fillId="5" borderId="0" xfId="2" applyFont="1" applyFill="1" applyBorder="1" applyAlignment="1" applyProtection="1">
      <alignment vertical="center"/>
      <protection hidden="1"/>
    </xf>
    <xf numFmtId="0" fontId="25" fillId="5" borderId="0" xfId="2" applyFont="1" applyFill="1" applyBorder="1" applyAlignment="1" applyProtection="1">
      <alignment horizontal="center" vertical="center"/>
      <protection hidden="1"/>
    </xf>
    <xf numFmtId="0" fontId="5" fillId="5" borderId="0" xfId="1" applyFont="1" applyFill="1" applyBorder="1" applyAlignment="1" applyProtection="1">
      <alignment horizont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3"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25" fillId="0" borderId="5" xfId="0" applyFont="1" applyBorder="1" applyAlignment="1" applyProtection="1">
      <alignment vertical="center" wrapText="1"/>
      <protection hidden="1"/>
    </xf>
    <xf numFmtId="0" fontId="25" fillId="0" borderId="1" xfId="0" applyFont="1" applyBorder="1" applyAlignment="1" applyProtection="1">
      <alignment horizontal="center" vertical="center" wrapText="1"/>
      <protection hidden="1"/>
    </xf>
    <xf numFmtId="0" fontId="25" fillId="0" borderId="157" xfId="0" applyFont="1" applyBorder="1" applyAlignment="1" applyProtection="1">
      <alignment horizontal="center" vertical="center" wrapText="1"/>
      <protection hidden="1"/>
    </xf>
    <xf numFmtId="0" fontId="25" fillId="0" borderId="2" xfId="0" applyFont="1" applyBorder="1" applyAlignment="1" applyProtection="1">
      <alignment horizontal="center" vertical="center" wrapText="1"/>
      <protection hidden="1"/>
    </xf>
    <xf numFmtId="0" fontId="25" fillId="0" borderId="161"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12" fillId="0" borderId="4" xfId="2" applyFont="1" applyBorder="1" applyAlignment="1" applyProtection="1">
      <alignment horizontal="center" vertical="center" shrinkToFit="1"/>
      <protection hidden="1"/>
    </xf>
    <xf numFmtId="0" fontId="12" fillId="0" borderId="4" xfId="2" applyFont="1" applyFill="1" applyBorder="1" applyAlignment="1" applyProtection="1">
      <alignment horizontal="center" vertical="center" shrinkToFit="1"/>
      <protection locked="0" hidden="1"/>
    </xf>
    <xf numFmtId="0" fontId="12" fillId="0" borderId="4" xfId="2" applyFont="1" applyFill="1" applyBorder="1" applyAlignment="1" applyProtection="1">
      <alignment horizontal="center" vertical="center" shrinkToFit="1"/>
      <protection hidden="1"/>
    </xf>
    <xf numFmtId="177" fontId="12" fillId="5" borderId="4" xfId="2" applyNumberFormat="1" applyFont="1" applyFill="1" applyBorder="1" applyAlignment="1" applyProtection="1">
      <alignment horizontal="center" vertical="center" shrinkToFit="1"/>
      <protection hidden="1"/>
    </xf>
    <xf numFmtId="188" fontId="12" fillId="0" borderId="8" xfId="2" applyNumberFormat="1" applyFont="1" applyFill="1" applyBorder="1" applyAlignment="1" applyProtection="1">
      <alignment horizontal="center" vertical="center" shrinkToFit="1"/>
      <protection locked="0" hidden="1"/>
    </xf>
    <xf numFmtId="177" fontId="12" fillId="0" borderId="8" xfId="2" applyNumberFormat="1" applyFont="1" applyFill="1" applyBorder="1" applyAlignment="1" applyProtection="1">
      <alignment horizontal="center" vertical="center" shrinkToFit="1"/>
      <protection hidden="1"/>
    </xf>
    <xf numFmtId="0" fontId="12" fillId="0" borderId="8" xfId="2" applyFont="1" applyFill="1" applyBorder="1" applyAlignment="1" applyProtection="1">
      <alignment horizontal="center" vertical="center" shrinkToFit="1"/>
      <protection locked="0" hidden="1"/>
    </xf>
    <xf numFmtId="38" fontId="12" fillId="0" borderId="39" xfId="2" applyNumberFormat="1" applyFont="1" applyFill="1" applyBorder="1" applyAlignment="1" applyProtection="1">
      <alignment vertical="center" shrinkToFit="1"/>
      <protection locked="0" hidden="1"/>
    </xf>
    <xf numFmtId="38" fontId="12" fillId="0" borderId="4" xfId="2" applyNumberFormat="1" applyFont="1" applyFill="1" applyBorder="1" applyAlignment="1" applyProtection="1">
      <alignment vertical="center" shrinkToFit="1"/>
      <protection locked="0" hidden="1"/>
    </xf>
    <xf numFmtId="38" fontId="12" fillId="4" borderId="4" xfId="2" applyNumberFormat="1" applyFont="1" applyFill="1" applyBorder="1" applyAlignment="1" applyProtection="1">
      <alignment vertical="center" shrinkToFit="1"/>
      <protection hidden="1"/>
    </xf>
    <xf numFmtId="38" fontId="12" fillId="0" borderId="4" xfId="2" applyNumberFormat="1" applyFont="1" applyFill="1" applyBorder="1" applyAlignment="1" applyProtection="1">
      <alignment vertical="center" shrinkToFit="1"/>
      <protection hidden="1"/>
    </xf>
    <xf numFmtId="38" fontId="14" fillId="2" borderId="40" xfId="2" applyNumberFormat="1" applyFont="1" applyFill="1" applyBorder="1" applyAlignment="1" applyProtection="1">
      <alignment vertical="center" shrinkToFit="1"/>
      <protection hidden="1"/>
    </xf>
    <xf numFmtId="38" fontId="14" fillId="4" borderId="4" xfId="2" applyNumberFormat="1" applyFont="1" applyFill="1" applyBorder="1" applyAlignment="1" applyProtection="1">
      <alignment vertical="center" shrinkToFit="1"/>
      <protection hidden="1"/>
    </xf>
    <xf numFmtId="38" fontId="12" fillId="0" borderId="6" xfId="2" applyNumberFormat="1" applyFont="1" applyFill="1" applyBorder="1" applyAlignment="1" applyProtection="1">
      <alignment vertical="center" shrinkToFit="1"/>
      <protection locked="0" hidden="1"/>
    </xf>
    <xf numFmtId="38" fontId="14" fillId="2" borderId="4" xfId="2" applyNumberFormat="1" applyFont="1" applyFill="1" applyBorder="1" applyAlignment="1" applyProtection="1">
      <alignment vertical="center" shrinkToFit="1"/>
      <protection hidden="1"/>
    </xf>
    <xf numFmtId="38" fontId="14" fillId="3" borderId="4" xfId="2" applyNumberFormat="1" applyFont="1" applyFill="1" applyBorder="1" applyAlignment="1" applyProtection="1">
      <alignment vertical="center" shrinkToFit="1"/>
      <protection hidden="1"/>
    </xf>
    <xf numFmtId="0" fontId="25" fillId="5" borderId="0" xfId="0" applyFont="1" applyFill="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60" xfId="0" applyFont="1" applyBorder="1" applyAlignment="1" applyProtection="1">
      <alignment horizontal="center" vertical="center"/>
      <protection hidden="1"/>
    </xf>
    <xf numFmtId="0" fontId="25" fillId="0" borderId="161"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11" borderId="158" xfId="0" applyFont="1" applyFill="1" applyBorder="1" applyAlignment="1" applyProtection="1">
      <alignment horizontal="center" vertical="center"/>
      <protection hidden="1"/>
    </xf>
    <xf numFmtId="0" fontId="25" fillId="0" borderId="158"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2" fillId="0" borderId="5" xfId="2" applyFont="1" applyBorder="1" applyAlignment="1" applyProtection="1">
      <alignment horizontal="center" vertical="center" shrinkToFit="1"/>
      <protection hidden="1"/>
    </xf>
    <xf numFmtId="0" fontId="12" fillId="0" borderId="5" xfId="2" applyFont="1" applyFill="1" applyBorder="1" applyAlignment="1" applyProtection="1">
      <alignment horizontal="center" vertical="center" shrinkToFit="1"/>
      <protection locked="0" hidden="1"/>
    </xf>
    <xf numFmtId="0" fontId="12" fillId="0" borderId="5" xfId="2" applyFont="1" applyFill="1" applyBorder="1" applyAlignment="1" applyProtection="1">
      <alignment horizontal="center" vertical="center" shrinkToFit="1"/>
      <protection hidden="1"/>
    </xf>
    <xf numFmtId="0" fontId="12" fillId="0" borderId="1" xfId="2" applyFont="1" applyFill="1" applyBorder="1" applyAlignment="1" applyProtection="1">
      <alignment horizontal="center" vertical="center" shrinkToFit="1"/>
      <protection locked="0" hidden="1"/>
    </xf>
    <xf numFmtId="38" fontId="12" fillId="0" borderId="34" xfId="2" applyNumberFormat="1" applyFont="1" applyFill="1" applyBorder="1" applyAlignment="1" applyProtection="1">
      <alignment vertical="center" shrinkToFit="1"/>
      <protection locked="0" hidden="1"/>
    </xf>
    <xf numFmtId="38" fontId="12" fillId="0" borderId="5" xfId="2" applyNumberFormat="1" applyFont="1" applyFill="1" applyBorder="1" applyAlignment="1" applyProtection="1">
      <alignment vertical="center" shrinkToFit="1"/>
      <protection locked="0" hidden="1"/>
    </xf>
    <xf numFmtId="38" fontId="12" fillId="4" borderId="5" xfId="2" applyNumberFormat="1" applyFont="1" applyFill="1" applyBorder="1" applyAlignment="1" applyProtection="1">
      <alignment vertical="center" shrinkToFit="1"/>
      <protection hidden="1"/>
    </xf>
    <xf numFmtId="38" fontId="14" fillId="2" borderId="35" xfId="2" applyNumberFormat="1" applyFont="1" applyFill="1" applyBorder="1" applyAlignment="1" applyProtection="1">
      <alignment vertical="center" shrinkToFit="1"/>
      <protection hidden="1"/>
    </xf>
    <xf numFmtId="38" fontId="12" fillId="0" borderId="3" xfId="2" applyNumberFormat="1" applyFont="1" applyFill="1" applyBorder="1" applyAlignment="1" applyProtection="1">
      <alignment vertical="center" shrinkToFit="1"/>
      <protection locked="0" hidden="1"/>
    </xf>
    <xf numFmtId="38" fontId="14" fillId="2" borderId="5" xfId="2" applyNumberFormat="1" applyFont="1" applyFill="1" applyBorder="1" applyAlignment="1" applyProtection="1">
      <alignment vertical="center" shrinkToFit="1"/>
      <protection hidden="1"/>
    </xf>
    <xf numFmtId="0" fontId="69" fillId="5" borderId="0" xfId="0" applyFont="1" applyFill="1" applyAlignment="1" applyProtection="1">
      <alignment horizontal="left" vertical="center"/>
      <protection hidden="1"/>
    </xf>
    <xf numFmtId="0" fontId="61" fillId="5" borderId="0" xfId="0" applyFont="1" applyFill="1" applyAlignment="1" applyProtection="1">
      <alignment horizontal="left" vertical="center"/>
      <protection hidden="1"/>
    </xf>
    <xf numFmtId="0" fontId="7" fillId="5" borderId="0" xfId="2" applyFont="1" applyFill="1" applyBorder="1" applyAlignment="1" applyProtection="1">
      <alignment horizontal="left" vertical="top" wrapText="1" shrinkToFit="1"/>
      <protection hidden="1"/>
    </xf>
    <xf numFmtId="0" fontId="30" fillId="5" borderId="0" xfId="2" applyFont="1" applyFill="1" applyBorder="1" applyAlignment="1" applyProtection="1">
      <alignment horizontal="left" vertical="top" shrinkToFit="1"/>
      <protection hidden="1"/>
    </xf>
    <xf numFmtId="0" fontId="30" fillId="5" borderId="0" xfId="2" applyFont="1" applyFill="1" applyBorder="1" applyAlignment="1" applyProtection="1">
      <alignment horizontal="center" vertical="top" wrapText="1" shrinkToFit="1"/>
      <protection hidden="1"/>
    </xf>
    <xf numFmtId="0" fontId="31" fillId="5" borderId="0" xfId="4" applyFont="1" applyFill="1" applyBorder="1" applyAlignment="1" applyProtection="1">
      <alignment horizontal="center" vertical="center"/>
      <protection hidden="1"/>
    </xf>
    <xf numFmtId="0" fontId="31" fillId="5" borderId="0" xfId="4" applyFont="1" applyFill="1" applyBorder="1" applyAlignment="1" applyProtection="1">
      <alignment horizontal="left" vertical="center" shrinkToFit="1"/>
      <protection hidden="1"/>
    </xf>
    <xf numFmtId="179" fontId="70" fillId="5" borderId="0"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protection hidden="1"/>
    </xf>
    <xf numFmtId="55" fontId="70" fillId="5" borderId="0" xfId="4" applyNumberFormat="1" applyFont="1" applyFill="1" applyBorder="1" applyAlignment="1" applyProtection="1">
      <alignment horizontal="left" vertical="center" wrapText="1"/>
      <protection hidden="1"/>
    </xf>
    <xf numFmtId="55" fontId="70" fillId="5" borderId="0" xfId="4" applyNumberFormat="1" applyFont="1" applyFill="1" applyBorder="1" applyAlignment="1" applyProtection="1">
      <alignment horizontal="center" vertical="center" wrapText="1"/>
      <protection hidden="1"/>
    </xf>
    <xf numFmtId="179" fontId="70" fillId="5" borderId="0" xfId="4" applyNumberFormat="1" applyFont="1" applyFill="1" applyBorder="1" applyAlignment="1" applyProtection="1">
      <alignment vertical="center" shrinkToFit="1"/>
      <protection hidden="1"/>
    </xf>
    <xf numFmtId="0" fontId="31" fillId="5" borderId="0" xfId="4" applyFont="1" applyFill="1" applyBorder="1" applyAlignment="1" applyProtection="1">
      <alignment vertical="center" shrinkToFit="1"/>
      <protection hidden="1"/>
    </xf>
    <xf numFmtId="55" fontId="70" fillId="5" borderId="0" xfId="4" applyNumberFormat="1" applyFont="1" applyFill="1" applyBorder="1" applyAlignment="1" applyProtection="1">
      <alignment vertical="center" shrinkToFit="1"/>
      <protection hidden="1"/>
    </xf>
    <xf numFmtId="0" fontId="71" fillId="5" borderId="0" xfId="4" applyNumberFormat="1" applyFont="1" applyFill="1" applyBorder="1" applyAlignment="1" applyProtection="1">
      <alignment vertical="center" wrapText="1"/>
      <protection hidden="1"/>
    </xf>
    <xf numFmtId="38" fontId="14" fillId="0" borderId="36" xfId="2" applyNumberFormat="1" applyFont="1" applyFill="1" applyBorder="1" applyAlignment="1" applyProtection="1">
      <alignment vertical="center" shrinkToFit="1"/>
      <protection hidden="1"/>
    </xf>
    <xf numFmtId="38" fontId="14" fillId="0" borderId="37" xfId="2" applyNumberFormat="1" applyFont="1" applyFill="1" applyBorder="1" applyAlignment="1" applyProtection="1">
      <alignment vertical="center" shrinkToFit="1"/>
      <protection hidden="1"/>
    </xf>
    <xf numFmtId="38" fontId="14" fillId="4" borderId="37" xfId="2" applyNumberFormat="1" applyFont="1" applyFill="1" applyBorder="1" applyAlignment="1" applyProtection="1">
      <alignment vertical="center" shrinkToFit="1"/>
      <protection hidden="1"/>
    </xf>
    <xf numFmtId="38" fontId="14" fillId="2" borderId="38" xfId="2" applyNumberFormat="1" applyFont="1" applyFill="1" applyBorder="1" applyAlignment="1" applyProtection="1">
      <alignment vertical="center" shrinkToFit="1"/>
      <protection hidden="1"/>
    </xf>
    <xf numFmtId="38" fontId="14" fillId="0" borderId="3" xfId="2" applyNumberFormat="1" applyFont="1" applyFill="1" applyBorder="1" applyAlignment="1" applyProtection="1">
      <alignment vertical="center" shrinkToFit="1"/>
      <protection hidden="1"/>
    </xf>
    <xf numFmtId="38" fontId="14" fillId="0" borderId="5" xfId="2" applyNumberFormat="1" applyFont="1" applyFill="1" applyBorder="1" applyAlignment="1" applyProtection="1">
      <alignment vertical="center" shrinkToFit="1"/>
      <protection hidden="1"/>
    </xf>
    <xf numFmtId="38" fontId="14" fillId="3" borderId="5" xfId="2" applyNumberFormat="1" applyFont="1" applyFill="1" applyBorder="1" applyAlignment="1" applyProtection="1">
      <alignment vertical="center" shrinkToFit="1"/>
      <protection hidden="1"/>
    </xf>
    <xf numFmtId="179" fontId="72" fillId="5" borderId="0" xfId="4" applyNumberFormat="1" applyFont="1" applyFill="1" applyBorder="1" applyAlignment="1" applyProtection="1">
      <alignment horizontal="center" vertical="center" shrinkToFit="1"/>
      <protection hidden="1"/>
    </xf>
    <xf numFmtId="0" fontId="73" fillId="5" borderId="0" xfId="4" applyFont="1" applyFill="1" applyBorder="1" applyAlignment="1" applyProtection="1">
      <alignment horizontal="center" vertical="center"/>
      <protection hidden="1"/>
    </xf>
    <xf numFmtId="0" fontId="73" fillId="5" borderId="0" xfId="4" applyFont="1" applyFill="1" applyBorder="1" applyAlignment="1" applyProtection="1">
      <alignment horizontal="left" vertical="center" shrinkToFit="1"/>
      <protection hidden="1"/>
    </xf>
    <xf numFmtId="55" fontId="72" fillId="5" borderId="0" xfId="4" applyNumberFormat="1" applyFont="1" applyFill="1" applyBorder="1" applyAlignment="1" applyProtection="1">
      <alignment horizontal="center" vertical="center" wrapText="1"/>
      <protection hidden="1"/>
    </xf>
    <xf numFmtId="55" fontId="72" fillId="5" borderId="0" xfId="4" applyNumberFormat="1" applyFont="1" applyFill="1" applyBorder="1" applyAlignment="1" applyProtection="1">
      <alignment horizontal="left" vertical="center" wrapText="1"/>
      <protection hidden="1"/>
    </xf>
    <xf numFmtId="0" fontId="25" fillId="0" borderId="159"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11" borderId="159" xfId="0" applyFont="1" applyFill="1" applyBorder="1" applyAlignment="1" applyProtection="1">
      <alignment horizontal="center" vertical="center"/>
      <protection hidden="1"/>
    </xf>
    <xf numFmtId="0" fontId="7" fillId="5" borderId="0" xfId="2" applyFont="1" applyFill="1" applyBorder="1" applyAlignment="1" applyProtection="1">
      <alignment horizontal="left" vertical="top" shrinkToFit="1"/>
      <protection hidden="1"/>
    </xf>
    <xf numFmtId="38" fontId="16"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top" shrinkToFit="1"/>
      <protection hidden="1"/>
    </xf>
    <xf numFmtId="0" fontId="7" fillId="5" borderId="0" xfId="2" applyFont="1" applyFill="1" applyBorder="1" applyAlignment="1" applyProtection="1">
      <alignment vertical="top" wrapText="1" shrinkToFit="1"/>
      <protection hidden="1"/>
    </xf>
    <xf numFmtId="0" fontId="7" fillId="5" borderId="0" xfId="2" applyFont="1" applyFill="1" applyBorder="1" applyAlignment="1" applyProtection="1">
      <alignment vertical="top" shrinkToFit="1"/>
      <protection hidden="1"/>
    </xf>
    <xf numFmtId="0" fontId="7" fillId="5" borderId="0" xfId="1" applyFont="1" applyFill="1" applyBorder="1" applyAlignment="1" applyProtection="1">
      <alignment vertical="top" wrapText="1"/>
      <protection hidden="1"/>
    </xf>
    <xf numFmtId="0" fontId="25" fillId="5" borderId="0" xfId="0" applyFont="1" applyFill="1" applyBorder="1" applyProtection="1">
      <alignment vertical="center"/>
      <protection hidden="1"/>
    </xf>
    <xf numFmtId="0" fontId="7" fillId="5" borderId="0" xfId="1" applyFont="1" applyFill="1" applyBorder="1" applyAlignment="1" applyProtection="1">
      <alignment vertical="top"/>
      <protection hidden="1"/>
    </xf>
    <xf numFmtId="0" fontId="7" fillId="5" borderId="0" xfId="1" applyFont="1" applyFill="1" applyBorder="1" applyAlignment="1" applyProtection="1">
      <alignment horizontal="left" vertical="top"/>
      <protection hidden="1"/>
    </xf>
    <xf numFmtId="0" fontId="7" fillId="5" borderId="0" xfId="1" applyFont="1" applyFill="1" applyBorder="1" applyAlignment="1" applyProtection="1">
      <alignment horizontal="left" vertical="top" wrapText="1"/>
      <protection hidden="1"/>
    </xf>
    <xf numFmtId="0" fontId="7" fillId="5" borderId="0" xfId="1" applyFont="1" applyFill="1" applyAlignment="1" applyProtection="1">
      <alignment vertical="top"/>
      <protection hidden="1"/>
    </xf>
    <xf numFmtId="0" fontId="13" fillId="5" borderId="0" xfId="0" applyFont="1" applyFill="1" applyProtection="1">
      <alignment vertical="center"/>
      <protection hidden="1"/>
    </xf>
    <xf numFmtId="0" fontId="19" fillId="5" borderId="0" xfId="2" applyFont="1" applyFill="1" applyBorder="1" applyAlignment="1" applyProtection="1">
      <alignment vertical="top" wrapText="1" shrinkToFit="1"/>
      <protection hidden="1"/>
    </xf>
    <xf numFmtId="0" fontId="19" fillId="5" borderId="0" xfId="2" applyFont="1" applyFill="1" applyBorder="1" applyAlignment="1" applyProtection="1">
      <alignment horizontal="left" vertical="top" shrinkToFit="1"/>
      <protection hidden="1"/>
    </xf>
    <xf numFmtId="38" fontId="19" fillId="5" borderId="0" xfId="2" applyNumberFormat="1" applyFont="1" applyFill="1" applyBorder="1" applyAlignment="1" applyProtection="1">
      <alignment horizontal="right" vertical="center" shrinkToFit="1"/>
      <protection hidden="1"/>
    </xf>
    <xf numFmtId="178" fontId="19" fillId="5" borderId="0" xfId="2" applyNumberFormat="1" applyFont="1" applyFill="1" applyBorder="1" applyAlignment="1" applyProtection="1">
      <alignment vertical="center" shrinkToFit="1"/>
      <protection hidden="1"/>
    </xf>
    <xf numFmtId="178" fontId="17" fillId="5" borderId="0" xfId="2" applyNumberFormat="1" applyFont="1" applyFill="1" applyBorder="1" applyAlignment="1" applyProtection="1">
      <alignment vertical="top" shrinkToFit="1"/>
      <protection hidden="1"/>
    </xf>
    <xf numFmtId="0" fontId="19" fillId="5" borderId="0" xfId="1" applyFont="1" applyFill="1" applyAlignment="1" applyProtection="1">
      <alignment vertical="top" wrapText="1"/>
      <protection hidden="1"/>
    </xf>
    <xf numFmtId="0" fontId="34" fillId="5" borderId="0" xfId="1" applyFont="1" applyFill="1" applyAlignment="1" applyProtection="1">
      <alignment vertical="top"/>
      <protection hidden="1"/>
    </xf>
    <xf numFmtId="0" fontId="34" fillId="5" borderId="0" xfId="1" applyFont="1" applyFill="1" applyAlignment="1" applyProtection="1">
      <alignment vertical="top" wrapText="1"/>
      <protection hidden="1"/>
    </xf>
    <xf numFmtId="179" fontId="44" fillId="11" borderId="118" xfId="6" applyNumberFormat="1" applyFont="1" applyFill="1" applyBorder="1" applyAlignment="1" applyProtection="1">
      <alignment horizontal="center" vertical="center"/>
      <protection hidden="1"/>
    </xf>
    <xf numFmtId="179" fontId="44" fillId="11" borderId="117" xfId="6" applyNumberFormat="1" applyFont="1" applyFill="1" applyBorder="1" applyAlignment="1" applyProtection="1">
      <alignment horizontal="center" vertical="center"/>
      <protection hidden="1"/>
    </xf>
    <xf numFmtId="0" fontId="44" fillId="11" borderId="116" xfId="6" applyFont="1" applyFill="1" applyBorder="1" applyAlignment="1" applyProtection="1">
      <alignment horizontal="center" vertical="center"/>
      <protection hidden="1"/>
    </xf>
    <xf numFmtId="0" fontId="44" fillId="11" borderId="114" xfId="6" applyFont="1" applyFill="1" applyBorder="1" applyAlignment="1" applyProtection="1">
      <alignment horizontal="center" vertical="center"/>
      <protection hidden="1"/>
    </xf>
    <xf numFmtId="0" fontId="44" fillId="11" borderId="115" xfId="6" applyFont="1" applyFill="1" applyBorder="1" applyAlignment="1" applyProtection="1">
      <alignment horizontal="center" vertical="center"/>
      <protection hidden="1"/>
    </xf>
    <xf numFmtId="179" fontId="44" fillId="11" borderId="114" xfId="6" applyNumberFormat="1" applyFont="1" applyFill="1" applyBorder="1" applyAlignment="1" applyProtection="1">
      <alignment horizontal="center" vertical="center"/>
      <protection hidden="1"/>
    </xf>
    <xf numFmtId="179" fontId="44" fillId="11" borderId="113" xfId="6" applyNumberFormat="1" applyFont="1" applyFill="1" applyBorder="1" applyAlignment="1" applyProtection="1">
      <alignment horizontal="center" vertical="center"/>
      <protection hidden="1"/>
    </xf>
    <xf numFmtId="0" fontId="44" fillId="5" borderId="0" xfId="6" applyFont="1" applyFill="1" applyAlignment="1" applyProtection="1">
      <alignment horizontal="center" vertical="center" shrinkToFit="1"/>
      <protection hidden="1"/>
    </xf>
    <xf numFmtId="0" fontId="44" fillId="5" borderId="0" xfId="6" applyFont="1" applyFill="1" applyAlignment="1" applyProtection="1">
      <alignment horizontal="center" vertical="center"/>
      <protection hidden="1"/>
    </xf>
    <xf numFmtId="0" fontId="44" fillId="5" borderId="254" xfId="6" applyFont="1" applyFill="1" applyBorder="1" applyAlignment="1" applyProtection="1">
      <alignment horizontal="center" vertical="center"/>
      <protection hidden="1"/>
    </xf>
    <xf numFmtId="0" fontId="44" fillId="5" borderId="255" xfId="6" applyFont="1" applyFill="1" applyBorder="1" applyAlignment="1" applyProtection="1">
      <alignment horizontal="center" vertical="center"/>
      <protection hidden="1"/>
    </xf>
    <xf numFmtId="0" fontId="44" fillId="5" borderId="256" xfId="6" applyFont="1" applyFill="1" applyBorder="1" applyAlignment="1" applyProtection="1">
      <alignment horizontal="center" vertical="center"/>
      <protection hidden="1"/>
    </xf>
    <xf numFmtId="0" fontId="44" fillId="11" borderId="124" xfId="6" applyFont="1" applyFill="1" applyBorder="1" applyAlignment="1" applyProtection="1">
      <alignment horizontal="center" vertical="center"/>
      <protection hidden="1"/>
    </xf>
    <xf numFmtId="0" fontId="44" fillId="11" borderId="122" xfId="6" applyFont="1" applyFill="1" applyBorder="1" applyAlignment="1" applyProtection="1">
      <alignment horizontal="center" vertical="center"/>
      <protection hidden="1"/>
    </xf>
    <xf numFmtId="0" fontId="44" fillId="11" borderId="123" xfId="6" applyFont="1" applyFill="1" applyBorder="1" applyAlignment="1" applyProtection="1">
      <alignment horizontal="center" vertical="center"/>
      <protection hidden="1"/>
    </xf>
    <xf numFmtId="0" fontId="44" fillId="11" borderId="120" xfId="6" applyFont="1" applyFill="1" applyBorder="1" applyAlignment="1" applyProtection="1">
      <alignment horizontal="center" vertical="center"/>
      <protection hidden="1"/>
    </xf>
    <xf numFmtId="0" fontId="44" fillId="11" borderId="118" xfId="6" applyFont="1" applyFill="1" applyBorder="1" applyAlignment="1" applyProtection="1">
      <alignment horizontal="center" vertical="center"/>
      <protection hidden="1"/>
    </xf>
    <xf numFmtId="0" fontId="44" fillId="11" borderId="119" xfId="6" applyFont="1" applyFill="1" applyBorder="1" applyAlignment="1" applyProtection="1">
      <alignment horizontal="center" vertical="center"/>
      <protection hidden="1"/>
    </xf>
    <xf numFmtId="0" fontId="36" fillId="5" borderId="0" xfId="0" applyFont="1" applyFill="1" applyAlignment="1" applyProtection="1">
      <alignment horizontal="center" vertical="center"/>
      <protection hidden="1"/>
    </xf>
    <xf numFmtId="182" fontId="36" fillId="5" borderId="0" xfId="0" applyNumberFormat="1" applyFont="1" applyFill="1" applyAlignment="1" applyProtection="1">
      <alignment horizontal="center" vertical="center" shrinkToFit="1"/>
      <protection hidden="1"/>
    </xf>
    <xf numFmtId="0" fontId="36" fillId="5" borderId="74" xfId="0" applyFont="1" applyFill="1" applyBorder="1" applyAlignment="1" applyProtection="1">
      <alignment horizontal="left" vertical="center" shrinkToFit="1"/>
      <protection locked="0" hidden="1"/>
    </xf>
    <xf numFmtId="0" fontId="36" fillId="5" borderId="75" xfId="0" applyFont="1" applyFill="1" applyBorder="1" applyAlignment="1" applyProtection="1">
      <alignment horizontal="left" vertical="center" shrinkToFit="1"/>
      <protection locked="0" hidden="1"/>
    </xf>
    <xf numFmtId="0" fontId="36" fillId="5" borderId="76" xfId="0" applyFont="1" applyFill="1" applyBorder="1" applyAlignment="1" applyProtection="1">
      <alignment horizontal="left" vertical="center" shrinkToFit="1"/>
      <protection locked="0" hidden="1"/>
    </xf>
    <xf numFmtId="0" fontId="36" fillId="5" borderId="2" xfId="0" applyFont="1" applyFill="1" applyBorder="1" applyAlignment="1" applyProtection="1">
      <alignment horizontal="center" vertical="center" shrinkToFit="1"/>
      <protection locked="0" hidden="1"/>
    </xf>
    <xf numFmtId="178" fontId="36" fillId="5" borderId="2" xfId="5" applyNumberFormat="1" applyFont="1" applyFill="1" applyBorder="1" applyAlignment="1" applyProtection="1">
      <alignment horizontal="right" vertical="center" shrinkToFit="1"/>
      <protection hidden="1"/>
    </xf>
    <xf numFmtId="178" fontId="36" fillId="5" borderId="1" xfId="5" applyNumberFormat="1" applyFont="1" applyFill="1" applyBorder="1" applyAlignment="1" applyProtection="1">
      <alignment horizontal="right" vertical="center" shrinkToFit="1"/>
      <protection locked="0" hidden="1"/>
    </xf>
    <xf numFmtId="178" fontId="36" fillId="5" borderId="2" xfId="5" applyNumberFormat="1" applyFont="1" applyFill="1" applyBorder="1" applyAlignment="1" applyProtection="1">
      <alignment horizontal="right" vertical="center" shrinkToFit="1"/>
      <protection locked="0" hidden="1"/>
    </xf>
    <xf numFmtId="179" fontId="36" fillId="5" borderId="5" xfId="0" applyNumberFormat="1" applyFont="1" applyFill="1" applyBorder="1" applyAlignment="1" applyProtection="1">
      <alignment horizontal="right" vertical="center"/>
      <protection hidden="1"/>
    </xf>
    <xf numFmtId="178" fontId="36" fillId="5" borderId="8" xfId="5" applyNumberFormat="1" applyFont="1" applyFill="1" applyBorder="1" applyAlignment="1" applyProtection="1">
      <alignment horizontal="right" vertical="center" shrinkToFit="1"/>
      <protection locked="0" hidden="1"/>
    </xf>
    <xf numFmtId="178" fontId="36" fillId="5" borderId="7" xfId="5" applyNumberFormat="1" applyFont="1" applyFill="1" applyBorder="1" applyAlignment="1" applyProtection="1">
      <alignment horizontal="right" vertical="center" shrinkToFit="1"/>
      <protection locked="0" hidden="1"/>
    </xf>
    <xf numFmtId="0" fontId="36" fillId="5" borderId="7" xfId="0" applyFont="1" applyFill="1" applyBorder="1" applyAlignment="1" applyProtection="1">
      <alignment horizontal="center" vertical="center" shrinkToFit="1"/>
      <protection locked="0" hidden="1"/>
    </xf>
    <xf numFmtId="0" fontId="39" fillId="5" borderId="1" xfId="0" applyFont="1" applyFill="1" applyBorder="1" applyAlignment="1" applyProtection="1">
      <alignment horizontal="center" vertical="center" wrapText="1"/>
      <protection hidden="1"/>
    </xf>
    <xf numFmtId="0" fontId="39" fillId="5" borderId="3" xfId="0" applyFont="1" applyFill="1" applyBorder="1" applyAlignment="1" applyProtection="1">
      <alignment horizontal="center" vertical="center" wrapText="1"/>
      <protection hidden="1"/>
    </xf>
    <xf numFmtId="0" fontId="36" fillId="5" borderId="1" xfId="0" applyFont="1" applyFill="1" applyBorder="1" applyAlignment="1" applyProtection="1">
      <alignment horizontal="center" vertical="center" shrinkToFit="1"/>
      <protection hidden="1"/>
    </xf>
    <xf numFmtId="0" fontId="36" fillId="5" borderId="3"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shrinkToFit="1"/>
      <protection hidden="1"/>
    </xf>
    <xf numFmtId="0" fontId="36" fillId="5" borderId="71"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left" vertical="center" shrinkToFit="1"/>
      <protection hidden="1"/>
    </xf>
    <xf numFmtId="183" fontId="36" fillId="5" borderId="0" xfId="4" applyNumberFormat="1" applyFont="1" applyFill="1" applyBorder="1" applyAlignment="1" applyProtection="1">
      <alignment horizontal="right" vertical="center"/>
      <protection hidden="1"/>
    </xf>
    <xf numFmtId="0" fontId="36" fillId="5" borderId="3" xfId="0" applyFont="1" applyFill="1" applyBorder="1" applyAlignment="1" applyProtection="1">
      <alignment horizontal="center" vertical="center"/>
      <protection hidden="1"/>
    </xf>
    <xf numFmtId="0" fontId="36" fillId="5" borderId="5" xfId="0" applyFont="1" applyFill="1" applyBorder="1" applyAlignment="1" applyProtection="1">
      <alignment horizontal="center" vertical="center"/>
      <protection hidden="1"/>
    </xf>
    <xf numFmtId="38" fontId="36" fillId="5" borderId="1" xfId="5" applyFont="1" applyFill="1" applyBorder="1" applyAlignment="1" applyProtection="1">
      <alignment horizontal="right" vertical="center" shrinkToFit="1"/>
      <protection hidden="1"/>
    </xf>
    <xf numFmtId="38" fontId="36" fillId="5" borderId="2" xfId="5" applyFont="1" applyFill="1" applyBorder="1" applyAlignment="1" applyProtection="1">
      <alignment horizontal="right" vertical="center" shrinkToFit="1"/>
      <protection hidden="1"/>
    </xf>
    <xf numFmtId="0" fontId="36" fillId="5" borderId="2" xfId="0" applyFont="1" applyFill="1" applyBorder="1" applyAlignment="1" applyProtection="1">
      <alignment horizontal="center" vertical="center" shrinkToFit="1"/>
      <protection hidden="1"/>
    </xf>
    <xf numFmtId="0" fontId="36" fillId="5" borderId="69" xfId="0" applyFont="1" applyFill="1" applyBorder="1" applyAlignment="1" applyProtection="1">
      <alignment horizontal="center" vertical="center" shrinkToFit="1"/>
      <protection hidden="1"/>
    </xf>
    <xf numFmtId="178" fontId="36" fillId="5" borderId="7" xfId="5" applyNumberFormat="1" applyFont="1" applyFill="1" applyBorder="1" applyAlignment="1" applyProtection="1">
      <alignment horizontal="right" vertical="center" shrinkToFit="1"/>
      <protection hidden="1"/>
    </xf>
    <xf numFmtId="178" fontId="36" fillId="5" borderId="88" xfId="5" applyNumberFormat="1" applyFont="1" applyFill="1" applyBorder="1" applyAlignment="1" applyProtection="1">
      <alignment horizontal="right" vertical="center" shrinkToFit="1"/>
      <protection hidden="1"/>
    </xf>
    <xf numFmtId="38" fontId="36" fillId="5" borderId="70" xfId="5" applyFont="1" applyFill="1" applyBorder="1" applyAlignment="1" applyProtection="1">
      <alignment horizontal="right" vertical="center" shrinkToFit="1"/>
      <protection hidden="1"/>
    </xf>
    <xf numFmtId="38" fontId="36" fillId="5" borderId="72" xfId="5" applyFont="1" applyFill="1" applyBorder="1" applyAlignment="1" applyProtection="1">
      <alignment horizontal="right" vertical="center" shrinkToFit="1"/>
      <protection hidden="1"/>
    </xf>
    <xf numFmtId="0" fontId="36" fillId="5" borderId="72"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wrapText="1"/>
      <protection hidden="1"/>
    </xf>
    <xf numFmtId="0" fontId="36" fillId="5" borderId="4" xfId="0" applyFont="1" applyFill="1" applyBorder="1" applyAlignment="1" applyProtection="1">
      <alignment horizontal="center" vertical="center" shrinkToFit="1"/>
      <protection hidden="1"/>
    </xf>
    <xf numFmtId="0" fontId="36" fillId="5" borderId="4" xfId="0" applyFont="1" applyFill="1" applyBorder="1" applyAlignment="1" applyProtection="1">
      <alignment horizontal="center" vertical="center" shrinkToFit="1"/>
      <protection locked="0" hidden="1"/>
    </xf>
    <xf numFmtId="0" fontId="36" fillId="5" borderId="8" xfId="0" applyFont="1" applyFill="1" applyBorder="1" applyAlignment="1" applyProtection="1">
      <alignment horizontal="center" vertical="center" shrinkToFit="1"/>
      <protection locked="0" hidden="1"/>
    </xf>
    <xf numFmtId="0" fontId="36" fillId="5" borderId="6" xfId="0" applyFont="1" applyFill="1" applyBorder="1" applyAlignment="1" applyProtection="1">
      <alignment horizontal="center" vertical="center" shrinkToFit="1"/>
      <protection locked="0" hidden="1"/>
    </xf>
    <xf numFmtId="0" fontId="36" fillId="5" borderId="5"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shrinkToFit="1"/>
      <protection locked="0" hidden="1"/>
    </xf>
    <xf numFmtId="0" fontId="36" fillId="5" borderId="1" xfId="0" applyFont="1" applyFill="1" applyBorder="1" applyAlignment="1" applyProtection="1">
      <alignment horizontal="center" vertical="center" shrinkToFit="1"/>
      <protection locked="0" hidden="1"/>
    </xf>
    <xf numFmtId="0" fontId="36" fillId="5" borderId="3" xfId="0" applyFont="1" applyFill="1" applyBorder="1" applyAlignment="1" applyProtection="1">
      <alignment horizontal="center" vertical="center" shrinkToFit="1"/>
      <protection locked="0" hidden="1"/>
    </xf>
    <xf numFmtId="0" fontId="39" fillId="5" borderId="5" xfId="0" applyFont="1" applyFill="1" applyBorder="1" applyAlignment="1" applyProtection="1">
      <alignment horizontal="center" vertical="center" wrapText="1"/>
      <protection hidden="1"/>
    </xf>
    <xf numFmtId="0" fontId="39" fillId="5" borderId="5" xfId="0" applyFont="1" applyFill="1" applyBorder="1" applyAlignment="1" applyProtection="1">
      <alignment horizontal="center" vertical="center"/>
      <protection hidden="1"/>
    </xf>
    <xf numFmtId="0" fontId="36" fillId="5" borderId="5" xfId="0" applyFont="1" applyFill="1" applyBorder="1" applyAlignment="1" applyProtection="1">
      <alignment horizontal="left" vertical="center"/>
      <protection hidden="1"/>
    </xf>
    <xf numFmtId="0" fontId="36" fillId="5" borderId="8" xfId="0" applyFont="1" applyFill="1" applyBorder="1" applyAlignment="1" applyProtection="1">
      <alignment horizontal="center" vertical="center"/>
      <protection locked="0" hidden="1"/>
    </xf>
    <xf numFmtId="0" fontId="36" fillId="5" borderId="6" xfId="0" applyFont="1" applyFill="1" applyBorder="1" applyAlignment="1" applyProtection="1">
      <alignment horizontal="center" vertical="center"/>
      <protection locked="0" hidden="1"/>
    </xf>
    <xf numFmtId="0" fontId="36" fillId="5" borderId="1" xfId="0" applyFont="1" applyFill="1" applyBorder="1" applyAlignment="1" applyProtection="1">
      <alignment horizontal="center" vertical="center"/>
      <protection locked="0" hidden="1"/>
    </xf>
    <xf numFmtId="0" fontId="36" fillId="5" borderId="3" xfId="0" applyFont="1" applyFill="1" applyBorder="1" applyAlignment="1" applyProtection="1">
      <alignment horizontal="center" vertical="center"/>
      <protection locked="0" hidden="1"/>
    </xf>
    <xf numFmtId="0" fontId="36" fillId="5" borderId="1" xfId="0" applyFont="1" applyFill="1" applyBorder="1" applyAlignment="1" applyProtection="1">
      <alignment horizontal="center" vertical="center"/>
      <protection hidden="1"/>
    </xf>
    <xf numFmtId="0" fontId="36" fillId="5" borderId="70" xfId="0" applyFont="1" applyFill="1" applyBorder="1" applyAlignment="1" applyProtection="1">
      <alignment horizontal="center" vertical="center"/>
      <protection hidden="1"/>
    </xf>
    <xf numFmtId="0" fontId="36" fillId="5" borderId="71" xfId="0" applyFont="1" applyFill="1" applyBorder="1" applyAlignment="1" applyProtection="1">
      <alignment horizontal="center" vertical="center"/>
      <protection hidden="1"/>
    </xf>
    <xf numFmtId="179" fontId="36" fillId="5" borderId="5" xfId="0" applyNumberFormat="1" applyFont="1" applyFill="1" applyBorder="1" applyAlignment="1" applyProtection="1">
      <alignment horizontal="right" vertical="center" shrinkToFit="1"/>
      <protection hidden="1"/>
    </xf>
    <xf numFmtId="0" fontId="26" fillId="5" borderId="5" xfId="4"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protection hidden="1"/>
    </xf>
    <xf numFmtId="0" fontId="62" fillId="5" borderId="1" xfId="0" applyFont="1" applyFill="1" applyBorder="1" applyAlignment="1" applyProtection="1">
      <alignment horizontal="center" vertical="center" shrinkToFit="1"/>
      <protection hidden="1"/>
    </xf>
    <xf numFmtId="0" fontId="62" fillId="5" borderId="2" xfId="0" applyFont="1" applyFill="1" applyBorder="1" applyAlignment="1" applyProtection="1">
      <alignment horizontal="center" vertical="center" shrinkToFit="1"/>
      <protection hidden="1"/>
    </xf>
    <xf numFmtId="0" fontId="61" fillId="5" borderId="0" xfId="0" applyFont="1" applyFill="1" applyAlignment="1" applyProtection="1">
      <alignment horizontal="left" vertical="center"/>
      <protection hidden="1"/>
    </xf>
    <xf numFmtId="0" fontId="61" fillId="5" borderId="0" xfId="0" applyFont="1" applyFill="1" applyAlignment="1" applyProtection="1">
      <alignment vertical="center"/>
      <protection hidden="1"/>
    </xf>
    <xf numFmtId="0" fontId="26" fillId="5" borderId="10" xfId="0" applyFont="1" applyFill="1" applyBorder="1" applyAlignment="1" applyProtection="1">
      <alignment horizontal="center" vertical="center" wrapText="1"/>
      <protection hidden="1"/>
    </xf>
    <xf numFmtId="0" fontId="26" fillId="5" borderId="25" xfId="0" applyFont="1" applyFill="1" applyBorder="1" applyAlignment="1" applyProtection="1">
      <alignment horizontal="center" vertical="center" wrapText="1"/>
      <protection hidden="1"/>
    </xf>
    <xf numFmtId="0" fontId="26" fillId="5" borderId="26" xfId="0" applyFont="1" applyFill="1" applyBorder="1" applyAlignment="1" applyProtection="1">
      <alignment horizontal="center" vertical="center" wrapText="1"/>
      <protection hidden="1"/>
    </xf>
    <xf numFmtId="0" fontId="26" fillId="5" borderId="11" xfId="0" applyFont="1" applyFill="1" applyBorder="1" applyAlignment="1" applyProtection="1">
      <alignment horizontal="center" vertical="center" wrapText="1"/>
      <protection hidden="1"/>
    </xf>
    <xf numFmtId="0" fontId="26" fillId="5" borderId="0" xfId="0" applyFont="1" applyFill="1" applyBorder="1" applyAlignment="1" applyProtection="1">
      <alignment horizontal="center" vertical="center" wrapText="1"/>
      <protection hidden="1"/>
    </xf>
    <xf numFmtId="0" fontId="26" fillId="5" borderId="12" xfId="0" applyFont="1" applyFill="1" applyBorder="1" applyAlignment="1" applyProtection="1">
      <alignment horizontal="center" vertical="center" wrapText="1"/>
      <protection hidden="1"/>
    </xf>
    <xf numFmtId="0" fontId="26" fillId="5" borderId="8" xfId="0" applyFont="1" applyFill="1" applyBorder="1" applyAlignment="1" applyProtection="1">
      <alignment horizontal="center" vertical="center" wrapText="1"/>
      <protection hidden="1"/>
    </xf>
    <xf numFmtId="0" fontId="26" fillId="5" borderId="7" xfId="0" applyFont="1" applyFill="1" applyBorder="1" applyAlignment="1" applyProtection="1">
      <alignment horizontal="center" vertical="center" wrapText="1"/>
      <protection hidden="1"/>
    </xf>
    <xf numFmtId="0" fontId="26" fillId="5" borderId="6" xfId="0" applyFont="1" applyFill="1" applyBorder="1" applyAlignment="1" applyProtection="1">
      <alignment horizontal="center" vertical="center" wrapText="1"/>
      <protection hidden="1"/>
    </xf>
    <xf numFmtId="38" fontId="62" fillId="9" borderId="5" xfId="5" applyFont="1" applyFill="1" applyBorder="1" applyAlignment="1" applyProtection="1">
      <alignment horizontal="center" vertical="center"/>
      <protection locked="0" hidden="1"/>
    </xf>
    <xf numFmtId="38" fontId="62" fillId="9" borderId="9" xfId="5" applyFont="1" applyFill="1" applyBorder="1" applyAlignment="1" applyProtection="1">
      <alignment horizontal="center" vertical="center"/>
      <protection locked="0" hidden="1"/>
    </xf>
    <xf numFmtId="38" fontId="66" fillId="5" borderId="5" xfId="5" applyFont="1" applyFill="1" applyBorder="1" applyAlignment="1" applyProtection="1">
      <alignment horizontal="center" vertical="center" shrinkToFit="1"/>
      <protection hidden="1"/>
    </xf>
    <xf numFmtId="38" fontId="66" fillId="5" borderId="9" xfId="5" applyFont="1" applyFill="1" applyBorder="1" applyAlignment="1" applyProtection="1">
      <alignment horizontal="center" vertical="center" shrinkToFit="1"/>
      <protection hidden="1"/>
    </xf>
    <xf numFmtId="0" fontId="64" fillId="5" borderId="0" xfId="0" applyFont="1" applyFill="1" applyAlignment="1" applyProtection="1">
      <alignment horizontal="left" vertical="center"/>
      <protection hidden="1"/>
    </xf>
    <xf numFmtId="0" fontId="55" fillId="5" borderId="11" xfId="0" applyFont="1" applyFill="1" applyBorder="1" applyAlignment="1" applyProtection="1">
      <alignment horizontal="left" vertical="center"/>
      <protection hidden="1"/>
    </xf>
    <xf numFmtId="0" fontId="55" fillId="5" borderId="0" xfId="0" applyFont="1" applyFill="1" applyAlignment="1" applyProtection="1">
      <alignment horizontal="left" vertical="center"/>
      <protection hidden="1"/>
    </xf>
    <xf numFmtId="0" fontId="55" fillId="5" borderId="0" xfId="0" applyFont="1" applyFill="1" applyBorder="1" applyAlignment="1" applyProtection="1">
      <alignment horizontal="left" vertical="center"/>
      <protection hidden="1"/>
    </xf>
    <xf numFmtId="0" fontId="55" fillId="5" borderId="5" xfId="0" applyFont="1" applyFill="1" applyBorder="1" applyAlignment="1" applyProtection="1">
      <alignment horizontal="left" vertical="center" wrapText="1"/>
      <protection locked="0" hidden="1"/>
    </xf>
    <xf numFmtId="181" fontId="62" fillId="5" borderId="5" xfId="0" applyNumberFormat="1" applyFont="1" applyFill="1" applyBorder="1" applyAlignment="1" applyProtection="1">
      <alignment horizontal="center" vertical="center"/>
      <protection locked="0" hidden="1"/>
    </xf>
    <xf numFmtId="38" fontId="56" fillId="9" borderId="5" xfId="5" applyFont="1" applyFill="1" applyBorder="1" applyAlignment="1" applyProtection="1">
      <alignment horizontal="center" vertical="center"/>
      <protection locked="0" hidden="1"/>
    </xf>
    <xf numFmtId="0" fontId="63" fillId="5" borderId="0" xfId="0" applyFont="1" applyFill="1" applyAlignment="1" applyProtection="1">
      <alignment horizontal="left" vertical="center"/>
      <protection hidden="1"/>
    </xf>
    <xf numFmtId="0" fontId="62" fillId="5" borderId="5" xfId="0" applyFont="1" applyFill="1" applyBorder="1" applyAlignment="1" applyProtection="1">
      <alignment horizontal="center" vertical="center" wrapText="1"/>
      <protection hidden="1"/>
    </xf>
    <xf numFmtId="0" fontId="62" fillId="5" borderId="10" xfId="0" applyFont="1" applyFill="1" applyBorder="1" applyAlignment="1" applyProtection="1">
      <alignment horizontal="center" vertical="center"/>
      <protection hidden="1"/>
    </xf>
    <xf numFmtId="0" fontId="62" fillId="5" borderId="25" xfId="0" applyFont="1" applyFill="1" applyBorder="1" applyAlignment="1" applyProtection="1">
      <alignment horizontal="center" vertical="center"/>
      <protection hidden="1"/>
    </xf>
    <xf numFmtId="0" fontId="62" fillId="5" borderId="26" xfId="0" applyFont="1" applyFill="1" applyBorder="1" applyAlignment="1" applyProtection="1">
      <alignment horizontal="center" vertical="center"/>
      <protection hidden="1"/>
    </xf>
    <xf numFmtId="0" fontId="62" fillId="5" borderId="8" xfId="0" applyFont="1" applyFill="1" applyBorder="1" applyAlignment="1" applyProtection="1">
      <alignment horizontal="center" vertical="center"/>
      <protection hidden="1"/>
    </xf>
    <xf numFmtId="0" fontId="62" fillId="5" borderId="7" xfId="0" applyFont="1" applyFill="1" applyBorder="1" applyAlignment="1" applyProtection="1">
      <alignment horizontal="center" vertical="center"/>
      <protection hidden="1"/>
    </xf>
    <xf numFmtId="0" fontId="62" fillId="5" borderId="6" xfId="0" applyFont="1" applyFill="1" applyBorder="1" applyAlignment="1" applyProtection="1">
      <alignment horizontal="center" vertical="center"/>
      <protection hidden="1"/>
    </xf>
    <xf numFmtId="38" fontId="62" fillId="5" borderId="5" xfId="5" applyFont="1" applyFill="1" applyBorder="1" applyAlignment="1" applyProtection="1">
      <alignment horizontal="center" vertical="center"/>
      <protection locked="0" hidden="1"/>
    </xf>
    <xf numFmtId="0" fontId="55" fillId="0" borderId="2" xfId="0" applyFont="1" applyBorder="1" applyAlignment="1" applyProtection="1">
      <alignment horizontal="center" vertical="center" shrinkToFit="1"/>
      <protection locked="0" hidden="1"/>
    </xf>
    <xf numFmtId="0" fontId="55" fillId="0" borderId="3" xfId="0" applyFont="1" applyBorder="1" applyAlignment="1" applyProtection="1">
      <alignment horizontal="center" vertical="center" shrinkToFit="1"/>
      <protection locked="0" hidden="1"/>
    </xf>
    <xf numFmtId="0" fontId="62" fillId="9" borderId="10" xfId="0" applyFont="1" applyFill="1" applyBorder="1" applyAlignment="1" applyProtection="1">
      <alignment horizontal="center" vertical="center" shrinkToFit="1"/>
      <protection locked="0" hidden="1"/>
    </xf>
    <xf numFmtId="0" fontId="62" fillId="9" borderId="25" xfId="0" applyFont="1" applyFill="1" applyBorder="1" applyAlignment="1" applyProtection="1">
      <alignment horizontal="center" vertical="center" shrinkToFit="1"/>
      <protection locked="0" hidden="1"/>
    </xf>
    <xf numFmtId="0" fontId="62" fillId="9" borderId="26" xfId="0" applyFont="1" applyFill="1" applyBorder="1" applyAlignment="1" applyProtection="1">
      <alignment horizontal="center" vertical="center" shrinkToFit="1"/>
      <protection locked="0" hidden="1"/>
    </xf>
    <xf numFmtId="0" fontId="62" fillId="9" borderId="11" xfId="0" applyFont="1" applyFill="1" applyBorder="1" applyAlignment="1" applyProtection="1">
      <alignment horizontal="center" vertical="center" shrinkToFit="1"/>
      <protection locked="0" hidden="1"/>
    </xf>
    <xf numFmtId="0" fontId="62" fillId="9" borderId="0" xfId="0" applyFont="1" applyFill="1" applyBorder="1" applyAlignment="1" applyProtection="1">
      <alignment horizontal="center" vertical="center" shrinkToFit="1"/>
      <protection locked="0" hidden="1"/>
    </xf>
    <xf numFmtId="0" fontId="62" fillId="9" borderId="12" xfId="0" applyFont="1" applyFill="1" applyBorder="1" applyAlignment="1" applyProtection="1">
      <alignment horizontal="center" vertical="center" shrinkToFit="1"/>
      <protection locked="0" hidden="1"/>
    </xf>
    <xf numFmtId="0" fontId="62" fillId="9" borderId="8" xfId="0" applyFont="1" applyFill="1" applyBorder="1" applyAlignment="1" applyProtection="1">
      <alignment horizontal="center" vertical="center" shrinkToFit="1"/>
      <protection locked="0" hidden="1"/>
    </xf>
    <xf numFmtId="0" fontId="62" fillId="9" borderId="7" xfId="0" applyFont="1" applyFill="1" applyBorder="1" applyAlignment="1" applyProtection="1">
      <alignment horizontal="center" vertical="center" shrinkToFit="1"/>
      <protection locked="0" hidden="1"/>
    </xf>
    <xf numFmtId="0" fontId="62" fillId="9" borderId="6" xfId="0" applyFont="1" applyFill="1" applyBorder="1" applyAlignment="1" applyProtection="1">
      <alignment horizontal="center" vertical="center" shrinkToFit="1"/>
      <protection locked="0" hidden="1"/>
    </xf>
    <xf numFmtId="38" fontId="65" fillId="9" borderId="10" xfId="5" applyFont="1" applyFill="1" applyBorder="1" applyAlignment="1" applyProtection="1">
      <alignment horizontal="center" vertical="center" shrinkToFit="1"/>
      <protection locked="0" hidden="1"/>
    </xf>
    <xf numFmtId="38" fontId="65" fillId="9" borderId="25" xfId="5" applyFont="1" applyFill="1" applyBorder="1" applyAlignment="1" applyProtection="1">
      <alignment horizontal="center" vertical="center" shrinkToFit="1"/>
      <protection locked="0" hidden="1"/>
    </xf>
    <xf numFmtId="38" fontId="65" fillId="9" borderId="26" xfId="5" applyFont="1" applyFill="1" applyBorder="1" applyAlignment="1" applyProtection="1">
      <alignment horizontal="center" vertical="center" shrinkToFit="1"/>
      <protection locked="0" hidden="1"/>
    </xf>
    <xf numFmtId="38" fontId="65" fillId="9" borderId="11" xfId="5" applyFont="1" applyFill="1" applyBorder="1" applyAlignment="1" applyProtection="1">
      <alignment horizontal="center" vertical="center" shrinkToFit="1"/>
      <protection locked="0" hidden="1"/>
    </xf>
    <xf numFmtId="38" fontId="65" fillId="9" borderId="0" xfId="5" applyFont="1" applyFill="1" applyBorder="1" applyAlignment="1" applyProtection="1">
      <alignment horizontal="center" vertical="center" shrinkToFit="1"/>
      <protection locked="0" hidden="1"/>
    </xf>
    <xf numFmtId="38" fontId="65" fillId="9" borderId="12" xfId="5" applyFont="1" applyFill="1" applyBorder="1" applyAlignment="1" applyProtection="1">
      <alignment horizontal="center" vertical="center" shrinkToFit="1"/>
      <protection locked="0" hidden="1"/>
    </xf>
    <xf numFmtId="38" fontId="65" fillId="9" borderId="8" xfId="5" applyFont="1" applyFill="1" applyBorder="1" applyAlignment="1" applyProtection="1">
      <alignment horizontal="center" vertical="center" shrinkToFit="1"/>
      <protection locked="0" hidden="1"/>
    </xf>
    <xf numFmtId="38" fontId="65" fillId="9" borderId="7" xfId="5" applyFont="1" applyFill="1" applyBorder="1" applyAlignment="1" applyProtection="1">
      <alignment horizontal="center" vertical="center" shrinkToFit="1"/>
      <protection locked="0" hidden="1"/>
    </xf>
    <xf numFmtId="38" fontId="65" fillId="9" borderId="6" xfId="5" applyFont="1" applyFill="1" applyBorder="1" applyAlignment="1" applyProtection="1">
      <alignment horizontal="center" vertical="center" shrinkToFit="1"/>
      <protection locked="0" hidden="1"/>
    </xf>
    <xf numFmtId="0" fontId="67" fillId="5" borderId="25" xfId="0" applyFont="1" applyFill="1" applyBorder="1" applyAlignment="1" applyProtection="1">
      <alignment horizontal="left" vertical="center" wrapText="1"/>
      <protection hidden="1"/>
    </xf>
    <xf numFmtId="0" fontId="60" fillId="5" borderId="0" xfId="0" applyFont="1" applyFill="1" applyAlignment="1" applyProtection="1">
      <alignment horizontal="center" vertical="center"/>
      <protection hidden="1"/>
    </xf>
    <xf numFmtId="49" fontId="26" fillId="5" borderId="0" xfId="4" applyNumberFormat="1" applyFont="1" applyFill="1" applyBorder="1" applyAlignment="1" applyProtection="1">
      <alignment horizontal="center" vertical="center" shrinkToFit="1"/>
      <protection hidden="1"/>
    </xf>
    <xf numFmtId="0" fontId="26" fillId="5" borderId="5" xfId="0" applyFont="1" applyFill="1" applyBorder="1" applyAlignment="1" applyProtection="1">
      <alignment horizontal="left" vertical="center" wrapText="1"/>
      <protection hidden="1"/>
    </xf>
    <xf numFmtId="0" fontId="62" fillId="5" borderId="0" xfId="0" applyFont="1" applyFill="1" applyBorder="1" applyAlignment="1" applyProtection="1">
      <alignment horizontal="center" vertical="center" shrinkToFit="1"/>
      <protection hidden="1"/>
    </xf>
    <xf numFmtId="180" fontId="62" fillId="5" borderId="0" xfId="0" applyNumberFormat="1" applyFont="1" applyFill="1" applyBorder="1" applyAlignment="1" applyProtection="1">
      <alignment horizontal="center" vertical="center" shrinkToFit="1"/>
      <protection hidden="1"/>
    </xf>
    <xf numFmtId="0" fontId="62" fillId="9" borderId="5" xfId="0" applyFont="1" applyFill="1" applyBorder="1" applyAlignment="1" applyProtection="1">
      <alignment horizontal="center" vertical="center"/>
      <protection locked="0" hidden="1"/>
    </xf>
    <xf numFmtId="181" fontId="65" fillId="5" borderId="11" xfId="0" applyNumberFormat="1" applyFont="1" applyFill="1" applyBorder="1" applyAlignment="1" applyProtection="1">
      <alignment horizontal="center" vertical="center"/>
      <protection hidden="1"/>
    </xf>
    <xf numFmtId="181" fontId="65" fillId="5" borderId="8" xfId="0" applyNumberFormat="1"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protection hidden="1"/>
    </xf>
    <xf numFmtId="0" fontId="31" fillId="5" borderId="7" xfId="0" applyFont="1" applyFill="1" applyBorder="1" applyAlignment="1" applyProtection="1">
      <alignment horizontal="center" vertical="center"/>
      <protection hidden="1"/>
    </xf>
    <xf numFmtId="0" fontId="31" fillId="5" borderId="0" xfId="0" applyNumberFormat="1" applyFont="1" applyFill="1" applyBorder="1" applyAlignment="1" applyProtection="1">
      <alignment horizontal="center" vertical="center"/>
      <protection locked="0" hidden="1"/>
    </xf>
    <xf numFmtId="0" fontId="31" fillId="5" borderId="7" xfId="0" applyNumberFormat="1" applyFont="1" applyFill="1" applyBorder="1" applyAlignment="1" applyProtection="1">
      <alignment horizontal="center" vertical="center"/>
      <protection locked="0" hidden="1"/>
    </xf>
    <xf numFmtId="38" fontId="62" fillId="5" borderId="5" xfId="5" applyFont="1" applyFill="1" applyBorder="1" applyAlignment="1" applyProtection="1">
      <alignment horizontal="center" vertical="center"/>
      <protection hidden="1"/>
    </xf>
    <xf numFmtId="38" fontId="62" fillId="5" borderId="9" xfId="5" applyFont="1" applyFill="1" applyBorder="1" applyAlignment="1" applyProtection="1">
      <alignment horizontal="center" vertical="center"/>
      <protection hidden="1"/>
    </xf>
    <xf numFmtId="38" fontId="66" fillId="5" borderId="10" xfId="5" applyFont="1" applyFill="1" applyBorder="1" applyAlignment="1" applyProtection="1">
      <alignment horizontal="center" vertical="center" shrinkToFit="1"/>
      <protection hidden="1"/>
    </xf>
    <xf numFmtId="38" fontId="66" fillId="5" borderId="25" xfId="5" applyFont="1" applyFill="1" applyBorder="1" applyAlignment="1" applyProtection="1">
      <alignment horizontal="center" vertical="center" shrinkToFit="1"/>
      <protection hidden="1"/>
    </xf>
    <xf numFmtId="38" fontId="66" fillId="5" borderId="26" xfId="5" applyFont="1" applyFill="1" applyBorder="1" applyAlignment="1" applyProtection="1">
      <alignment horizontal="center" vertical="center" shrinkToFit="1"/>
      <protection hidden="1"/>
    </xf>
    <xf numFmtId="38" fontId="66" fillId="5" borderId="11" xfId="5" applyFont="1" applyFill="1" applyBorder="1" applyAlignment="1" applyProtection="1">
      <alignment horizontal="center" vertical="center" shrinkToFit="1"/>
      <protection hidden="1"/>
    </xf>
    <xf numFmtId="38" fontId="66" fillId="5" borderId="0" xfId="5" applyFont="1" applyFill="1" applyBorder="1" applyAlignment="1" applyProtection="1">
      <alignment horizontal="center" vertical="center" shrinkToFit="1"/>
      <protection hidden="1"/>
    </xf>
    <xf numFmtId="38" fontId="66" fillId="5" borderId="12" xfId="5" applyFont="1" applyFill="1" applyBorder="1" applyAlignment="1" applyProtection="1">
      <alignment horizontal="center" vertical="center" shrinkToFit="1"/>
      <protection hidden="1"/>
    </xf>
    <xf numFmtId="38" fontId="66" fillId="5" borderId="8" xfId="5" applyFont="1" applyFill="1" applyBorder="1" applyAlignment="1" applyProtection="1">
      <alignment horizontal="center" vertical="center" shrinkToFit="1"/>
      <protection hidden="1"/>
    </xf>
    <xf numFmtId="38" fontId="66" fillId="5" borderId="7" xfId="5" applyFont="1" applyFill="1" applyBorder="1" applyAlignment="1" applyProtection="1">
      <alignment horizontal="center" vertical="center" shrinkToFit="1"/>
      <protection hidden="1"/>
    </xf>
    <xf numFmtId="38" fontId="66" fillId="5" borderId="6" xfId="5" applyFont="1" applyFill="1" applyBorder="1" applyAlignment="1" applyProtection="1">
      <alignment horizontal="center" vertical="center" shrinkToFit="1"/>
      <protection hidden="1"/>
    </xf>
    <xf numFmtId="0" fontId="62" fillId="9" borderId="1" xfId="0" applyFont="1" applyFill="1" applyBorder="1" applyAlignment="1" applyProtection="1">
      <alignment horizontal="center" vertical="center"/>
      <protection locked="0" hidden="1"/>
    </xf>
    <xf numFmtId="0" fontId="62" fillId="9" borderId="10" xfId="0" applyFont="1" applyFill="1" applyBorder="1" applyAlignment="1" applyProtection="1">
      <alignment horizontal="center" vertical="center"/>
      <protection locked="0" hidden="1"/>
    </xf>
    <xf numFmtId="0" fontId="62" fillId="9" borderId="25" xfId="0" applyFont="1" applyFill="1" applyBorder="1" applyAlignment="1" applyProtection="1">
      <alignment horizontal="center" vertical="center"/>
      <protection locked="0" hidden="1"/>
    </xf>
    <xf numFmtId="0" fontId="62" fillId="9" borderId="11" xfId="0" applyFont="1" applyFill="1" applyBorder="1" applyAlignment="1" applyProtection="1">
      <alignment horizontal="center" vertical="center"/>
      <protection locked="0" hidden="1"/>
    </xf>
    <xf numFmtId="0" fontId="62" fillId="9" borderId="0" xfId="0" applyFont="1" applyFill="1" applyBorder="1" applyAlignment="1" applyProtection="1">
      <alignment horizontal="center" vertical="center"/>
      <protection locked="0" hidden="1"/>
    </xf>
    <xf numFmtId="0" fontId="55" fillId="5" borderId="25" xfId="0" applyFont="1" applyFill="1" applyBorder="1" applyAlignment="1" applyProtection="1">
      <alignment horizontal="left" vertical="center" wrapText="1"/>
      <protection hidden="1"/>
    </xf>
    <xf numFmtId="181" fontId="31" fillId="5" borderId="10" xfId="0" applyNumberFormat="1" applyFont="1" applyFill="1" applyBorder="1" applyAlignment="1" applyProtection="1">
      <alignment horizontal="center" vertical="center"/>
      <protection hidden="1"/>
    </xf>
    <xf numFmtId="181" fontId="31" fillId="5" borderId="11"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protection locked="0" hidden="1"/>
    </xf>
    <xf numFmtId="181" fontId="31" fillId="5" borderId="25" xfId="0" applyNumberFormat="1" applyFont="1" applyFill="1" applyBorder="1" applyAlignment="1" applyProtection="1">
      <alignment horizontal="center" vertical="center"/>
      <protection hidden="1"/>
    </xf>
    <xf numFmtId="181" fontId="31" fillId="5" borderId="0"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31" fillId="5" borderId="26" xfId="0" applyFont="1" applyFill="1" applyBorder="1" applyAlignment="1" applyProtection="1">
      <alignment horizontal="center" vertical="center" wrapText="1"/>
      <protection hidden="1"/>
    </xf>
    <xf numFmtId="0" fontId="31" fillId="5" borderId="12"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locked="0" hidden="1"/>
    </xf>
    <xf numFmtId="0" fontId="31" fillId="5" borderId="7" xfId="0" applyFont="1" applyFill="1" applyBorder="1" applyAlignment="1" applyProtection="1">
      <alignment horizontal="center" vertical="center" wrapText="1"/>
      <protection locked="0" hidden="1"/>
    </xf>
    <xf numFmtId="0" fontId="31" fillId="5" borderId="6" xfId="0" applyFont="1" applyFill="1" applyBorder="1" applyAlignment="1" applyProtection="1">
      <alignment horizontal="center" vertical="center" wrapText="1"/>
      <protection hidden="1"/>
    </xf>
    <xf numFmtId="0" fontId="62" fillId="5" borderId="1"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protection hidden="1"/>
    </xf>
    <xf numFmtId="0" fontId="62" fillId="5" borderId="3" xfId="0" applyFont="1" applyFill="1" applyBorder="1" applyAlignment="1" applyProtection="1">
      <alignment horizontal="center" vertical="center"/>
      <protection hidden="1"/>
    </xf>
    <xf numFmtId="38" fontId="62" fillId="5" borderId="1" xfId="5" applyFont="1" applyFill="1" applyBorder="1" applyAlignment="1" applyProtection="1">
      <alignment horizontal="center" vertical="center" shrinkToFit="1"/>
      <protection locked="0" hidden="1"/>
    </xf>
    <xf numFmtId="38" fontId="62" fillId="5" borderId="3" xfId="5" applyFont="1" applyFill="1" applyBorder="1" applyAlignment="1" applyProtection="1">
      <alignment horizontal="center" vertical="center" shrinkToFit="1"/>
      <protection locked="0" hidden="1"/>
    </xf>
    <xf numFmtId="0" fontId="55" fillId="5" borderId="1" xfId="0" applyFont="1" applyFill="1" applyBorder="1" applyAlignment="1" applyProtection="1">
      <alignment horizontal="left" vertical="center" wrapText="1"/>
      <protection locked="0" hidden="1"/>
    </xf>
    <xf numFmtId="0" fontId="55" fillId="5" borderId="2" xfId="0" applyFont="1" applyFill="1" applyBorder="1" applyAlignment="1" applyProtection="1">
      <alignment horizontal="left" vertical="center" wrapText="1"/>
      <protection locked="0" hidden="1"/>
    </xf>
    <xf numFmtId="0" fontId="55" fillId="5" borderId="3" xfId="0" applyFont="1" applyFill="1" applyBorder="1" applyAlignment="1" applyProtection="1">
      <alignment horizontal="left" vertical="center" wrapText="1"/>
      <protection locked="0" hidden="1"/>
    </xf>
    <xf numFmtId="0" fontId="62" fillId="5" borderId="10" xfId="0" applyFont="1" applyFill="1" applyBorder="1" applyAlignment="1" applyProtection="1">
      <alignment horizontal="center" vertical="center" wrapText="1"/>
      <protection hidden="1"/>
    </xf>
    <xf numFmtId="0" fontId="62" fillId="5" borderId="25" xfId="0" applyFont="1" applyFill="1" applyBorder="1" applyAlignment="1" applyProtection="1">
      <alignment horizontal="center" vertical="center" wrapText="1"/>
      <protection hidden="1"/>
    </xf>
    <xf numFmtId="0" fontId="62" fillId="5" borderId="26" xfId="0" applyFont="1" applyFill="1" applyBorder="1" applyAlignment="1" applyProtection="1">
      <alignment horizontal="center" vertical="center" wrapText="1"/>
      <protection hidden="1"/>
    </xf>
    <xf numFmtId="0" fontId="62" fillId="5" borderId="8" xfId="0" applyFont="1" applyFill="1" applyBorder="1" applyAlignment="1" applyProtection="1">
      <alignment horizontal="center" vertical="center" wrapText="1"/>
      <protection hidden="1"/>
    </xf>
    <xf numFmtId="0" fontId="62" fillId="5" borderId="7" xfId="0" applyFont="1" applyFill="1" applyBorder="1" applyAlignment="1" applyProtection="1">
      <alignment horizontal="center" vertical="center" wrapText="1"/>
      <protection hidden="1"/>
    </xf>
    <xf numFmtId="0" fontId="62" fillId="5" borderId="6" xfId="0" applyFont="1" applyFill="1" applyBorder="1" applyAlignment="1" applyProtection="1">
      <alignment horizontal="center" vertical="center" wrapText="1"/>
      <protection hidden="1"/>
    </xf>
    <xf numFmtId="0" fontId="62" fillId="5" borderId="11" xfId="0" applyFont="1" applyFill="1" applyBorder="1" applyAlignment="1" applyProtection="1">
      <alignment horizontal="center" vertical="center" wrapText="1"/>
      <protection hidden="1"/>
    </xf>
    <xf numFmtId="0" fontId="62" fillId="5" borderId="12" xfId="0" applyFont="1" applyFill="1" applyBorder="1" applyAlignment="1" applyProtection="1">
      <alignment horizontal="center" vertical="center" wrapText="1"/>
      <protection hidden="1"/>
    </xf>
    <xf numFmtId="0" fontId="62" fillId="5" borderId="0" xfId="0" applyFont="1" applyFill="1" applyBorder="1" applyAlignment="1" applyProtection="1">
      <alignment horizontal="center" vertical="center" wrapText="1"/>
      <protection hidden="1"/>
    </xf>
    <xf numFmtId="0" fontId="62" fillId="5" borderId="2" xfId="0" applyFont="1" applyFill="1" applyBorder="1" applyAlignment="1" applyProtection="1">
      <alignment horizontal="center" vertical="center" shrinkToFit="1"/>
      <protection locked="0" hidden="1"/>
    </xf>
    <xf numFmtId="0" fontId="62" fillId="5" borderId="3" xfId="0" applyFont="1" applyFill="1" applyBorder="1" applyAlignment="1" applyProtection="1">
      <alignment horizontal="center" vertical="center" shrinkToFit="1"/>
      <protection locked="0" hidden="1"/>
    </xf>
    <xf numFmtId="0" fontId="62" fillId="5" borderId="4"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shrinkToFit="1"/>
      <protection locked="0" hidden="1"/>
    </xf>
    <xf numFmtId="0" fontId="36" fillId="5" borderId="25" xfId="0" applyFont="1" applyFill="1" applyBorder="1" applyAlignment="1" applyProtection="1">
      <alignment horizontal="center" vertical="center" shrinkToFit="1"/>
      <protection locked="0" hidden="1"/>
    </xf>
    <xf numFmtId="0" fontId="36" fillId="5" borderId="26" xfId="0" applyFont="1" applyFill="1" applyBorder="1" applyAlignment="1" applyProtection="1">
      <alignment horizontal="center" vertical="center" shrinkToFit="1"/>
      <protection locked="0" hidden="1"/>
    </xf>
    <xf numFmtId="0" fontId="36" fillId="5" borderId="11" xfId="0" applyFont="1" applyFill="1" applyBorder="1" applyAlignment="1" applyProtection="1">
      <alignment horizontal="center" vertical="center" shrinkToFit="1"/>
      <protection locked="0" hidden="1"/>
    </xf>
    <xf numFmtId="0" fontId="36" fillId="5" borderId="0" xfId="0" applyFont="1" applyFill="1" applyBorder="1" applyAlignment="1" applyProtection="1">
      <alignment horizontal="center" vertical="center" shrinkToFit="1"/>
      <protection locked="0" hidden="1"/>
    </xf>
    <xf numFmtId="0" fontId="36" fillId="5" borderId="12" xfId="0" applyFont="1" applyFill="1" applyBorder="1" applyAlignment="1" applyProtection="1">
      <alignment horizontal="center" vertical="center" shrinkToFit="1"/>
      <protection locked="0" hidden="1"/>
    </xf>
    <xf numFmtId="179" fontId="36" fillId="5" borderId="25" xfId="0" applyNumberFormat="1" applyFont="1" applyFill="1" applyBorder="1" applyAlignment="1" applyProtection="1">
      <alignment horizontal="right" vertical="center" shrinkToFit="1"/>
      <protection locked="0" hidden="1"/>
    </xf>
    <xf numFmtId="179" fontId="36" fillId="5" borderId="26" xfId="0" applyNumberFormat="1" applyFont="1" applyFill="1" applyBorder="1" applyAlignment="1" applyProtection="1">
      <alignment horizontal="right" vertical="center" shrinkToFit="1"/>
      <protection locked="0" hidden="1"/>
    </xf>
    <xf numFmtId="179" fontId="36" fillId="5" borderId="0" xfId="0" applyNumberFormat="1" applyFont="1" applyFill="1" applyBorder="1" applyAlignment="1" applyProtection="1">
      <alignment horizontal="right" vertical="center" shrinkToFit="1"/>
      <protection locked="0" hidden="1"/>
    </xf>
    <xf numFmtId="179" fontId="36" fillId="5" borderId="12" xfId="0" applyNumberFormat="1" applyFont="1" applyFill="1" applyBorder="1" applyAlignment="1" applyProtection="1">
      <alignment horizontal="right" vertical="center" shrinkToFit="1"/>
      <protection locked="0" hidden="1"/>
    </xf>
    <xf numFmtId="179" fontId="36" fillId="5" borderId="25" xfId="0" applyNumberFormat="1" applyFont="1" applyFill="1" applyBorder="1" applyAlignment="1" applyProtection="1">
      <alignment horizontal="right" vertical="center" shrinkToFit="1"/>
      <protection hidden="1"/>
    </xf>
    <xf numFmtId="179" fontId="36" fillId="5" borderId="26" xfId="0" applyNumberFormat="1" applyFont="1" applyFill="1" applyBorder="1" applyAlignment="1" applyProtection="1">
      <alignment horizontal="right" vertical="center" shrinkToFit="1"/>
      <protection hidden="1"/>
    </xf>
    <xf numFmtId="179" fontId="36" fillId="5" borderId="0" xfId="0" applyNumberFormat="1" applyFont="1" applyFill="1" applyBorder="1" applyAlignment="1" applyProtection="1">
      <alignment horizontal="right" vertical="center" shrinkToFit="1"/>
      <protection hidden="1"/>
    </xf>
    <xf numFmtId="179" fontId="36" fillId="5" borderId="12" xfId="0" applyNumberFormat="1" applyFont="1" applyFill="1" applyBorder="1" applyAlignment="1" applyProtection="1">
      <alignment horizontal="right" vertical="center" shrinkToFit="1"/>
      <protection hidden="1"/>
    </xf>
    <xf numFmtId="0" fontId="37" fillId="5" borderId="0" xfId="0" applyFont="1" applyFill="1" applyAlignment="1" applyProtection="1">
      <alignment horizontal="center" vertical="center" shrinkToFit="1"/>
      <protection hidden="1"/>
    </xf>
    <xf numFmtId="0" fontId="36" fillId="5" borderId="88" xfId="4" applyFont="1" applyFill="1" applyBorder="1" applyAlignment="1" applyProtection="1">
      <alignment horizontal="center" vertical="center" shrinkToFit="1"/>
      <protection hidden="1"/>
    </xf>
    <xf numFmtId="0" fontId="36" fillId="5" borderId="87" xfId="4" applyFont="1" applyFill="1" applyBorder="1" applyAlignment="1" applyProtection="1">
      <alignment horizontal="center" vertical="center" shrinkToFit="1"/>
      <protection hidden="1"/>
    </xf>
    <xf numFmtId="0" fontId="36" fillId="5" borderId="91" xfId="0" applyFont="1" applyFill="1" applyBorder="1" applyAlignment="1" applyProtection="1">
      <alignment horizontal="center" vertical="center" shrinkToFit="1"/>
      <protection hidden="1"/>
    </xf>
    <xf numFmtId="0" fontId="36" fillId="5" borderId="88" xfId="0" applyFont="1" applyFill="1" applyBorder="1" applyAlignment="1" applyProtection="1">
      <alignment horizontal="center" vertical="center" shrinkToFit="1"/>
      <protection hidden="1"/>
    </xf>
    <xf numFmtId="0" fontId="36" fillId="5" borderId="90" xfId="0" applyFont="1" applyFill="1" applyBorder="1" applyAlignment="1" applyProtection="1">
      <alignment horizontal="center" vertical="center" shrinkToFit="1"/>
      <protection hidden="1"/>
    </xf>
    <xf numFmtId="0" fontId="36" fillId="5" borderId="85" xfId="0" applyFont="1" applyFill="1" applyBorder="1" applyAlignment="1" applyProtection="1">
      <alignment horizontal="center" vertical="center" shrinkToFit="1"/>
      <protection hidden="1"/>
    </xf>
    <xf numFmtId="0" fontId="36" fillId="5" borderId="89" xfId="4" applyFont="1" applyFill="1" applyBorder="1" applyAlignment="1" applyProtection="1">
      <alignment horizontal="center" vertical="center" shrinkToFit="1"/>
      <protection hidden="1"/>
    </xf>
    <xf numFmtId="0" fontId="36" fillId="5" borderId="10" xfId="0" applyNumberFormat="1" applyFont="1" applyFill="1" applyBorder="1" applyAlignment="1" applyProtection="1">
      <alignment horizontal="center" vertical="center" shrinkToFit="1"/>
      <protection hidden="1"/>
    </xf>
    <xf numFmtId="0" fontId="36" fillId="5" borderId="25" xfId="0" applyNumberFormat="1" applyFont="1" applyFill="1" applyBorder="1" applyAlignment="1" applyProtection="1">
      <alignment horizontal="center" vertical="center" shrinkToFit="1"/>
      <protection hidden="1"/>
    </xf>
    <xf numFmtId="0" fontId="36" fillId="5" borderId="86" xfId="0" applyNumberFormat="1" applyFont="1" applyFill="1" applyBorder="1" applyAlignment="1" applyProtection="1">
      <alignment horizontal="center" vertical="center" shrinkToFit="1"/>
      <protection hidden="1"/>
    </xf>
    <xf numFmtId="180" fontId="36" fillId="5" borderId="10" xfId="0" applyNumberFormat="1" applyFont="1" applyFill="1" applyBorder="1" applyAlignment="1" applyProtection="1">
      <alignment horizontal="center" vertical="center" shrinkToFit="1"/>
      <protection hidden="1"/>
    </xf>
    <xf numFmtId="180" fontId="36" fillId="5" borderId="25" xfId="0" applyNumberFormat="1" applyFont="1" applyFill="1" applyBorder="1" applyAlignment="1" applyProtection="1">
      <alignment horizontal="center" vertical="center" shrinkToFit="1"/>
      <protection hidden="1"/>
    </xf>
    <xf numFmtId="180" fontId="36" fillId="5" borderId="86" xfId="0" applyNumberFormat="1" applyFont="1" applyFill="1" applyBorder="1" applyAlignment="1" applyProtection="1">
      <alignment horizontal="center" vertical="center" shrinkToFit="1"/>
      <protection hidden="1"/>
    </xf>
    <xf numFmtId="0" fontId="36" fillId="5" borderId="1" xfId="0" applyNumberFormat="1" applyFont="1" applyFill="1" applyBorder="1" applyAlignment="1" applyProtection="1">
      <alignment horizontal="center" vertical="center" shrinkToFit="1"/>
      <protection hidden="1"/>
    </xf>
    <xf numFmtId="0" fontId="36" fillId="5" borderId="2" xfId="0" applyNumberFormat="1" applyFont="1" applyFill="1" applyBorder="1" applyAlignment="1" applyProtection="1">
      <alignment horizontal="center" vertical="center" shrinkToFit="1"/>
      <protection hidden="1"/>
    </xf>
    <xf numFmtId="0" fontId="36" fillId="5" borderId="84" xfId="0" applyNumberFormat="1" applyFont="1" applyFill="1" applyBorder="1" applyAlignment="1" applyProtection="1">
      <alignment horizontal="center" vertical="center" shrinkToFit="1"/>
      <protection hidden="1"/>
    </xf>
    <xf numFmtId="0" fontId="36" fillId="5" borderId="88" xfId="4" applyNumberFormat="1" applyFont="1" applyFill="1" applyBorder="1" applyAlignment="1" applyProtection="1">
      <alignment horizontal="center" vertical="center" shrinkToFit="1"/>
      <protection hidden="1"/>
    </xf>
    <xf numFmtId="0" fontId="36" fillId="5" borderId="10" xfId="0" applyFont="1" applyFill="1" applyBorder="1" applyAlignment="1" applyProtection="1">
      <alignment horizontal="center" vertical="center"/>
      <protection hidden="1"/>
    </xf>
    <xf numFmtId="0" fontId="36" fillId="5" borderId="25"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protection hidden="1"/>
    </xf>
    <xf numFmtId="0" fontId="36" fillId="5" borderId="0"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shrinkToFit="1"/>
      <protection hidden="1"/>
    </xf>
    <xf numFmtId="0" fontId="36" fillId="5" borderId="25" xfId="0" applyFont="1" applyFill="1" applyBorder="1" applyAlignment="1" applyProtection="1">
      <alignment horizontal="center" vertical="center" shrinkToFit="1"/>
      <protection hidden="1"/>
    </xf>
    <xf numFmtId="0" fontId="36" fillId="5" borderId="11" xfId="0" applyFont="1" applyFill="1" applyBorder="1" applyAlignment="1" applyProtection="1">
      <alignment horizontal="center" vertical="center" shrinkToFit="1"/>
      <protection hidden="1"/>
    </xf>
    <xf numFmtId="0" fontId="36" fillId="5" borderId="0" xfId="0" applyFont="1" applyFill="1" applyBorder="1" applyAlignment="1" applyProtection="1">
      <alignment horizontal="center" vertical="center" shrinkToFit="1"/>
      <protection hidden="1"/>
    </xf>
    <xf numFmtId="0" fontId="36" fillId="5" borderId="26"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hidden="1"/>
    </xf>
    <xf numFmtId="0" fontId="36" fillId="5" borderId="7" xfId="0" applyFont="1" applyFill="1" applyBorder="1" applyAlignment="1" applyProtection="1">
      <alignment horizontal="center" vertical="center" shrinkToFit="1"/>
      <protection hidden="1"/>
    </xf>
    <xf numFmtId="0" fontId="36" fillId="5" borderId="6" xfId="0" applyFont="1" applyFill="1" applyBorder="1" applyAlignment="1" applyProtection="1">
      <alignment horizontal="center" vertical="center" shrinkToFit="1"/>
      <protection hidden="1"/>
    </xf>
    <xf numFmtId="0" fontId="41" fillId="5" borderId="81" xfId="4" applyFont="1" applyFill="1" applyBorder="1" applyAlignment="1" applyProtection="1">
      <alignment horizontal="center" vertical="center" shrinkToFit="1"/>
      <protection hidden="1"/>
    </xf>
    <xf numFmtId="0" fontId="41" fillId="5" borderId="80" xfId="4" applyFont="1" applyFill="1" applyBorder="1" applyAlignment="1" applyProtection="1">
      <alignment horizontal="center" vertical="center" shrinkToFit="1"/>
      <protection hidden="1"/>
    </xf>
    <xf numFmtId="0" fontId="36" fillId="5" borderId="83" xfId="0" applyFont="1" applyFill="1" applyBorder="1" applyAlignment="1" applyProtection="1">
      <alignment horizontal="center" vertical="center" shrinkToFit="1"/>
      <protection hidden="1"/>
    </xf>
    <xf numFmtId="0" fontId="36" fillId="5" borderId="82" xfId="0" applyNumberFormat="1" applyFont="1" applyFill="1" applyBorder="1" applyAlignment="1" applyProtection="1">
      <alignment horizontal="center" vertical="center" shrinkToFit="1"/>
      <protection hidden="1"/>
    </xf>
    <xf numFmtId="0" fontId="36" fillId="5" borderId="81" xfId="0" applyNumberFormat="1" applyFont="1" applyFill="1" applyBorder="1" applyAlignment="1" applyProtection="1">
      <alignment horizontal="center" vertical="center" shrinkToFit="1"/>
      <protection hidden="1"/>
    </xf>
    <xf numFmtId="0" fontId="36" fillId="5" borderId="12" xfId="0" applyFont="1" applyFill="1" applyBorder="1" applyAlignment="1" applyProtection="1">
      <alignment horizontal="center" vertical="center" shrinkToFit="1"/>
      <protection hidden="1"/>
    </xf>
    <xf numFmtId="0" fontId="40" fillId="5" borderId="25" xfId="0" applyFont="1" applyFill="1" applyBorder="1" applyAlignment="1" applyProtection="1">
      <alignment horizontal="center" vertical="center" wrapText="1"/>
      <protection hidden="1"/>
    </xf>
    <xf numFmtId="0" fontId="40" fillId="5" borderId="26"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protection hidden="1"/>
    </xf>
    <xf numFmtId="0" fontId="39" fillId="5" borderId="25" xfId="0" applyFont="1" applyFill="1" applyBorder="1" applyAlignment="1" applyProtection="1">
      <alignment horizontal="center" vertical="center" wrapText="1"/>
      <protection hidden="1"/>
    </xf>
    <xf numFmtId="0" fontId="39" fillId="5" borderId="26"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12" xfId="0" applyFont="1" applyFill="1" applyBorder="1" applyAlignment="1" applyProtection="1">
      <alignment horizontal="center" vertical="center" wrapText="1"/>
      <protection hidden="1"/>
    </xf>
    <xf numFmtId="0" fontId="36" fillId="5" borderId="25" xfId="0" applyFont="1" applyFill="1" applyBorder="1" applyAlignment="1" applyProtection="1">
      <alignment horizontal="center" vertical="center" wrapText="1" shrinkToFit="1"/>
      <protection hidden="1"/>
    </xf>
    <xf numFmtId="0" fontId="36" fillId="5" borderId="79" xfId="0" applyFont="1" applyFill="1" applyBorder="1" applyAlignment="1" applyProtection="1">
      <alignment horizontal="center" vertical="center"/>
      <protection hidden="1"/>
    </xf>
    <xf numFmtId="0" fontId="36" fillId="5" borderId="78" xfId="0" applyFont="1" applyFill="1" applyBorder="1" applyAlignment="1" applyProtection="1">
      <alignment horizontal="center" vertical="center"/>
      <protection hidden="1"/>
    </xf>
    <xf numFmtId="0" fontId="36" fillId="5" borderId="77"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protection locked="0" hidden="1"/>
    </xf>
    <xf numFmtId="0" fontId="36" fillId="5" borderId="25" xfId="0" applyFont="1" applyFill="1" applyBorder="1" applyAlignment="1" applyProtection="1">
      <alignment horizontal="center" vertical="center"/>
      <protection locked="0" hidden="1"/>
    </xf>
    <xf numFmtId="0" fontId="36" fillId="5" borderId="26" xfId="0" applyFont="1" applyFill="1" applyBorder="1" applyAlignment="1" applyProtection="1">
      <alignment horizontal="center" vertical="center"/>
      <protection locked="0" hidden="1"/>
    </xf>
    <xf numFmtId="0" fontId="36" fillId="5" borderId="7" xfId="0" applyFont="1" applyFill="1" applyBorder="1" applyAlignment="1" applyProtection="1">
      <alignment horizontal="center" vertical="center"/>
      <protection locked="0" hidden="1"/>
    </xf>
    <xf numFmtId="179" fontId="36" fillId="5" borderId="7" xfId="0" applyNumberFormat="1" applyFont="1" applyFill="1" applyBorder="1" applyAlignment="1" applyProtection="1">
      <alignment horizontal="right" vertical="center" shrinkToFit="1"/>
      <protection locked="0" hidden="1"/>
    </xf>
    <xf numFmtId="179" fontId="36" fillId="5" borderId="6" xfId="0" applyNumberFormat="1" applyFont="1" applyFill="1" applyBorder="1" applyAlignment="1" applyProtection="1">
      <alignment horizontal="right" vertical="center" shrinkToFit="1"/>
      <protection locked="0" hidden="1"/>
    </xf>
    <xf numFmtId="0" fontId="36" fillId="5" borderId="11" xfId="0" applyFont="1" applyFill="1" applyBorder="1" applyAlignment="1" applyProtection="1">
      <alignment horizontal="center" vertical="center"/>
      <protection locked="0" hidden="1"/>
    </xf>
    <xf numFmtId="0" fontId="36" fillId="5" borderId="0" xfId="0" applyFont="1" applyFill="1" applyBorder="1" applyAlignment="1" applyProtection="1">
      <alignment horizontal="center" vertical="center"/>
      <protection locked="0" hidden="1"/>
    </xf>
    <xf numFmtId="0" fontId="36" fillId="5" borderId="0" xfId="0" applyFont="1" applyFill="1" applyAlignment="1" applyProtection="1">
      <alignment horizontal="left" vertical="center" wrapText="1"/>
      <protection hidden="1"/>
    </xf>
    <xf numFmtId="0" fontId="36" fillId="5" borderId="26"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hidden="1"/>
    </xf>
    <xf numFmtId="0" fontId="36" fillId="5" borderId="7" xfId="0" applyFont="1" applyFill="1" applyBorder="1" applyAlignment="1" applyProtection="1">
      <alignment horizontal="center" vertical="center"/>
      <protection hidden="1"/>
    </xf>
    <xf numFmtId="0" fontId="36" fillId="5" borderId="6" xfId="0" applyFont="1" applyFill="1" applyBorder="1" applyAlignment="1" applyProtection="1">
      <alignment horizontal="center" vertical="center"/>
      <protection hidden="1"/>
    </xf>
    <xf numFmtId="179" fontId="36" fillId="5" borderId="7" xfId="0" applyNumberFormat="1" applyFont="1" applyFill="1" applyBorder="1" applyAlignment="1" applyProtection="1">
      <alignment horizontal="right" vertical="center" shrinkToFit="1"/>
      <protection hidden="1"/>
    </xf>
    <xf numFmtId="179" fontId="36" fillId="5" borderId="6" xfId="0" applyNumberFormat="1" applyFont="1" applyFill="1" applyBorder="1" applyAlignment="1" applyProtection="1">
      <alignment horizontal="right" vertical="center" shrinkToFit="1"/>
      <protection hidden="1"/>
    </xf>
    <xf numFmtId="179" fontId="36" fillId="5" borderId="10" xfId="0" applyNumberFormat="1" applyFont="1" applyFill="1" applyBorder="1" applyAlignment="1" applyProtection="1">
      <alignment horizontal="right" vertical="center" shrinkToFit="1"/>
      <protection hidden="1"/>
    </xf>
    <xf numFmtId="179" fontId="36" fillId="5" borderId="8" xfId="0" applyNumberFormat="1" applyFont="1" applyFill="1" applyBorder="1" applyAlignment="1" applyProtection="1">
      <alignment horizontal="right" vertical="center" shrinkToFit="1"/>
      <protection hidden="1"/>
    </xf>
    <xf numFmtId="0" fontId="28" fillId="5" borderId="0" xfId="0" applyFont="1" applyFill="1" applyAlignment="1" applyProtection="1">
      <alignment horizontal="center" vertical="center"/>
      <protection hidden="1"/>
    </xf>
    <xf numFmtId="0" fontId="0" fillId="5" borderId="9" xfId="0" applyFill="1" applyBorder="1" applyAlignment="1" applyProtection="1">
      <alignment horizontal="center" vertical="center"/>
      <protection locked="0" hidden="1"/>
    </xf>
    <xf numFmtId="0" fontId="0" fillId="5" borderId="4" xfId="0" applyFill="1" applyBorder="1" applyAlignment="1" applyProtection="1">
      <alignment horizontal="center" vertical="center"/>
      <protection locked="0"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0" fontId="28" fillId="5" borderId="0" xfId="0" applyFont="1" applyFill="1" applyBorder="1" applyAlignment="1" applyProtection="1">
      <alignment horizontal="left" vertical="center" wrapText="1"/>
      <protection hidden="1"/>
    </xf>
    <xf numFmtId="0" fontId="20" fillId="5" borderId="10" xfId="0" applyFont="1" applyFill="1" applyBorder="1" applyAlignment="1" applyProtection="1">
      <alignment horizontal="center" vertical="center" wrapText="1"/>
      <protection hidden="1"/>
    </xf>
    <xf numFmtId="0" fontId="20" fillId="5" borderId="25" xfId="0" applyFont="1" applyFill="1" applyBorder="1" applyAlignment="1" applyProtection="1">
      <alignment horizontal="center" vertical="center" wrapText="1"/>
      <protection hidden="1"/>
    </xf>
    <xf numFmtId="0" fontId="20" fillId="5" borderId="26" xfId="0" applyFont="1" applyFill="1" applyBorder="1" applyAlignment="1" applyProtection="1">
      <alignment horizontal="center" vertical="center" wrapText="1"/>
      <protection hidden="1"/>
    </xf>
    <xf numFmtId="0" fontId="20" fillId="5" borderId="11" xfId="0" applyFont="1" applyFill="1" applyBorder="1" applyAlignment="1" applyProtection="1">
      <alignment horizontal="center" vertical="center" wrapText="1"/>
      <protection hidden="1"/>
    </xf>
    <xf numFmtId="0" fontId="20" fillId="5" borderId="0" xfId="0" applyFont="1" applyFill="1" applyBorder="1" applyAlignment="1" applyProtection="1">
      <alignment horizontal="center" vertical="center" wrapText="1"/>
      <protection hidden="1"/>
    </xf>
    <xf numFmtId="0" fontId="20" fillId="5" borderId="12" xfId="0" applyFont="1" applyFill="1" applyBorder="1" applyAlignment="1" applyProtection="1">
      <alignment horizontal="center" vertical="center" wrapText="1"/>
      <protection hidden="1"/>
    </xf>
    <xf numFmtId="0" fontId="20" fillId="5" borderId="8" xfId="0" applyFont="1" applyFill="1" applyBorder="1" applyAlignment="1" applyProtection="1">
      <alignment horizontal="center" vertical="center" wrapText="1"/>
      <protection hidden="1"/>
    </xf>
    <xf numFmtId="0" fontId="20" fillId="5" borderId="7" xfId="0" applyFont="1" applyFill="1" applyBorder="1" applyAlignment="1" applyProtection="1">
      <alignment horizontal="center" vertical="center" wrapText="1"/>
      <protection hidden="1"/>
    </xf>
    <xf numFmtId="0" fontId="20" fillId="5" borderId="6" xfId="0" applyFont="1" applyFill="1" applyBorder="1" applyAlignment="1" applyProtection="1">
      <alignment horizontal="center" vertical="center" wrapText="1"/>
      <protection hidden="1"/>
    </xf>
    <xf numFmtId="0" fontId="20" fillId="5" borderId="5" xfId="0" applyFont="1" applyFill="1" applyBorder="1" applyAlignment="1" applyProtection="1">
      <alignment horizontal="center" vertical="center"/>
      <protection hidden="1"/>
    </xf>
    <xf numFmtId="0" fontId="20" fillId="5" borderId="9" xfId="0" applyFont="1" applyFill="1" applyBorder="1" applyAlignment="1" applyProtection="1">
      <alignment horizontal="center" vertical="center"/>
      <protection hidden="1"/>
    </xf>
    <xf numFmtId="0" fontId="0" fillId="5" borderId="5" xfId="0" applyFill="1" applyBorder="1" applyAlignment="1" applyProtection="1">
      <alignment horizontal="center" vertical="center"/>
      <protection locked="0" hidden="1"/>
    </xf>
    <xf numFmtId="0" fontId="20" fillId="5" borderId="5" xfId="0" applyFont="1" applyFill="1" applyBorder="1" applyAlignment="1" applyProtection="1">
      <alignment horizontal="center" vertical="center" wrapText="1"/>
      <protection hidden="1"/>
    </xf>
    <xf numFmtId="0" fontId="0" fillId="5" borderId="5" xfId="0" applyFill="1" applyBorder="1" applyAlignment="1" applyProtection="1">
      <alignment horizontal="left" vertical="center" wrapText="1"/>
      <protection locked="0" hidden="1"/>
    </xf>
    <xf numFmtId="0" fontId="0" fillId="0" borderId="2" xfId="0" applyBorder="1" applyAlignment="1" applyProtection="1">
      <alignment horizontal="center" vertical="center" shrinkToFit="1"/>
      <protection locked="0" hidden="1"/>
    </xf>
    <xf numFmtId="0" fontId="0" fillId="0" borderId="3" xfId="0" applyBorder="1" applyAlignment="1" applyProtection="1">
      <alignment horizontal="center" vertical="center" shrinkToFit="1"/>
      <protection locked="0" hidden="1"/>
    </xf>
    <xf numFmtId="0" fontId="22" fillId="5" borderId="5" xfId="0" applyFont="1" applyFill="1" applyBorder="1" applyAlignment="1" applyProtection="1">
      <alignment horizontal="center" vertical="center"/>
      <protection hidden="1"/>
    </xf>
    <xf numFmtId="0" fontId="20" fillId="5" borderId="10" xfId="0" applyFont="1" applyFill="1" applyBorder="1" applyAlignment="1" applyProtection="1">
      <alignment horizontal="center" vertical="center"/>
      <protection hidden="1"/>
    </xf>
    <xf numFmtId="0" fontId="20" fillId="5" borderId="11"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protection locked="0" hidden="1"/>
    </xf>
    <xf numFmtId="0" fontId="20" fillId="5" borderId="0" xfId="0" applyFont="1" applyFill="1" applyBorder="1" applyAlignment="1" applyProtection="1">
      <alignment horizontal="center" vertical="center"/>
      <protection locked="0" hidden="1"/>
    </xf>
    <xf numFmtId="0" fontId="20" fillId="5" borderId="25"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26" xfId="0" applyFont="1" applyFill="1" applyBorder="1" applyAlignment="1" applyProtection="1">
      <alignment horizontal="center" vertical="center"/>
      <protection hidden="1"/>
    </xf>
    <xf numFmtId="0" fontId="20" fillId="5" borderId="12" xfId="0" applyFont="1" applyFill="1" applyBorder="1" applyAlignment="1" applyProtection="1">
      <alignment horizontal="center" vertical="center"/>
      <protection hidden="1"/>
    </xf>
    <xf numFmtId="0" fontId="54" fillId="5" borderId="11" xfId="0" applyFont="1" applyFill="1" applyBorder="1" applyAlignment="1" applyProtection="1">
      <alignment horizontal="center" vertical="center"/>
      <protection hidden="1"/>
    </xf>
    <xf numFmtId="0" fontId="32" fillId="5" borderId="11"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locked="0" hidden="1"/>
    </xf>
    <xf numFmtId="0" fontId="20" fillId="5" borderId="6" xfId="0" applyFont="1" applyFill="1" applyBorder="1" applyAlignment="1" applyProtection="1">
      <alignment horizontal="center" vertical="center"/>
      <protection hidden="1"/>
    </xf>
    <xf numFmtId="0" fontId="22" fillId="5" borderId="5" xfId="0" applyNumberFormat="1" applyFont="1" applyFill="1" applyBorder="1" applyAlignment="1" applyProtection="1">
      <alignment horizontal="center" vertical="center"/>
      <protection hidden="1"/>
    </xf>
    <xf numFmtId="0" fontId="22" fillId="5" borderId="9" xfId="0" applyNumberFormat="1" applyFont="1" applyFill="1" applyBorder="1" applyAlignment="1" applyProtection="1">
      <alignment horizontal="center" vertical="center"/>
      <protection hidden="1"/>
    </xf>
    <xf numFmtId="0" fontId="24" fillId="5" borderId="0" xfId="0" applyFont="1" applyFill="1" applyAlignment="1" applyProtection="1">
      <alignment horizontal="left" vertical="center"/>
      <protection hidden="1"/>
    </xf>
    <xf numFmtId="38" fontId="20" fillId="5" borderId="5" xfId="5" applyFont="1" applyFill="1" applyBorder="1" applyAlignment="1" applyProtection="1">
      <alignment horizontal="center" vertical="center"/>
      <protection hidden="1"/>
    </xf>
    <xf numFmtId="38" fontId="20" fillId="5" borderId="9" xfId="5" applyFont="1" applyFill="1" applyBorder="1" applyAlignment="1" applyProtection="1">
      <alignment horizontal="center" vertical="center"/>
      <protection hidden="1"/>
    </xf>
    <xf numFmtId="0" fontId="0" fillId="5" borderId="11" xfId="0" applyFill="1" applyBorder="1" applyAlignment="1" applyProtection="1">
      <alignment horizontal="left" vertical="center"/>
      <protection hidden="1"/>
    </xf>
    <xf numFmtId="0" fontId="0" fillId="5" borderId="0" xfId="0" applyFill="1" applyAlignment="1" applyProtection="1">
      <alignment horizontal="left" vertical="center"/>
      <protection hidden="1"/>
    </xf>
    <xf numFmtId="0" fontId="0" fillId="5" borderId="25" xfId="0" applyFill="1" applyBorder="1" applyAlignment="1" applyProtection="1">
      <alignment horizontal="left" vertical="center" wrapText="1"/>
      <protection hidden="1"/>
    </xf>
    <xf numFmtId="0" fontId="53" fillId="5" borderId="5" xfId="0" applyFont="1" applyFill="1" applyBorder="1" applyAlignment="1" applyProtection="1">
      <alignment horizontal="left" vertical="center" wrapText="1"/>
      <protection locked="0" hidden="1"/>
    </xf>
    <xf numFmtId="49" fontId="26" fillId="5" borderId="5" xfId="4" applyNumberFormat="1" applyFont="1" applyFill="1" applyBorder="1" applyAlignment="1" applyProtection="1">
      <alignment horizontal="center" vertical="center" shrinkToFit="1"/>
      <protection hidden="1"/>
    </xf>
    <xf numFmtId="0" fontId="20" fillId="5" borderId="5" xfId="0" applyFont="1" applyFill="1" applyBorder="1" applyAlignment="1" applyProtection="1">
      <alignment horizontal="center" vertical="center" shrinkToFit="1"/>
      <protection locked="0" hidden="1"/>
    </xf>
    <xf numFmtId="38" fontId="22" fillId="5" borderId="5" xfId="5"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shrinkToFit="1"/>
      <protection locked="0" hidden="1"/>
    </xf>
    <xf numFmtId="0" fontId="22" fillId="5" borderId="2" xfId="0" applyFont="1" applyFill="1" applyBorder="1" applyAlignment="1" applyProtection="1">
      <alignment horizontal="center" vertical="center" shrinkToFit="1"/>
      <protection locked="0" hidden="1"/>
    </xf>
    <xf numFmtId="0" fontId="22" fillId="5" borderId="3" xfId="0" applyFont="1" applyFill="1" applyBorder="1" applyAlignment="1" applyProtection="1">
      <alignment horizontal="center" vertical="center" shrinkToFit="1"/>
      <protection locked="0" hidden="1"/>
    </xf>
    <xf numFmtId="0" fontId="29" fillId="5" borderId="0" xfId="0" applyFont="1" applyFill="1" applyAlignment="1" applyProtection="1">
      <alignment horizontal="left" vertical="center"/>
      <protection hidden="1"/>
    </xf>
    <xf numFmtId="0" fontId="22" fillId="5" borderId="25"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shrinkToFit="1"/>
      <protection locked="0" hidden="1"/>
    </xf>
    <xf numFmtId="0" fontId="22" fillId="5" borderId="26" xfId="0" applyFont="1" applyFill="1" applyBorder="1" applyAlignment="1" applyProtection="1">
      <alignment horizontal="center" vertical="center"/>
      <protection hidden="1"/>
    </xf>
    <xf numFmtId="180" fontId="22" fillId="5" borderId="5" xfId="0" applyNumberFormat="1" applyFont="1" applyFill="1" applyBorder="1" applyAlignment="1" applyProtection="1">
      <alignment horizontal="center" vertical="center" shrinkToFit="1"/>
      <protection locked="0" hidden="1"/>
    </xf>
    <xf numFmtId="0" fontId="27" fillId="5" borderId="10" xfId="0" applyFont="1" applyFill="1" applyBorder="1" applyAlignment="1" applyProtection="1">
      <alignment horizontal="left" vertical="center" wrapText="1"/>
      <protection hidden="1"/>
    </xf>
    <xf numFmtId="0" fontId="27" fillId="5" borderId="25" xfId="0" applyFont="1" applyFill="1" applyBorder="1" applyAlignment="1" applyProtection="1">
      <alignment horizontal="left" vertical="center" wrapText="1"/>
      <protection hidden="1"/>
    </xf>
    <xf numFmtId="0" fontId="27" fillId="5" borderId="26" xfId="0" applyFont="1" applyFill="1" applyBorder="1" applyAlignment="1" applyProtection="1">
      <alignment horizontal="left" vertical="center" wrapText="1"/>
      <protection hidden="1"/>
    </xf>
    <xf numFmtId="0" fontId="27" fillId="5" borderId="11" xfId="0" applyFont="1" applyFill="1" applyBorder="1" applyAlignment="1" applyProtection="1">
      <alignment horizontal="left" vertical="center" wrapText="1"/>
      <protection hidden="1"/>
    </xf>
    <xf numFmtId="0" fontId="27" fillId="5" borderId="0" xfId="0" applyFont="1" applyFill="1" applyBorder="1" applyAlignment="1" applyProtection="1">
      <alignment horizontal="left" vertical="center" wrapText="1"/>
      <protection hidden="1"/>
    </xf>
    <xf numFmtId="0" fontId="27" fillId="5" borderId="12"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left" vertical="center" wrapText="1"/>
      <protection hidden="1"/>
    </xf>
    <xf numFmtId="0" fontId="27" fillId="5" borderId="7" xfId="0" applyFont="1" applyFill="1" applyBorder="1" applyAlignment="1" applyProtection="1">
      <alignment horizontal="left" vertical="center" wrapText="1"/>
      <protection hidden="1"/>
    </xf>
    <xf numFmtId="0" fontId="27" fillId="5" borderId="6" xfId="0" applyFont="1" applyFill="1" applyBorder="1" applyAlignment="1" applyProtection="1">
      <alignment horizontal="left" vertical="center" wrapText="1"/>
      <protection hidden="1"/>
    </xf>
    <xf numFmtId="0" fontId="20" fillId="5" borderId="5" xfId="0" applyFont="1" applyFill="1" applyBorder="1" applyAlignment="1" applyProtection="1">
      <alignment horizontal="center" vertical="center"/>
      <protection locked="0" hidden="1"/>
    </xf>
    <xf numFmtId="38" fontId="54" fillId="5" borderId="10" xfId="5" applyFont="1" applyFill="1" applyBorder="1" applyAlignment="1" applyProtection="1">
      <alignment horizontal="center" vertical="center"/>
      <protection locked="0" hidden="1"/>
    </xf>
    <xf numFmtId="38" fontId="54" fillId="5" borderId="25"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locked="0" hidden="1"/>
    </xf>
    <xf numFmtId="38" fontId="54" fillId="5" borderId="0"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hidden="1"/>
    </xf>
    <xf numFmtId="38" fontId="54" fillId="5" borderId="0" xfId="5" applyFont="1" applyFill="1" applyBorder="1" applyAlignment="1" applyProtection="1">
      <alignment horizontal="center" vertical="center"/>
      <protection hidden="1"/>
    </xf>
    <xf numFmtId="38" fontId="54" fillId="5" borderId="8" xfId="5" applyFont="1" applyFill="1" applyBorder="1" applyAlignment="1" applyProtection="1">
      <alignment horizontal="center" vertical="center"/>
      <protection hidden="1"/>
    </xf>
    <xf numFmtId="38" fontId="54" fillId="5" borderId="7" xfId="5" applyFont="1" applyFill="1" applyBorder="1" applyAlignment="1" applyProtection="1">
      <alignment horizontal="center" vertical="center"/>
      <protection hidden="1"/>
    </xf>
    <xf numFmtId="38" fontId="54" fillId="5" borderId="26"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hidden="1"/>
    </xf>
    <xf numFmtId="38" fontId="54" fillId="5" borderId="6" xfId="5" applyFont="1" applyFill="1" applyBorder="1" applyAlignment="1" applyProtection="1">
      <alignment horizontal="center" vertical="center"/>
      <protection hidden="1"/>
    </xf>
    <xf numFmtId="0" fontId="27" fillId="5" borderId="5" xfId="0" applyFont="1" applyFill="1" applyBorder="1" applyAlignment="1" applyProtection="1">
      <alignment horizontal="center" vertical="center" wrapText="1"/>
      <protection hidden="1"/>
    </xf>
    <xf numFmtId="0" fontId="27" fillId="5" borderId="10" xfId="0" applyFont="1" applyFill="1" applyBorder="1" applyAlignment="1" applyProtection="1">
      <alignment horizontal="center" vertical="center" wrapText="1"/>
      <protection hidden="1"/>
    </xf>
    <xf numFmtId="0" fontId="27" fillId="5" borderId="25" xfId="0" applyFont="1" applyFill="1" applyBorder="1" applyAlignment="1" applyProtection="1">
      <alignment horizontal="center" vertical="center" wrapText="1"/>
      <protection hidden="1"/>
    </xf>
    <xf numFmtId="0" fontId="27" fillId="5" borderId="26" xfId="0" applyFont="1" applyFill="1" applyBorder="1" applyAlignment="1" applyProtection="1">
      <alignment horizontal="center" vertical="center" wrapText="1"/>
      <protection hidden="1"/>
    </xf>
    <xf numFmtId="0" fontId="27" fillId="5" borderId="11" xfId="0" applyFont="1" applyFill="1" applyBorder="1" applyAlignment="1" applyProtection="1">
      <alignment horizontal="center" vertical="center" wrapText="1"/>
      <protection hidden="1"/>
    </xf>
    <xf numFmtId="0" fontId="27" fillId="5" borderId="0" xfId="0" applyFont="1" applyFill="1" applyBorder="1" applyAlignment="1" applyProtection="1">
      <alignment horizontal="center" vertical="center" wrapText="1"/>
      <protection hidden="1"/>
    </xf>
    <xf numFmtId="0" fontId="27" fillId="5" borderId="12" xfId="0" applyFont="1" applyFill="1" applyBorder="1" applyAlignment="1" applyProtection="1">
      <alignment horizontal="center" vertical="center" wrapText="1"/>
      <protection hidden="1"/>
    </xf>
    <xf numFmtId="0" fontId="27" fillId="5" borderId="8" xfId="0" applyFont="1" applyFill="1" applyBorder="1" applyAlignment="1" applyProtection="1">
      <alignment horizontal="center" vertical="center" wrapText="1"/>
      <protection hidden="1"/>
    </xf>
    <xf numFmtId="0" fontId="27" fillId="5" borderId="7"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0" fontId="27" fillId="5" borderId="10" xfId="0" applyFont="1" applyFill="1" applyBorder="1" applyAlignment="1" applyProtection="1">
      <alignment horizontal="center" vertical="center"/>
      <protection hidden="1"/>
    </xf>
    <xf numFmtId="0" fontId="27" fillId="5" borderId="25" xfId="0" applyFont="1" applyFill="1" applyBorder="1" applyAlignment="1" applyProtection="1">
      <alignment horizontal="center" vertical="center"/>
      <protection hidden="1"/>
    </xf>
    <xf numFmtId="0" fontId="27" fillId="5" borderId="26" xfId="0"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12" xfId="0" applyFont="1" applyFill="1" applyBorder="1" applyAlignment="1" applyProtection="1">
      <alignment horizontal="center" vertical="center"/>
      <protection hidden="1"/>
    </xf>
    <xf numFmtId="0" fontId="27" fillId="5" borderId="8"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48" fillId="5" borderId="25" xfId="0" applyFont="1" applyFill="1" applyBorder="1" applyAlignment="1" applyProtection="1">
      <alignment horizontal="left" vertical="center" wrapText="1"/>
      <protection hidden="1"/>
    </xf>
    <xf numFmtId="0" fontId="0" fillId="5" borderId="0" xfId="0" applyFill="1" applyBorder="1" applyAlignment="1" applyProtection="1">
      <alignment horizontal="left" vertical="center"/>
      <protection hidden="1"/>
    </xf>
    <xf numFmtId="181" fontId="20" fillId="5" borderId="5" xfId="0" applyNumberFormat="1" applyFont="1" applyFill="1" applyBorder="1" applyAlignment="1" applyProtection="1">
      <alignment horizontal="center" vertical="center"/>
      <protection locked="0" hidden="1"/>
    </xf>
    <xf numFmtId="0" fontId="29" fillId="5" borderId="0" xfId="0" applyFont="1" applyFill="1" applyAlignment="1" applyProtection="1">
      <alignment vertical="center"/>
      <protection hidden="1"/>
    </xf>
    <xf numFmtId="38" fontId="20" fillId="5" borderId="5" xfId="5" applyFont="1" applyFill="1" applyBorder="1" applyAlignment="1" applyProtection="1">
      <alignment horizontal="center" vertical="center"/>
      <protection locked="0" hidden="1"/>
    </xf>
    <xf numFmtId="38" fontId="20" fillId="5" borderId="9" xfId="5" applyFont="1" applyFill="1" applyBorder="1" applyAlignment="1" applyProtection="1">
      <alignment horizontal="center" vertical="center"/>
      <protection locked="0" hidden="1"/>
    </xf>
    <xf numFmtId="38" fontId="103" fillId="5" borderId="5" xfId="5" applyFont="1" applyFill="1" applyBorder="1" applyAlignment="1" applyProtection="1">
      <alignment horizontal="center" vertical="center"/>
      <protection hidden="1"/>
    </xf>
    <xf numFmtId="38" fontId="103" fillId="5" borderId="5" xfId="5" applyFont="1" applyFill="1" applyBorder="1" applyAlignment="1" applyProtection="1">
      <alignment horizontal="center" vertical="center"/>
      <protection locked="0" hidden="1"/>
    </xf>
    <xf numFmtId="0" fontId="20" fillId="5" borderId="1" xfId="0" applyFont="1" applyFill="1" applyBorder="1" applyAlignment="1" applyProtection="1">
      <alignment horizontal="center" vertical="center" wrapText="1"/>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0" fillId="5" borderId="1" xfId="0" applyFill="1" applyBorder="1" applyAlignment="1" applyProtection="1">
      <alignment horizontal="left" vertical="center" wrapText="1"/>
      <protection locked="0" hidden="1"/>
    </xf>
    <xf numFmtId="0" fontId="0" fillId="5" borderId="2" xfId="0" applyFill="1" applyBorder="1" applyAlignment="1" applyProtection="1">
      <alignment horizontal="left" vertical="center" wrapText="1"/>
      <protection locked="0" hidden="1"/>
    </xf>
    <xf numFmtId="0" fontId="0" fillId="5" borderId="3" xfId="0" applyFill="1" applyBorder="1" applyAlignment="1" applyProtection="1">
      <alignment horizontal="left" vertical="center" wrapText="1"/>
      <protection locked="0" hidden="1"/>
    </xf>
    <xf numFmtId="0" fontId="20" fillId="5" borderId="8" xfId="0" applyFont="1" applyFill="1" applyBorder="1" applyAlignment="1" applyProtection="1">
      <alignment horizontal="center" vertical="center"/>
      <protection hidden="1"/>
    </xf>
    <xf numFmtId="0" fontId="82" fillId="5" borderId="5" xfId="8" applyFont="1" applyFill="1" applyBorder="1" applyAlignment="1" applyProtection="1">
      <alignment horizontal="center" vertical="center"/>
      <protection hidden="1"/>
    </xf>
    <xf numFmtId="0" fontId="81" fillId="5" borderId="83" xfId="8" applyFont="1" applyFill="1" applyBorder="1" applyAlignment="1" applyProtection="1">
      <alignment horizontal="center" vertical="center" shrinkToFit="1"/>
      <protection hidden="1"/>
    </xf>
    <xf numFmtId="0" fontId="81" fillId="5" borderId="72" xfId="8" applyFont="1" applyFill="1" applyBorder="1" applyAlignment="1" applyProtection="1">
      <alignment horizontal="center" vertical="center" shrinkToFit="1"/>
      <protection hidden="1"/>
    </xf>
    <xf numFmtId="0" fontId="81" fillId="5" borderId="71" xfId="8" applyFont="1" applyFill="1" applyBorder="1" applyAlignment="1" applyProtection="1">
      <alignment horizontal="center" vertical="center" shrinkToFit="1"/>
      <protection hidden="1"/>
    </xf>
    <xf numFmtId="0" fontId="80" fillId="5" borderId="70" xfId="8" applyNumberFormat="1" applyFont="1" applyFill="1" applyBorder="1" applyAlignment="1" applyProtection="1">
      <alignment horizontal="center" vertical="center" shrinkToFit="1"/>
      <protection hidden="1"/>
    </xf>
    <xf numFmtId="0" fontId="80" fillId="5" borderId="72" xfId="8" applyNumberFormat="1" applyFont="1" applyFill="1" applyBorder="1" applyAlignment="1" applyProtection="1">
      <alignment horizontal="center" vertical="center" shrinkToFit="1"/>
      <protection hidden="1"/>
    </xf>
    <xf numFmtId="0" fontId="80" fillId="5" borderId="98" xfId="8" applyNumberFormat="1" applyFont="1" applyFill="1" applyBorder="1" applyAlignment="1" applyProtection="1">
      <alignment horizontal="center" vertical="center" shrinkToFit="1"/>
      <protection hidden="1"/>
    </xf>
    <xf numFmtId="0" fontId="98" fillId="5" borderId="0" xfId="8" applyFont="1" applyFill="1" applyAlignment="1" applyProtection="1">
      <alignment horizontal="center" vertical="center"/>
      <protection hidden="1"/>
    </xf>
    <xf numFmtId="0" fontId="99" fillId="5" borderId="11" xfId="8" applyFont="1" applyFill="1" applyBorder="1" applyAlignment="1" applyProtection="1">
      <alignment horizontal="left" vertical="center" shrinkToFit="1"/>
      <protection hidden="1"/>
    </xf>
    <xf numFmtId="0" fontId="99" fillId="5" borderId="0" xfId="8" applyFont="1" applyFill="1" applyBorder="1" applyAlignment="1" applyProtection="1">
      <alignment horizontal="left" vertical="center" shrinkToFit="1"/>
      <protection hidden="1"/>
    </xf>
    <xf numFmtId="0" fontId="99" fillId="5" borderId="12" xfId="8" applyFont="1" applyFill="1" applyBorder="1" applyAlignment="1" applyProtection="1">
      <alignment horizontal="left" vertical="center" shrinkToFit="1"/>
      <protection hidden="1"/>
    </xf>
    <xf numFmtId="0" fontId="13" fillId="5" borderId="81" xfId="8" applyFont="1" applyFill="1" applyBorder="1" applyAlignment="1" applyProtection="1">
      <alignment horizontal="center"/>
      <protection hidden="1"/>
    </xf>
    <xf numFmtId="183" fontId="13" fillId="5" borderId="81" xfId="8" applyNumberFormat="1" applyFont="1" applyFill="1" applyBorder="1" applyAlignment="1" applyProtection="1">
      <alignment horizontal="right"/>
      <protection hidden="1"/>
    </xf>
    <xf numFmtId="0" fontId="13" fillId="5" borderId="81" xfId="8" applyFont="1" applyFill="1" applyBorder="1" applyAlignment="1" applyProtection="1">
      <alignment horizontal="center" shrinkToFit="1"/>
      <protection hidden="1"/>
    </xf>
    <xf numFmtId="0" fontId="78" fillId="5" borderId="92" xfId="8" applyFont="1" applyFill="1" applyBorder="1" applyAlignment="1" applyProtection="1">
      <alignment horizontal="center" vertical="center" wrapText="1"/>
      <protection hidden="1"/>
    </xf>
    <xf numFmtId="0" fontId="78" fillId="5" borderId="93" xfId="8" applyFont="1" applyFill="1" applyBorder="1" applyAlignment="1" applyProtection="1">
      <alignment horizontal="center" vertical="center" wrapText="1"/>
      <protection hidden="1"/>
    </xf>
    <xf numFmtId="0" fontId="78" fillId="5" borderId="95" xfId="8" applyFont="1" applyFill="1" applyBorder="1" applyAlignment="1" applyProtection="1">
      <alignment horizontal="center" vertical="center" wrapText="1"/>
      <protection hidden="1"/>
    </xf>
    <xf numFmtId="0" fontId="78" fillId="5" borderId="96" xfId="8" applyFont="1" applyFill="1" applyBorder="1" applyAlignment="1" applyProtection="1">
      <alignment horizontal="center" vertical="center" wrapText="1"/>
      <protection hidden="1"/>
    </xf>
    <xf numFmtId="0" fontId="78" fillId="5" borderId="0" xfId="8" applyFont="1" applyFill="1" applyBorder="1" applyAlignment="1" applyProtection="1">
      <alignment horizontal="center" vertical="center" wrapText="1"/>
      <protection hidden="1"/>
    </xf>
    <xf numFmtId="0" fontId="78" fillId="5" borderId="162" xfId="8" applyFont="1" applyFill="1" applyBorder="1" applyAlignment="1" applyProtection="1">
      <alignment horizontal="center" vertical="center" wrapText="1"/>
      <protection hidden="1"/>
    </xf>
    <xf numFmtId="0" fontId="78" fillId="5" borderId="97" xfId="8" applyFont="1" applyFill="1" applyBorder="1" applyAlignment="1" applyProtection="1">
      <alignment horizontal="center" vertical="center" wrapText="1"/>
      <protection hidden="1"/>
    </xf>
    <xf numFmtId="0" fontId="78" fillId="5" borderId="81" xfId="8" applyFont="1" applyFill="1" applyBorder="1" applyAlignment="1" applyProtection="1">
      <alignment horizontal="center" vertical="center" wrapText="1"/>
      <protection hidden="1"/>
    </xf>
    <xf numFmtId="0" fontId="78" fillId="5" borderId="80" xfId="8" applyFont="1" applyFill="1" applyBorder="1" applyAlignment="1" applyProtection="1">
      <alignment horizontal="center" vertical="center" wrapText="1"/>
      <protection hidden="1"/>
    </xf>
    <xf numFmtId="0" fontId="79" fillId="5" borderId="91" xfId="8" applyFont="1" applyFill="1" applyBorder="1" applyAlignment="1" applyProtection="1">
      <alignment horizontal="center" vertical="center" shrinkToFit="1"/>
      <protection hidden="1"/>
    </xf>
    <xf numFmtId="0" fontId="79" fillId="5" borderId="88" xfId="8" applyFont="1" applyFill="1" applyBorder="1" applyAlignment="1" applyProtection="1">
      <alignment horizontal="center" vertical="center" shrinkToFit="1"/>
      <protection hidden="1"/>
    </xf>
    <xf numFmtId="0" fontId="79" fillId="5" borderId="90" xfId="8" applyFont="1" applyFill="1" applyBorder="1" applyAlignment="1" applyProtection="1">
      <alignment horizontal="center" vertical="center" shrinkToFit="1"/>
      <protection hidden="1"/>
    </xf>
    <xf numFmtId="0" fontId="79" fillId="5" borderId="85" xfId="8" applyFont="1" applyFill="1" applyBorder="1" applyAlignment="1" applyProtection="1">
      <alignment horizontal="center" vertical="center" shrinkToFit="1"/>
      <protection hidden="1"/>
    </xf>
    <xf numFmtId="0" fontId="79" fillId="5" borderId="2" xfId="8" applyFont="1" applyFill="1" applyBorder="1" applyAlignment="1" applyProtection="1">
      <alignment horizontal="center" vertical="center" shrinkToFit="1"/>
      <protection hidden="1"/>
    </xf>
    <xf numFmtId="0" fontId="79" fillId="5" borderId="3" xfId="8" applyFont="1" applyFill="1" applyBorder="1" applyAlignment="1" applyProtection="1">
      <alignment horizontal="center" vertical="center" shrinkToFit="1"/>
      <protection hidden="1"/>
    </xf>
    <xf numFmtId="0" fontId="80" fillId="5" borderId="10" xfId="8" applyNumberFormat="1" applyFont="1" applyFill="1" applyBorder="1" applyAlignment="1" applyProtection="1">
      <alignment horizontal="center" vertical="center" shrinkToFit="1"/>
      <protection hidden="1"/>
    </xf>
    <xf numFmtId="0" fontId="80" fillId="5" borderId="25" xfId="8" applyNumberFormat="1" applyFont="1" applyFill="1" applyBorder="1" applyAlignment="1" applyProtection="1">
      <alignment horizontal="center" vertical="center" shrinkToFit="1"/>
      <protection hidden="1"/>
    </xf>
    <xf numFmtId="0" fontId="80" fillId="5" borderId="86" xfId="8" applyNumberFormat="1" applyFont="1" applyFill="1" applyBorder="1" applyAlignment="1" applyProtection="1">
      <alignment horizontal="center" vertical="center" shrinkToFit="1"/>
      <protection hidden="1"/>
    </xf>
    <xf numFmtId="0" fontId="80" fillId="5" borderId="89" xfId="8" applyFont="1" applyFill="1" applyBorder="1" applyAlignment="1" applyProtection="1">
      <alignment horizontal="center" vertical="center" shrinkToFit="1"/>
      <protection hidden="1"/>
    </xf>
    <xf numFmtId="0" fontId="80" fillId="5" borderId="88" xfId="8" applyFont="1" applyFill="1" applyBorder="1" applyAlignment="1" applyProtection="1">
      <alignment horizontal="center" vertical="center" shrinkToFit="1"/>
      <protection hidden="1"/>
    </xf>
    <xf numFmtId="0" fontId="80" fillId="5" borderId="87" xfId="8" applyFont="1" applyFill="1" applyBorder="1" applyAlignment="1" applyProtection="1">
      <alignment horizontal="center" vertical="center" shrinkToFit="1"/>
      <protection hidden="1"/>
    </xf>
    <xf numFmtId="0" fontId="83" fillId="17" borderId="9" xfId="8" applyFont="1" applyFill="1" applyBorder="1" applyAlignment="1" applyProtection="1">
      <alignment horizontal="center" vertical="center" shrinkToFit="1"/>
      <protection hidden="1"/>
    </xf>
    <xf numFmtId="192" fontId="82" fillId="17" borderId="133" xfId="8" applyNumberFormat="1" applyFont="1" applyFill="1" applyBorder="1" applyAlignment="1" applyProtection="1">
      <alignment horizontal="center" vertical="center"/>
      <protection hidden="1"/>
    </xf>
    <xf numFmtId="192" fontId="82" fillId="17" borderId="132" xfId="8" applyNumberFormat="1" applyFont="1" applyFill="1" applyBorder="1" applyAlignment="1" applyProtection="1">
      <alignment horizontal="center" vertical="center"/>
      <protection hidden="1"/>
    </xf>
    <xf numFmtId="192" fontId="82" fillId="17" borderId="168" xfId="8" applyNumberFormat="1" applyFont="1" applyFill="1" applyBorder="1" applyAlignment="1" applyProtection="1">
      <alignment horizontal="center" vertical="center"/>
      <protection hidden="1"/>
    </xf>
    <xf numFmtId="193" fontId="82" fillId="17" borderId="3" xfId="11" applyNumberFormat="1" applyFont="1" applyFill="1" applyBorder="1" applyAlignment="1" applyProtection="1">
      <alignment horizontal="center" vertical="center"/>
      <protection hidden="1"/>
    </xf>
    <xf numFmtId="193" fontId="82" fillId="17" borderId="5" xfId="11" applyNumberFormat="1" applyFont="1" applyFill="1" applyBorder="1" applyAlignment="1" applyProtection="1">
      <alignment horizontal="center" vertical="center"/>
      <protection hidden="1"/>
    </xf>
    <xf numFmtId="193" fontId="82" fillId="17" borderId="4" xfId="11" applyNumberFormat="1" applyFont="1" applyFill="1" applyBorder="1" applyAlignment="1" applyProtection="1">
      <alignment horizontal="center" vertical="center"/>
      <protection hidden="1"/>
    </xf>
    <xf numFmtId="193" fontId="82" fillId="17" borderId="8" xfId="11" applyNumberFormat="1" applyFont="1" applyFill="1" applyBorder="1" applyAlignment="1" applyProtection="1">
      <alignment horizontal="center" vertical="center"/>
      <protection hidden="1"/>
    </xf>
    <xf numFmtId="9" fontId="84" fillId="17" borderId="169" xfId="10" applyFont="1" applyFill="1" applyBorder="1" applyAlignment="1" applyProtection="1">
      <alignment horizontal="center" vertical="center"/>
      <protection hidden="1"/>
    </xf>
    <xf numFmtId="9" fontId="84" fillId="17" borderId="170" xfId="10" applyFont="1" applyFill="1" applyBorder="1" applyAlignment="1" applyProtection="1">
      <alignment horizontal="center" vertical="center"/>
      <protection hidden="1"/>
    </xf>
    <xf numFmtId="9" fontId="84" fillId="17" borderId="171" xfId="10" applyFont="1" applyFill="1" applyBorder="1" applyAlignment="1" applyProtection="1">
      <alignment horizontal="center" vertical="center"/>
      <protection hidden="1"/>
    </xf>
    <xf numFmtId="0" fontId="79" fillId="5" borderId="5" xfId="8" applyFont="1" applyFill="1" applyBorder="1" applyAlignment="1" applyProtection="1">
      <alignment horizontal="center" vertical="center"/>
      <protection hidden="1"/>
    </xf>
    <xf numFmtId="0" fontId="79" fillId="5" borderId="1" xfId="8" applyFont="1" applyFill="1" applyBorder="1" applyAlignment="1" applyProtection="1">
      <alignment horizontal="center" vertical="center"/>
      <protection hidden="1"/>
    </xf>
    <xf numFmtId="190" fontId="82" fillId="5" borderId="165" xfId="8" applyNumberFormat="1" applyFont="1" applyFill="1" applyBorder="1" applyAlignment="1" applyProtection="1">
      <alignment horizontal="center" vertical="center"/>
      <protection hidden="1"/>
    </xf>
    <xf numFmtId="190" fontId="82" fillId="5" borderId="166" xfId="8" applyNumberFormat="1" applyFont="1" applyFill="1" applyBorder="1" applyAlignment="1" applyProtection="1">
      <alignment horizontal="center" vertical="center"/>
      <protection hidden="1"/>
    </xf>
    <xf numFmtId="190" fontId="82" fillId="5" borderId="167" xfId="8" applyNumberFormat="1" applyFont="1" applyFill="1" applyBorder="1" applyAlignment="1" applyProtection="1">
      <alignment horizontal="center" vertical="center"/>
      <protection hidden="1"/>
    </xf>
    <xf numFmtId="0" fontId="79" fillId="5" borderId="3" xfId="8" applyFont="1" applyFill="1" applyBorder="1" applyAlignment="1" applyProtection="1">
      <alignment horizontal="center" vertical="center"/>
      <protection hidden="1"/>
    </xf>
    <xf numFmtId="191" fontId="82" fillId="5" borderId="133" xfId="8" applyNumberFormat="1" applyFont="1" applyFill="1" applyBorder="1" applyAlignment="1" applyProtection="1">
      <alignment horizontal="center" vertical="center" shrinkToFit="1"/>
      <protection locked="0" hidden="1"/>
    </xf>
    <xf numFmtId="191" fontId="82" fillId="5" borderId="132" xfId="8" applyNumberFormat="1" applyFont="1" applyFill="1" applyBorder="1" applyAlignment="1" applyProtection="1">
      <alignment horizontal="center" vertical="center" shrinkToFit="1"/>
      <protection locked="0" hidden="1"/>
    </xf>
    <xf numFmtId="191" fontId="82" fillId="5" borderId="168" xfId="8" applyNumberFormat="1" applyFont="1" applyFill="1" applyBorder="1" applyAlignment="1" applyProtection="1">
      <alignment horizontal="center" vertical="center" shrinkToFit="1"/>
      <protection locked="0" hidden="1"/>
    </xf>
    <xf numFmtId="192" fontId="83" fillId="5" borderId="5" xfId="8" applyNumberFormat="1" applyFont="1" applyFill="1" applyBorder="1" applyAlignment="1" applyProtection="1">
      <alignment horizontal="center" vertical="center"/>
      <protection hidden="1"/>
    </xf>
    <xf numFmtId="193" fontId="83" fillId="5" borderId="5" xfId="11" applyNumberFormat="1" applyFont="1" applyFill="1" applyBorder="1" applyAlignment="1" applyProtection="1">
      <alignment horizontal="center" vertical="center"/>
      <protection hidden="1"/>
    </xf>
    <xf numFmtId="193" fontId="83" fillId="5" borderId="5" xfId="11" applyNumberFormat="1" applyFont="1" applyFill="1" applyBorder="1" applyAlignment="1" applyProtection="1">
      <alignment horizontal="center" vertical="center" wrapText="1"/>
      <protection hidden="1"/>
    </xf>
    <xf numFmtId="0" fontId="85" fillId="5" borderId="5" xfId="8" applyNumberFormat="1" applyFont="1" applyFill="1" applyBorder="1" applyAlignment="1" applyProtection="1">
      <alignment horizontal="center" vertical="center"/>
      <protection hidden="1"/>
    </xf>
    <xf numFmtId="194" fontId="82" fillId="5" borderId="5" xfId="11" applyNumberFormat="1" applyFont="1" applyFill="1" applyBorder="1" applyAlignment="1" applyProtection="1">
      <alignment horizontal="center" vertical="center"/>
      <protection hidden="1"/>
    </xf>
    <xf numFmtId="195" fontId="82" fillId="5" borderId="5" xfId="11" applyNumberFormat="1" applyFont="1" applyFill="1" applyBorder="1" applyAlignment="1" applyProtection="1">
      <alignment horizontal="center" vertical="center"/>
      <protection hidden="1"/>
    </xf>
    <xf numFmtId="0" fontId="83" fillId="17" borderId="5" xfId="8" applyFont="1" applyFill="1" applyBorder="1" applyAlignment="1" applyProtection="1">
      <alignment horizontal="center" vertical="center" wrapText="1"/>
      <protection hidden="1"/>
    </xf>
    <xf numFmtId="0" fontId="83" fillId="17" borderId="9" xfId="8" applyFont="1" applyFill="1" applyBorder="1" applyAlignment="1" applyProtection="1">
      <alignment horizontal="center" vertical="center" wrapText="1"/>
      <protection hidden="1"/>
    </xf>
    <xf numFmtId="0" fontId="81" fillId="17" borderId="5" xfId="8" applyFont="1" applyFill="1" applyBorder="1" applyAlignment="1" applyProtection="1">
      <alignment horizontal="center" vertical="center" wrapText="1"/>
      <protection hidden="1"/>
    </xf>
    <xf numFmtId="0" fontId="81" fillId="17" borderId="1" xfId="8" applyFont="1" applyFill="1" applyBorder="1" applyAlignment="1" applyProtection="1">
      <alignment horizontal="center" vertical="center" wrapText="1"/>
      <protection hidden="1"/>
    </xf>
    <xf numFmtId="9" fontId="83" fillId="17" borderId="10" xfId="10" applyFont="1" applyFill="1" applyBorder="1" applyAlignment="1" applyProtection="1">
      <alignment horizontal="center" vertical="center" wrapText="1"/>
      <protection hidden="1"/>
    </xf>
    <xf numFmtId="9" fontId="83" fillId="17" borderId="25" xfId="10" applyFont="1" applyFill="1" applyBorder="1" applyAlignment="1" applyProtection="1">
      <alignment horizontal="center" vertical="center" wrapText="1"/>
      <protection hidden="1"/>
    </xf>
    <xf numFmtId="9" fontId="83" fillId="17" borderId="8" xfId="10" applyFont="1" applyFill="1" applyBorder="1" applyAlignment="1" applyProtection="1">
      <alignment horizontal="center" vertical="center" wrapText="1"/>
      <protection hidden="1"/>
    </xf>
    <xf numFmtId="9" fontId="83" fillId="17" borderId="7" xfId="10" applyFont="1" applyFill="1" applyBorder="1" applyAlignment="1" applyProtection="1">
      <alignment horizontal="center" vertical="center" wrapText="1"/>
      <protection hidden="1"/>
    </xf>
    <xf numFmtId="0" fontId="25" fillId="5" borderId="0" xfId="0" applyFont="1" applyFill="1" applyAlignment="1" applyProtection="1">
      <alignment horizontal="left" vertical="center"/>
      <protection hidden="1"/>
    </xf>
    <xf numFmtId="0" fontId="44" fillId="11" borderId="172" xfId="8" applyFont="1" applyFill="1" applyBorder="1" applyAlignment="1" applyProtection="1">
      <alignment horizontal="center" vertical="center"/>
      <protection hidden="1"/>
    </xf>
    <xf numFmtId="0" fontId="44" fillId="11" borderId="173" xfId="8" applyFont="1" applyFill="1" applyBorder="1" applyAlignment="1" applyProtection="1">
      <alignment horizontal="center" vertical="center"/>
      <protection hidden="1"/>
    </xf>
    <xf numFmtId="0" fontId="44" fillId="11" borderId="174" xfId="8" applyFont="1" applyFill="1" applyBorder="1" applyAlignment="1" applyProtection="1">
      <alignment horizontal="center" vertical="center"/>
      <protection hidden="1"/>
    </xf>
    <xf numFmtId="38" fontId="101" fillId="11" borderId="169" xfId="5" applyFont="1" applyFill="1" applyBorder="1" applyAlignment="1" applyProtection="1">
      <alignment horizontal="right" vertical="center"/>
      <protection hidden="1"/>
    </xf>
    <xf numFmtId="38" fontId="101" fillId="11" borderId="170" xfId="5" applyFont="1" applyFill="1" applyBorder="1" applyAlignment="1" applyProtection="1">
      <alignment horizontal="right" vertical="center"/>
      <protection hidden="1"/>
    </xf>
    <xf numFmtId="38" fontId="101" fillId="11" borderId="171" xfId="5" applyFont="1" applyFill="1" applyBorder="1" applyAlignment="1" applyProtection="1">
      <alignment horizontal="right" vertical="center"/>
      <protection hidden="1"/>
    </xf>
    <xf numFmtId="0" fontId="76" fillId="5" borderId="5" xfId="8" applyFont="1" applyFill="1" applyBorder="1" applyAlignment="1" applyProtection="1">
      <alignment horizontal="center" vertical="center"/>
      <protection hidden="1"/>
    </xf>
    <xf numFmtId="0" fontId="76" fillId="5" borderId="5" xfId="8" applyFont="1" applyFill="1" applyBorder="1" applyAlignment="1" applyProtection="1">
      <alignment horizontal="center" vertical="center" shrinkToFit="1"/>
      <protection hidden="1"/>
    </xf>
    <xf numFmtId="0" fontId="76" fillId="5" borderId="9" xfId="8" applyFont="1" applyFill="1" applyBorder="1" applyAlignment="1" applyProtection="1">
      <alignment horizontal="center" vertical="center"/>
      <protection hidden="1"/>
    </xf>
    <xf numFmtId="0" fontId="102" fillId="5" borderId="5" xfId="8" applyFont="1" applyFill="1" applyBorder="1" applyAlignment="1" applyProtection="1">
      <alignment horizontal="center" vertical="center" shrinkToFit="1"/>
      <protection hidden="1"/>
    </xf>
    <xf numFmtId="0" fontId="76" fillId="5" borderId="1" xfId="8" applyFont="1" applyFill="1" applyBorder="1" applyAlignment="1" applyProtection="1">
      <alignment horizontal="center" vertical="center" shrinkToFit="1"/>
      <protection hidden="1"/>
    </xf>
    <xf numFmtId="0" fontId="76" fillId="5" borderId="176" xfId="8" applyFont="1" applyFill="1" applyBorder="1" applyAlignment="1" applyProtection="1">
      <alignment horizontal="center" vertical="center"/>
      <protection locked="0" hidden="1"/>
    </xf>
    <xf numFmtId="0" fontId="76" fillId="5" borderId="30"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protection locked="0" hidden="1"/>
    </xf>
    <xf numFmtId="0" fontId="76" fillId="5" borderId="1" xfId="8" applyFont="1" applyFill="1" applyBorder="1" applyAlignment="1" applyProtection="1">
      <alignment horizontal="center" vertical="center"/>
      <protection locked="0" hidden="1"/>
    </xf>
    <xf numFmtId="0" fontId="76" fillId="5" borderId="91" xfId="8" applyFont="1" applyFill="1" applyBorder="1" applyAlignment="1" applyProtection="1">
      <alignment horizontal="center" vertical="center"/>
      <protection hidden="1"/>
    </xf>
    <xf numFmtId="0" fontId="76" fillId="5" borderId="88" xfId="8" applyFont="1" applyFill="1" applyBorder="1" applyAlignment="1" applyProtection="1">
      <alignment horizontal="center" vertical="center"/>
      <protection hidden="1"/>
    </xf>
    <xf numFmtId="0" fontId="76" fillId="5" borderId="87" xfId="8" applyFont="1" applyFill="1" applyBorder="1" applyAlignment="1" applyProtection="1">
      <alignment horizontal="center" vertical="center"/>
      <protection hidden="1"/>
    </xf>
    <xf numFmtId="0" fontId="76" fillId="5" borderId="27" xfId="8" applyFont="1" applyFill="1" applyBorder="1" applyAlignment="1" applyProtection="1">
      <alignment horizontal="center" vertical="center"/>
      <protection locked="0" hidden="1"/>
    </xf>
    <xf numFmtId="0" fontId="76" fillId="5" borderId="177" xfId="8" applyFont="1" applyFill="1" applyBorder="1" applyAlignment="1" applyProtection="1">
      <alignment horizontal="center" vertical="center"/>
      <protection locked="0" hidden="1"/>
    </xf>
    <xf numFmtId="0" fontId="102" fillId="5" borderId="5" xfId="8" applyFont="1" applyFill="1" applyBorder="1" applyAlignment="1" applyProtection="1">
      <alignment horizontal="center" vertical="center" wrapText="1" shrinkToFit="1"/>
      <protection hidden="1"/>
    </xf>
    <xf numFmtId="0" fontId="76" fillId="5" borderId="23" xfId="8" applyFont="1" applyFill="1" applyBorder="1" applyAlignment="1" applyProtection="1">
      <alignment horizontal="center" vertical="center"/>
      <protection locked="0" hidden="1"/>
    </xf>
    <xf numFmtId="0" fontId="76" fillId="5" borderId="179" xfId="8" applyFont="1" applyFill="1" applyBorder="1" applyAlignment="1" applyProtection="1">
      <alignment horizontal="center" vertical="center"/>
      <protection locked="0" hidden="1"/>
    </xf>
    <xf numFmtId="0" fontId="76" fillId="5" borderId="169" xfId="8" applyFont="1" applyFill="1" applyBorder="1" applyAlignment="1" applyProtection="1">
      <alignment horizontal="center" vertical="center"/>
      <protection hidden="1"/>
    </xf>
    <xf numFmtId="0" fontId="76" fillId="5" borderId="170" xfId="8" applyFont="1" applyFill="1" applyBorder="1" applyAlignment="1" applyProtection="1">
      <alignment horizontal="center" vertical="center"/>
      <protection hidden="1"/>
    </xf>
    <xf numFmtId="0" fontId="76" fillId="5" borderId="171" xfId="8" applyFont="1" applyFill="1" applyBorder="1" applyAlignment="1" applyProtection="1">
      <alignment horizontal="center" vertical="center"/>
      <protection hidden="1"/>
    </xf>
    <xf numFmtId="0" fontId="76" fillId="5" borderId="0" xfId="8" applyFont="1" applyFill="1" applyAlignment="1" applyProtection="1">
      <alignment horizontal="center" vertical="center" shrinkToFit="1"/>
      <protection hidden="1"/>
    </xf>
    <xf numFmtId="0" fontId="76" fillId="5" borderId="178" xfId="8" applyFont="1" applyFill="1" applyBorder="1" applyAlignment="1" applyProtection="1">
      <alignment horizontal="center" vertical="center"/>
      <protection locked="0" hidden="1"/>
    </xf>
    <xf numFmtId="0" fontId="76" fillId="5" borderId="81" xfId="8" applyFont="1" applyFill="1" applyBorder="1" applyAlignment="1" applyProtection="1">
      <alignment horizontal="left" vertical="center"/>
      <protection hidden="1"/>
    </xf>
    <xf numFmtId="0" fontId="81" fillId="17" borderId="133" xfId="8" applyFont="1" applyFill="1" applyBorder="1" applyAlignment="1" applyProtection="1">
      <alignment horizontal="left" vertical="center" wrapText="1"/>
      <protection hidden="1"/>
    </xf>
    <xf numFmtId="0" fontId="81" fillId="17" borderId="132" xfId="8" applyFont="1" applyFill="1" applyBorder="1" applyAlignment="1" applyProtection="1">
      <alignment horizontal="left" vertical="center" wrapText="1"/>
      <protection hidden="1"/>
    </xf>
    <xf numFmtId="179" fontId="82" fillId="17" borderId="132" xfId="12" applyNumberFormat="1" applyFont="1" applyFill="1" applyBorder="1" applyAlignment="1" applyProtection="1">
      <alignment horizontal="right" vertical="center" indent="3" shrinkToFit="1"/>
      <protection hidden="1"/>
    </xf>
    <xf numFmtId="179" fontId="82" fillId="17" borderId="168" xfId="12" applyNumberFormat="1" applyFont="1" applyFill="1" applyBorder="1" applyAlignment="1" applyProtection="1">
      <alignment horizontal="right" vertical="center" indent="3" shrinkToFit="1"/>
      <protection hidden="1"/>
    </xf>
    <xf numFmtId="0" fontId="81" fillId="0" borderId="10" xfId="8" applyFont="1" applyBorder="1" applyAlignment="1" applyProtection="1">
      <alignment horizontal="center" vertical="center"/>
      <protection hidden="1"/>
    </xf>
    <xf numFmtId="0" fontId="81" fillId="0" borderId="25" xfId="8" applyFont="1" applyBorder="1" applyAlignment="1" applyProtection="1">
      <alignment horizontal="center" vertical="center"/>
      <protection hidden="1"/>
    </xf>
    <xf numFmtId="0" fontId="81" fillId="0" borderId="11" xfId="8" applyFont="1" applyBorder="1" applyAlignment="1" applyProtection="1">
      <alignment horizontal="center" vertical="center"/>
      <protection hidden="1"/>
    </xf>
    <xf numFmtId="0" fontId="81" fillId="0" borderId="0" xfId="8" applyFont="1" applyBorder="1" applyAlignment="1" applyProtection="1">
      <alignment horizontal="center" vertical="center"/>
      <protection hidden="1"/>
    </xf>
    <xf numFmtId="0" fontId="81" fillId="0" borderId="8" xfId="8" applyFont="1" applyBorder="1" applyAlignment="1" applyProtection="1">
      <alignment horizontal="center" vertical="center"/>
      <protection hidden="1"/>
    </xf>
    <xf numFmtId="0" fontId="81" fillId="0" borderId="7" xfId="8" applyFont="1" applyBorder="1" applyAlignment="1" applyProtection="1">
      <alignment horizontal="center" vertical="center"/>
      <protection hidden="1"/>
    </xf>
    <xf numFmtId="0" fontId="81" fillId="0" borderId="10" xfId="8" applyFont="1" applyBorder="1" applyAlignment="1" applyProtection="1">
      <alignment horizontal="center" vertical="center" wrapText="1"/>
      <protection hidden="1"/>
    </xf>
    <xf numFmtId="0" fontId="81" fillId="0" borderId="26" xfId="8" applyFont="1" applyBorder="1" applyAlignment="1" applyProtection="1">
      <alignment horizontal="center" vertical="center" wrapText="1"/>
      <protection hidden="1"/>
    </xf>
    <xf numFmtId="0" fontId="81" fillId="0" borderId="11" xfId="8" applyFont="1" applyBorder="1" applyAlignment="1" applyProtection="1">
      <alignment horizontal="center" vertical="center" wrapText="1"/>
      <protection hidden="1"/>
    </xf>
    <xf numFmtId="0" fontId="81" fillId="0" borderId="12" xfId="8" applyFont="1" applyBorder="1" applyAlignment="1" applyProtection="1">
      <alignment horizontal="center" vertical="center" wrapText="1"/>
      <protection hidden="1"/>
    </xf>
    <xf numFmtId="0" fontId="81" fillId="0" borderId="5" xfId="8" applyFont="1" applyBorder="1" applyAlignment="1" applyProtection="1">
      <alignment horizontal="center" vertical="center"/>
      <protection hidden="1"/>
    </xf>
    <xf numFmtId="0" fontId="81" fillId="0" borderId="1" xfId="8" applyFont="1" applyBorder="1" applyAlignment="1" applyProtection="1">
      <alignment horizontal="center" vertical="center" shrinkToFit="1"/>
      <protection hidden="1"/>
    </xf>
    <xf numFmtId="0" fontId="81" fillId="0" borderId="2" xfId="8" applyFont="1" applyBorder="1" applyAlignment="1" applyProtection="1">
      <alignment horizontal="center" vertical="center" shrinkToFit="1"/>
      <protection hidden="1"/>
    </xf>
    <xf numFmtId="0" fontId="81" fillId="0" borderId="3" xfId="8" applyFont="1" applyBorder="1" applyAlignment="1" applyProtection="1">
      <alignment horizontal="center" vertical="center" shrinkToFit="1"/>
      <protection hidden="1"/>
    </xf>
    <xf numFmtId="0" fontId="81" fillId="0" borderId="70" xfId="8" applyFont="1" applyBorder="1" applyAlignment="1" applyProtection="1">
      <alignment horizontal="center" vertical="center" shrinkToFit="1"/>
      <protection hidden="1"/>
    </xf>
    <xf numFmtId="0" fontId="81" fillId="0" borderId="180" xfId="8" applyFont="1" applyBorder="1" applyAlignment="1" applyProtection="1">
      <alignment horizontal="center" vertical="center" shrinkToFit="1"/>
      <protection hidden="1"/>
    </xf>
    <xf numFmtId="0" fontId="81" fillId="0" borderId="181" xfId="8" applyFont="1" applyBorder="1" applyAlignment="1" applyProtection="1">
      <alignment horizontal="center" vertical="center" shrinkToFit="1"/>
      <protection hidden="1"/>
    </xf>
    <xf numFmtId="0" fontId="81" fillId="0" borderId="71" xfId="8" applyFont="1" applyBorder="1" applyAlignment="1" applyProtection="1">
      <alignment horizontal="center" vertical="center" shrinkToFit="1"/>
      <protection hidden="1"/>
    </xf>
    <xf numFmtId="0" fontId="81" fillId="0" borderId="1" xfId="8" applyFont="1" applyBorder="1" applyAlignment="1" applyProtection="1">
      <alignment horizontal="left" vertical="center"/>
      <protection hidden="1"/>
    </xf>
    <xf numFmtId="0" fontId="81" fillId="0" borderId="2" xfId="8" applyFont="1" applyBorder="1" applyAlignment="1" applyProtection="1">
      <alignment horizontal="left" vertical="center"/>
      <protection hidden="1"/>
    </xf>
    <xf numFmtId="0" fontId="81" fillId="0" borderId="2" xfId="8" applyFont="1" applyBorder="1" applyAlignment="1" applyProtection="1">
      <alignment horizontal="right" vertical="center"/>
      <protection hidden="1"/>
    </xf>
    <xf numFmtId="196" fontId="86" fillId="0" borderId="182" xfId="8" applyNumberFormat="1" applyFont="1" applyFill="1" applyBorder="1" applyAlignment="1" applyProtection="1">
      <alignment horizontal="right" vertical="center" shrinkToFit="1"/>
      <protection hidden="1"/>
    </xf>
    <xf numFmtId="196" fontId="86" fillId="0" borderId="183" xfId="8" applyNumberFormat="1" applyFont="1" applyFill="1" applyBorder="1" applyAlignment="1" applyProtection="1">
      <alignment horizontal="right" vertical="center" shrinkToFit="1"/>
      <protection hidden="1"/>
    </xf>
    <xf numFmtId="196" fontId="86" fillId="0" borderId="184" xfId="8" applyNumberFormat="1" applyFont="1" applyFill="1" applyBorder="1" applyAlignment="1" applyProtection="1">
      <alignment horizontal="right" vertical="center" shrinkToFit="1"/>
      <protection hidden="1"/>
    </xf>
    <xf numFmtId="196" fontId="86" fillId="0" borderId="185" xfId="8" applyNumberFormat="1" applyFont="1" applyFill="1" applyBorder="1" applyAlignment="1" applyProtection="1">
      <alignment horizontal="right" vertical="center" shrinkToFit="1"/>
      <protection hidden="1"/>
    </xf>
    <xf numFmtId="196" fontId="86" fillId="0" borderId="187" xfId="8" applyNumberFormat="1" applyFont="1" applyFill="1" applyBorder="1" applyAlignment="1" applyProtection="1">
      <alignment horizontal="right" vertical="center" shrinkToFit="1"/>
      <protection hidden="1"/>
    </xf>
    <xf numFmtId="196" fontId="86" fillId="0" borderId="188" xfId="8" applyNumberFormat="1" applyFont="1" applyFill="1" applyBorder="1" applyAlignment="1" applyProtection="1">
      <alignment horizontal="right" vertical="center" shrinkToFit="1"/>
      <protection hidden="1"/>
    </xf>
    <xf numFmtId="0" fontId="81" fillId="0" borderId="5" xfId="8" applyFont="1" applyFill="1" applyBorder="1" applyAlignment="1" applyProtection="1">
      <alignment horizontal="center" vertical="center" textRotation="255"/>
      <protection hidden="1"/>
    </xf>
    <xf numFmtId="0" fontId="83" fillId="0" borderId="3" xfId="8" applyFont="1" applyFill="1" applyBorder="1" applyAlignment="1" applyProtection="1">
      <alignment horizontal="center" vertical="center" textRotation="255"/>
      <protection hidden="1"/>
    </xf>
    <xf numFmtId="0" fontId="81" fillId="0" borderId="189" xfId="8" applyFont="1" applyFill="1" applyBorder="1" applyAlignment="1" applyProtection="1">
      <alignment horizontal="left" vertical="center"/>
      <protection hidden="1"/>
    </xf>
    <xf numFmtId="0" fontId="81" fillId="0" borderId="190" xfId="8" applyFont="1" applyFill="1" applyBorder="1" applyAlignment="1" applyProtection="1">
      <alignment horizontal="left" vertical="center"/>
      <protection hidden="1"/>
    </xf>
    <xf numFmtId="0" fontId="81" fillId="0" borderId="191" xfId="8" applyFont="1" applyFill="1" applyBorder="1" applyAlignment="1" applyProtection="1">
      <alignment horizontal="left" vertical="center"/>
      <protection hidden="1"/>
    </xf>
    <xf numFmtId="0" fontId="86" fillId="0" borderId="192" xfId="8" applyFont="1" applyFill="1" applyBorder="1" applyAlignment="1" applyProtection="1">
      <alignment horizontal="center" vertical="center"/>
      <protection locked="0" hidden="1"/>
    </xf>
    <xf numFmtId="0" fontId="86" fillId="0" borderId="193" xfId="8" applyFont="1" applyFill="1" applyBorder="1" applyAlignment="1" applyProtection="1">
      <alignment horizontal="center" vertical="center"/>
      <protection locked="0" hidden="1"/>
    </xf>
    <xf numFmtId="3" fontId="87" fillId="0" borderId="194" xfId="8" applyNumberFormat="1" applyFont="1" applyFill="1" applyBorder="1" applyAlignment="1" applyProtection="1">
      <alignment horizontal="right" vertical="center" shrinkToFit="1"/>
      <protection hidden="1"/>
    </xf>
    <xf numFmtId="3" fontId="87" fillId="0" borderId="195" xfId="8" applyNumberFormat="1" applyFont="1" applyFill="1" applyBorder="1" applyAlignment="1" applyProtection="1">
      <alignment horizontal="right" vertical="center" shrinkToFit="1"/>
      <protection hidden="1"/>
    </xf>
    <xf numFmtId="3" fontId="87" fillId="0" borderId="196" xfId="8" applyNumberFormat="1" applyFont="1" applyFill="1" applyBorder="1" applyAlignment="1" applyProtection="1">
      <alignment horizontal="right" vertical="center" shrinkToFit="1"/>
      <protection hidden="1"/>
    </xf>
    <xf numFmtId="3" fontId="87" fillId="0" borderId="197" xfId="8" applyNumberFormat="1" applyFont="1" applyFill="1" applyBorder="1" applyAlignment="1" applyProtection="1">
      <alignment horizontal="right" vertical="center" shrinkToFit="1"/>
      <protection hidden="1"/>
    </xf>
    <xf numFmtId="196" fontId="86" fillId="0" borderId="186" xfId="8" applyNumberFormat="1" applyFont="1" applyFill="1" applyBorder="1" applyAlignment="1" applyProtection="1">
      <alignment horizontal="right" vertical="center" shrinkToFit="1"/>
      <protection hidden="1"/>
    </xf>
    <xf numFmtId="3" fontId="87" fillId="0" borderId="201" xfId="8" applyNumberFormat="1" applyFont="1" applyFill="1" applyBorder="1" applyAlignment="1" applyProtection="1">
      <alignment horizontal="right" vertical="center" shrinkToFit="1"/>
      <protection hidden="1"/>
    </xf>
    <xf numFmtId="3" fontId="87" fillId="0" borderId="202" xfId="8" applyNumberFormat="1" applyFont="1" applyFill="1" applyBorder="1" applyAlignment="1" applyProtection="1">
      <alignment horizontal="right" vertical="center" shrinkToFit="1"/>
      <protection hidden="1"/>
    </xf>
    <xf numFmtId="3" fontId="87" fillId="0" borderId="198" xfId="8" applyNumberFormat="1" applyFont="1" applyFill="1" applyBorder="1" applyAlignment="1" applyProtection="1">
      <alignment horizontal="right" vertical="center" shrinkToFit="1"/>
      <protection hidden="1"/>
    </xf>
    <xf numFmtId="0" fontId="81" fillId="0" borderId="74" xfId="8" applyFont="1" applyFill="1" applyBorder="1" applyAlignment="1" applyProtection="1">
      <alignment horizontal="left" vertical="center"/>
      <protection hidden="1"/>
    </xf>
    <xf numFmtId="0" fontId="81" fillId="0" borderId="75" xfId="8" applyFont="1" applyFill="1" applyBorder="1" applyAlignment="1" applyProtection="1">
      <alignment horizontal="left" vertical="center"/>
      <protection hidden="1"/>
    </xf>
    <xf numFmtId="0" fontId="81" fillId="0" borderId="199" xfId="8" applyFont="1" applyFill="1" applyBorder="1" applyAlignment="1" applyProtection="1">
      <alignment horizontal="left" vertical="center"/>
      <protection hidden="1"/>
    </xf>
    <xf numFmtId="0" fontId="86" fillId="0" borderId="200" xfId="8" applyFont="1" applyFill="1" applyBorder="1" applyAlignment="1" applyProtection="1">
      <alignment horizontal="center" vertical="center"/>
      <protection locked="0" hidden="1"/>
    </xf>
    <xf numFmtId="0" fontId="86" fillId="0" borderId="199" xfId="8" applyFont="1" applyFill="1" applyBorder="1" applyAlignment="1" applyProtection="1">
      <alignment horizontal="center" vertical="center"/>
      <protection locked="0" hidden="1"/>
    </xf>
    <xf numFmtId="3" fontId="87" fillId="0" borderId="76" xfId="8" applyNumberFormat="1" applyFont="1" applyFill="1" applyBorder="1" applyAlignment="1" applyProtection="1">
      <alignment horizontal="right" vertical="center" shrinkToFit="1"/>
      <protection hidden="1"/>
    </xf>
    <xf numFmtId="3" fontId="87" fillId="0" borderId="106" xfId="8" applyNumberFormat="1" applyFont="1" applyFill="1" applyBorder="1" applyAlignment="1" applyProtection="1">
      <alignment horizontal="right" vertical="center" shrinkToFit="1"/>
      <protection hidden="1"/>
    </xf>
    <xf numFmtId="3" fontId="87" fillId="0" borderId="73" xfId="8" applyNumberFormat="1" applyFont="1" applyFill="1" applyBorder="1" applyAlignment="1" applyProtection="1">
      <alignment horizontal="right" vertical="center" shrinkToFit="1"/>
      <protection hidden="1"/>
    </xf>
    <xf numFmtId="3" fontId="87" fillId="18" borderId="76" xfId="8" applyNumberFormat="1" applyFont="1" applyFill="1" applyBorder="1" applyAlignment="1" applyProtection="1">
      <alignment horizontal="right" vertical="center" shrinkToFit="1"/>
      <protection hidden="1"/>
    </xf>
    <xf numFmtId="3" fontId="87" fillId="18" borderId="201" xfId="8" applyNumberFormat="1" applyFont="1" applyFill="1" applyBorder="1" applyAlignment="1" applyProtection="1">
      <alignment horizontal="right" vertical="center" shrinkToFit="1"/>
      <protection hidden="1"/>
    </xf>
    <xf numFmtId="3" fontId="87" fillId="18" borderId="106" xfId="8" applyNumberFormat="1" applyFont="1" applyFill="1" applyBorder="1" applyAlignment="1" applyProtection="1">
      <alignment horizontal="right" vertical="center" shrinkToFit="1"/>
      <protection hidden="1"/>
    </xf>
    <xf numFmtId="3" fontId="87" fillId="0" borderId="206" xfId="8" applyNumberFormat="1" applyFont="1" applyFill="1" applyBorder="1" applyAlignment="1" applyProtection="1">
      <alignment horizontal="right" vertical="center" shrinkToFit="1"/>
      <protection hidden="1"/>
    </xf>
    <xf numFmtId="3" fontId="87" fillId="0" borderId="207" xfId="8" applyNumberFormat="1" applyFont="1" applyFill="1" applyBorder="1" applyAlignment="1" applyProtection="1">
      <alignment horizontal="right" vertical="center" shrinkToFit="1"/>
      <protection hidden="1"/>
    </xf>
    <xf numFmtId="3" fontId="87" fillId="0" borderId="210" xfId="8" applyNumberFormat="1" applyFont="1" applyFill="1" applyBorder="1" applyAlignment="1" applyProtection="1">
      <alignment horizontal="right" vertical="center" shrinkToFit="1"/>
      <protection hidden="1"/>
    </xf>
    <xf numFmtId="0" fontId="81" fillId="0" borderId="203" xfId="8" applyFont="1" applyFill="1" applyBorder="1" applyAlignment="1" applyProtection="1">
      <alignment horizontal="left" vertical="center"/>
      <protection hidden="1"/>
    </xf>
    <xf numFmtId="0" fontId="81" fillId="0" borderId="204" xfId="8" applyFont="1" applyFill="1" applyBorder="1" applyAlignment="1" applyProtection="1">
      <alignment horizontal="left" vertical="center"/>
      <protection hidden="1"/>
    </xf>
    <xf numFmtId="0" fontId="81" fillId="0" borderId="205" xfId="8" applyFont="1" applyFill="1" applyBorder="1" applyAlignment="1" applyProtection="1">
      <alignment horizontal="left" vertical="center"/>
      <protection hidden="1"/>
    </xf>
    <xf numFmtId="0" fontId="86" fillId="0" borderId="252" xfId="8" applyFont="1" applyFill="1" applyBorder="1" applyAlignment="1" applyProtection="1">
      <alignment horizontal="center" vertical="center"/>
      <protection locked="0" hidden="1"/>
    </xf>
    <xf numFmtId="0" fontId="86" fillId="0" borderId="205" xfId="8" applyFont="1" applyFill="1" applyBorder="1" applyAlignment="1" applyProtection="1">
      <alignment horizontal="center" vertical="center"/>
      <protection locked="0" hidden="1"/>
    </xf>
    <xf numFmtId="3" fontId="87" fillId="0" borderId="208" xfId="8" applyNumberFormat="1" applyFont="1" applyFill="1" applyBorder="1" applyAlignment="1" applyProtection="1">
      <alignment horizontal="right" vertical="center" shrinkToFit="1"/>
      <protection hidden="1"/>
    </xf>
    <xf numFmtId="3" fontId="87" fillId="0" borderId="209" xfId="8" applyNumberFormat="1" applyFont="1" applyFill="1" applyBorder="1" applyAlignment="1" applyProtection="1">
      <alignment horizontal="right" vertical="center" shrinkToFit="1"/>
      <protection hidden="1"/>
    </xf>
    <xf numFmtId="3" fontId="87" fillId="18" borderId="73" xfId="8" applyNumberFormat="1" applyFont="1" applyFill="1" applyBorder="1" applyAlignment="1" applyProtection="1">
      <alignment horizontal="right" vertical="center" shrinkToFit="1"/>
      <protection hidden="1"/>
    </xf>
    <xf numFmtId="3" fontId="87" fillId="18" borderId="202" xfId="8" applyNumberFormat="1" applyFont="1" applyFill="1" applyBorder="1" applyAlignment="1" applyProtection="1">
      <alignment horizontal="right" vertical="center" shrinkToFit="1"/>
      <protection hidden="1"/>
    </xf>
    <xf numFmtId="3" fontId="87" fillId="0" borderId="217" xfId="8" applyNumberFormat="1" applyFont="1" applyFill="1" applyBorder="1" applyAlignment="1" applyProtection="1">
      <alignment horizontal="right" vertical="center" shrinkToFit="1"/>
      <protection hidden="1"/>
    </xf>
    <xf numFmtId="3" fontId="87" fillId="0" borderId="214" xfId="8" applyNumberFormat="1" applyFont="1" applyFill="1" applyBorder="1" applyAlignment="1" applyProtection="1">
      <alignment horizontal="right" vertical="center" shrinkToFit="1"/>
      <protection hidden="1"/>
    </xf>
    <xf numFmtId="3" fontId="87" fillId="0" borderId="216" xfId="8" applyNumberFormat="1" applyFont="1" applyFill="1" applyBorder="1" applyAlignment="1" applyProtection="1">
      <alignment horizontal="right" vertical="center" shrinkToFit="1"/>
      <protection hidden="1"/>
    </xf>
    <xf numFmtId="0" fontId="88" fillId="0" borderId="5" xfId="8" applyFont="1" applyFill="1" applyBorder="1" applyAlignment="1" applyProtection="1">
      <alignment horizontal="center" vertical="center" textRotation="255" wrapText="1"/>
      <protection hidden="1"/>
    </xf>
    <xf numFmtId="0" fontId="81" fillId="17" borderId="75" xfId="8" applyFont="1" applyFill="1" applyBorder="1" applyAlignment="1" applyProtection="1">
      <alignment horizontal="left" vertical="center" wrapText="1" shrinkToFit="1"/>
      <protection hidden="1"/>
    </xf>
    <xf numFmtId="0" fontId="86" fillId="17" borderId="192" xfId="8" applyFont="1" applyFill="1" applyBorder="1" applyAlignment="1" applyProtection="1">
      <alignment horizontal="center" vertical="center"/>
      <protection hidden="1"/>
    </xf>
    <xf numFmtId="0" fontId="86" fillId="17" borderId="193" xfId="8" applyFont="1" applyFill="1" applyBorder="1" applyAlignment="1" applyProtection="1">
      <alignment horizontal="center" vertical="center"/>
      <protection hidden="1"/>
    </xf>
    <xf numFmtId="3" fontId="87" fillId="17" borderId="218" xfId="8" quotePrefix="1" applyNumberFormat="1" applyFont="1" applyFill="1" applyBorder="1" applyAlignment="1" applyProtection="1">
      <alignment vertical="center" shrinkToFit="1"/>
      <protection hidden="1"/>
    </xf>
    <xf numFmtId="3" fontId="87" fillId="17" borderId="219" xfId="8" quotePrefix="1" applyNumberFormat="1" applyFont="1" applyFill="1" applyBorder="1" applyAlignment="1" applyProtection="1">
      <alignment vertical="center" shrinkToFit="1"/>
      <protection hidden="1"/>
    </xf>
    <xf numFmtId="3" fontId="87" fillId="17" borderId="220" xfId="8" quotePrefix="1" applyNumberFormat="1" applyFont="1" applyFill="1" applyBorder="1" applyAlignment="1" applyProtection="1">
      <alignment vertical="center" shrinkToFit="1"/>
      <protection hidden="1"/>
    </xf>
    <xf numFmtId="3" fontId="87" fillId="17" borderId="221" xfId="8" quotePrefix="1" applyNumberFormat="1" applyFont="1" applyFill="1" applyBorder="1" applyAlignment="1" applyProtection="1">
      <alignment vertical="center" shrinkToFit="1"/>
      <protection hidden="1"/>
    </xf>
    <xf numFmtId="3" fontId="87" fillId="17" borderId="189" xfId="8" quotePrefix="1" applyNumberFormat="1" applyFont="1" applyFill="1" applyBorder="1" applyAlignment="1" applyProtection="1">
      <alignment vertical="center" shrinkToFit="1"/>
      <protection hidden="1"/>
    </xf>
    <xf numFmtId="3" fontId="87" fillId="0" borderId="213" xfId="8" applyNumberFormat="1" applyFont="1" applyFill="1" applyBorder="1" applyAlignment="1" applyProtection="1">
      <alignment horizontal="right" vertical="center" shrinkToFit="1"/>
      <protection hidden="1"/>
    </xf>
    <xf numFmtId="0" fontId="81" fillId="0" borderId="211" xfId="8" applyFont="1" applyFill="1" applyBorder="1" applyAlignment="1" applyProtection="1">
      <alignment horizontal="center" vertical="center"/>
      <protection hidden="1"/>
    </xf>
    <xf numFmtId="0" fontId="81" fillId="0" borderId="212" xfId="8" applyFont="1" applyFill="1" applyBorder="1" applyAlignment="1" applyProtection="1">
      <alignment horizontal="center" vertical="center"/>
      <protection hidden="1"/>
    </xf>
    <xf numFmtId="3" fontId="81" fillId="0" borderId="0" xfId="8" applyNumberFormat="1" applyFont="1" applyFill="1" applyBorder="1" applyAlignment="1" applyProtection="1">
      <alignment horizontal="right" vertical="center" shrinkToFit="1"/>
      <protection hidden="1"/>
    </xf>
    <xf numFmtId="0" fontId="81" fillId="0" borderId="0" xfId="8" applyFont="1" applyFill="1" applyBorder="1" applyAlignment="1" applyProtection="1">
      <alignment horizontal="right" vertical="center" shrinkToFit="1"/>
      <protection hidden="1"/>
    </xf>
    <xf numFmtId="3" fontId="87" fillId="0" borderId="215" xfId="8" applyNumberFormat="1" applyFont="1" applyFill="1" applyBorder="1" applyAlignment="1" applyProtection="1">
      <alignment horizontal="right" vertical="center" shrinkToFit="1"/>
      <protection hidden="1"/>
    </xf>
    <xf numFmtId="182" fontId="86" fillId="17" borderId="200" xfId="8" applyNumberFormat="1" applyFont="1" applyFill="1" applyBorder="1" applyAlignment="1" applyProtection="1">
      <alignment horizontal="center" vertical="center"/>
      <protection hidden="1"/>
    </xf>
    <xf numFmtId="182" fontId="86" fillId="17" borderId="199" xfId="8" applyNumberFormat="1" applyFont="1" applyFill="1" applyBorder="1" applyAlignment="1" applyProtection="1">
      <alignment horizontal="center" vertical="center"/>
      <protection hidden="1"/>
    </xf>
    <xf numFmtId="3" fontId="87" fillId="17" borderId="76" xfId="8" quotePrefix="1" applyNumberFormat="1" applyFont="1" applyFill="1" applyBorder="1" applyAlignment="1" applyProtection="1">
      <alignment vertical="center" shrinkToFit="1"/>
      <protection hidden="1"/>
    </xf>
    <xf numFmtId="3" fontId="87" fillId="17" borderId="201" xfId="8" quotePrefix="1" applyNumberFormat="1" applyFont="1" applyFill="1" applyBorder="1" applyAlignment="1" applyProtection="1">
      <alignment vertical="center" shrinkToFit="1"/>
      <protection hidden="1"/>
    </xf>
    <xf numFmtId="3" fontId="87" fillId="17" borderId="106" xfId="8" quotePrefix="1" applyNumberFormat="1" applyFont="1" applyFill="1" applyBorder="1" applyAlignment="1" applyProtection="1">
      <alignment vertical="center" shrinkToFit="1"/>
      <protection hidden="1"/>
    </xf>
    <xf numFmtId="3" fontId="87" fillId="17" borderId="102" xfId="8" quotePrefix="1" applyNumberFormat="1" applyFont="1" applyFill="1" applyBorder="1" applyAlignment="1" applyProtection="1">
      <alignment vertical="center" shrinkToFit="1"/>
      <protection hidden="1"/>
    </xf>
    <xf numFmtId="3" fontId="87" fillId="17" borderId="74" xfId="8" quotePrefix="1" applyNumberFormat="1" applyFont="1" applyFill="1" applyBorder="1" applyAlignment="1" applyProtection="1">
      <alignment vertical="center" shrinkToFit="1"/>
      <protection hidden="1"/>
    </xf>
    <xf numFmtId="0" fontId="81" fillId="0" borderId="75" xfId="8" applyFont="1" applyFill="1" applyBorder="1" applyAlignment="1" applyProtection="1">
      <alignment horizontal="left" vertical="center" wrapText="1" shrinkToFit="1"/>
      <protection hidden="1"/>
    </xf>
    <xf numFmtId="0" fontId="86" fillId="0" borderId="222" xfId="8" applyFont="1" applyFill="1" applyBorder="1" applyAlignment="1" applyProtection="1">
      <alignment horizontal="center" vertical="center"/>
      <protection locked="0" hidden="1"/>
    </xf>
    <xf numFmtId="0" fontId="86" fillId="0" borderId="223" xfId="8" applyFont="1" applyFill="1" applyBorder="1" applyAlignment="1" applyProtection="1">
      <alignment horizontal="center" vertical="center"/>
      <protection locked="0" hidden="1"/>
    </xf>
    <xf numFmtId="3" fontId="87" fillId="0" borderId="200" xfId="8" quotePrefix="1" applyNumberFormat="1" applyFont="1" applyFill="1" applyBorder="1" applyAlignment="1" applyProtection="1">
      <alignment vertical="center" shrinkToFit="1"/>
      <protection hidden="1"/>
    </xf>
    <xf numFmtId="3" fontId="87" fillId="0" borderId="75" xfId="8" quotePrefix="1" applyNumberFormat="1" applyFont="1" applyFill="1" applyBorder="1" applyAlignment="1" applyProtection="1">
      <alignment vertical="center" shrinkToFit="1"/>
      <protection hidden="1"/>
    </xf>
    <xf numFmtId="3" fontId="87" fillId="0" borderId="106" xfId="8" quotePrefix="1" applyNumberFormat="1" applyFont="1" applyFill="1" applyBorder="1" applyAlignment="1" applyProtection="1">
      <alignment vertical="center" shrinkToFit="1"/>
      <protection hidden="1"/>
    </xf>
    <xf numFmtId="3" fontId="87" fillId="0" borderId="102" xfId="8" quotePrefix="1" applyNumberFormat="1" applyFont="1" applyFill="1" applyBorder="1" applyAlignment="1" applyProtection="1">
      <alignment vertical="center" shrinkToFit="1"/>
      <protection hidden="1"/>
    </xf>
    <xf numFmtId="0" fontId="86" fillId="17" borderId="200" xfId="8" applyFont="1" applyFill="1" applyBorder="1" applyAlignment="1" applyProtection="1">
      <alignment horizontal="center" vertical="center"/>
      <protection locked="0" hidden="1"/>
    </xf>
    <xf numFmtId="0" fontId="86" fillId="17" borderId="199" xfId="8" applyFont="1" applyFill="1" applyBorder="1" applyAlignment="1" applyProtection="1">
      <alignment horizontal="center" vertical="center"/>
      <protection locked="0" hidden="1"/>
    </xf>
    <xf numFmtId="182" fontId="86" fillId="17" borderId="200" xfId="8" applyNumberFormat="1" applyFont="1" applyFill="1" applyBorder="1" applyAlignment="1" applyProtection="1">
      <alignment horizontal="center" vertical="center"/>
      <protection locked="0" hidden="1"/>
    </xf>
    <xf numFmtId="182" fontId="86" fillId="17" borderId="199" xfId="8" applyNumberFormat="1" applyFont="1" applyFill="1" applyBorder="1" applyAlignment="1" applyProtection="1">
      <alignment horizontal="center" vertical="center"/>
      <protection locked="0" hidden="1"/>
    </xf>
    <xf numFmtId="3" fontId="87" fillId="0" borderId="76" xfId="8" quotePrefix="1" applyNumberFormat="1" applyFont="1" applyFill="1" applyBorder="1" applyAlignment="1" applyProtection="1">
      <alignment vertical="center" shrinkToFit="1"/>
      <protection hidden="1"/>
    </xf>
    <xf numFmtId="3" fontId="87" fillId="0" borderId="201" xfId="8" quotePrefix="1" applyNumberFormat="1" applyFont="1" applyFill="1" applyBorder="1" applyAlignment="1" applyProtection="1">
      <alignment vertical="center" shrinkToFit="1"/>
      <protection hidden="1"/>
    </xf>
    <xf numFmtId="3" fontId="87" fillId="0" borderId="202" xfId="8" quotePrefix="1" applyNumberFormat="1" applyFont="1" applyFill="1" applyBorder="1" applyAlignment="1" applyProtection="1">
      <alignment vertical="center" shrinkToFit="1"/>
      <protection hidden="1"/>
    </xf>
    <xf numFmtId="0" fontId="81" fillId="0" borderId="204" xfId="8" applyFont="1" applyFill="1" applyBorder="1" applyAlignment="1" applyProtection="1">
      <alignment horizontal="left" vertical="center" shrinkToFit="1"/>
      <protection hidden="1"/>
    </xf>
    <xf numFmtId="0" fontId="86" fillId="0" borderId="252" xfId="8" applyFont="1" applyFill="1" applyBorder="1" applyAlignment="1" applyProtection="1">
      <alignment horizontal="center" vertical="center"/>
      <protection hidden="1"/>
    </xf>
    <xf numFmtId="0" fontId="86" fillId="0" borderId="205" xfId="8" applyFont="1" applyFill="1" applyBorder="1" applyAlignment="1" applyProtection="1">
      <alignment horizontal="center" vertical="center"/>
      <protection hidden="1"/>
    </xf>
    <xf numFmtId="3" fontId="87" fillId="18" borderId="206" xfId="8" applyNumberFormat="1" applyFont="1" applyFill="1" applyBorder="1" applyAlignment="1" applyProtection="1">
      <alignment vertical="center" shrinkToFit="1"/>
      <protection hidden="1"/>
    </xf>
    <xf numFmtId="3" fontId="87" fillId="18" borderId="207" xfId="8" applyNumberFormat="1" applyFont="1" applyFill="1" applyBorder="1" applyAlignment="1" applyProtection="1">
      <alignment vertical="center" shrinkToFit="1"/>
      <protection hidden="1"/>
    </xf>
    <xf numFmtId="3" fontId="87" fillId="18" borderId="208" xfId="8" applyNumberFormat="1" applyFont="1" applyFill="1" applyBorder="1" applyAlignment="1" applyProtection="1">
      <alignment vertical="center" shrinkToFit="1"/>
      <protection hidden="1"/>
    </xf>
    <xf numFmtId="3" fontId="87" fillId="18" borderId="209" xfId="8" applyNumberFormat="1" applyFont="1" applyFill="1" applyBorder="1" applyAlignment="1" applyProtection="1">
      <alignment vertical="center" shrinkToFit="1"/>
      <protection hidden="1"/>
    </xf>
    <xf numFmtId="3" fontId="87" fillId="0" borderId="73" xfId="8" quotePrefix="1" applyNumberFormat="1" applyFont="1" applyFill="1" applyBorder="1" applyAlignment="1" applyProtection="1">
      <alignment vertical="center" shrinkToFit="1"/>
      <protection hidden="1"/>
    </xf>
    <xf numFmtId="3" fontId="87" fillId="18" borderId="210" xfId="8" applyNumberFormat="1" applyFont="1" applyFill="1" applyBorder="1" applyAlignment="1" applyProtection="1">
      <alignment vertical="center" shrinkToFit="1"/>
      <protection hidden="1"/>
    </xf>
    <xf numFmtId="3" fontId="87" fillId="0" borderId="224" xfId="8" quotePrefix="1" applyNumberFormat="1" applyFont="1" applyFill="1" applyBorder="1" applyAlignment="1" applyProtection="1">
      <alignment vertical="center" shrinkToFit="1"/>
      <protection hidden="1"/>
    </xf>
    <xf numFmtId="3" fontId="87" fillId="17" borderId="229" xfId="8" applyNumberFormat="1" applyFont="1" applyFill="1" applyBorder="1" applyAlignment="1" applyProtection="1">
      <alignment horizontal="right" vertical="center" shrinkToFit="1"/>
      <protection hidden="1"/>
    </xf>
    <xf numFmtId="3" fontId="87" fillId="17" borderId="226" xfId="8" applyNumberFormat="1" applyFont="1" applyFill="1" applyBorder="1" applyAlignment="1" applyProtection="1">
      <alignment horizontal="right" vertical="center" shrinkToFit="1"/>
      <protection hidden="1"/>
    </xf>
    <xf numFmtId="3" fontId="87" fillId="17" borderId="228" xfId="8" applyNumberFormat="1" applyFont="1" applyFill="1" applyBorder="1" applyAlignment="1" applyProtection="1">
      <alignment horizontal="right" vertical="center" shrinkToFit="1"/>
      <protection hidden="1"/>
    </xf>
    <xf numFmtId="3" fontId="81" fillId="17" borderId="0" xfId="8" applyNumberFormat="1" applyFont="1" applyFill="1" applyBorder="1" applyAlignment="1" applyProtection="1">
      <alignment horizontal="right" vertical="center" shrinkToFit="1"/>
      <protection hidden="1"/>
    </xf>
    <xf numFmtId="3" fontId="87" fillId="17" borderId="230" xfId="8" applyNumberFormat="1" applyFont="1" applyFill="1" applyBorder="1" applyAlignment="1" applyProtection="1">
      <alignment horizontal="right" vertical="center" shrinkToFit="1"/>
      <protection hidden="1"/>
    </xf>
    <xf numFmtId="3" fontId="87" fillId="17" borderId="231" xfId="8" applyNumberFormat="1" applyFont="1" applyFill="1" applyBorder="1" applyAlignment="1" applyProtection="1">
      <alignment horizontal="right" vertical="center" shrinkToFit="1"/>
      <protection hidden="1"/>
    </xf>
    <xf numFmtId="3" fontId="87" fillId="17" borderId="232" xfId="8" applyNumberFormat="1" applyFont="1" applyFill="1" applyBorder="1" applyAlignment="1" applyProtection="1">
      <alignment horizontal="right" vertical="center" shrinkToFit="1"/>
      <protection hidden="1"/>
    </xf>
    <xf numFmtId="3" fontId="87" fillId="17" borderId="233" xfId="8" applyNumberFormat="1" applyFont="1" applyFill="1" applyBorder="1" applyAlignment="1" applyProtection="1">
      <alignment horizontal="right" vertical="center" shrinkToFit="1"/>
      <protection hidden="1"/>
    </xf>
    <xf numFmtId="3" fontId="87" fillId="17" borderId="234" xfId="8" applyNumberFormat="1" applyFont="1" applyFill="1" applyBorder="1" applyAlignment="1" applyProtection="1">
      <alignment horizontal="right" vertical="center" shrinkToFit="1"/>
      <protection hidden="1"/>
    </xf>
    <xf numFmtId="3" fontId="81" fillId="17" borderId="100" xfId="8" applyNumberFormat="1" applyFont="1" applyFill="1" applyBorder="1" applyAlignment="1" applyProtection="1">
      <alignment horizontal="right" vertical="center" shrinkToFit="1"/>
      <protection hidden="1"/>
    </xf>
    <xf numFmtId="3" fontId="87" fillId="17" borderId="225" xfId="8" applyNumberFormat="1" applyFont="1" applyFill="1" applyBorder="1" applyAlignment="1" applyProtection="1">
      <alignment horizontal="right" vertical="center" shrinkToFit="1"/>
      <protection hidden="1"/>
    </xf>
    <xf numFmtId="3" fontId="87" fillId="17" borderId="227" xfId="8" applyNumberFormat="1" applyFont="1" applyFill="1" applyBorder="1" applyAlignment="1" applyProtection="1">
      <alignment horizontal="right" vertical="center" shrinkToFit="1"/>
      <protection hidden="1"/>
    </xf>
    <xf numFmtId="3" fontId="81" fillId="0" borderId="7" xfId="8" applyNumberFormat="1" applyFont="1" applyFill="1" applyBorder="1" applyAlignment="1" applyProtection="1">
      <alignment horizontal="center" vertical="center" shrinkToFit="1"/>
      <protection hidden="1"/>
    </xf>
    <xf numFmtId="3" fontId="81" fillId="0" borderId="6" xfId="8" applyNumberFormat="1" applyFont="1" applyFill="1" applyBorder="1" applyAlignment="1" applyProtection="1">
      <alignment horizontal="center" vertical="center" shrinkToFit="1"/>
      <protection hidden="1"/>
    </xf>
    <xf numFmtId="3" fontId="87" fillId="0" borderId="230" xfId="8" applyNumberFormat="1" applyFont="1" applyFill="1" applyBorder="1" applyAlignment="1" applyProtection="1">
      <alignment horizontal="right" vertical="center" shrinkToFit="1"/>
      <protection hidden="1"/>
    </xf>
    <xf numFmtId="3" fontId="87" fillId="0" borderId="231" xfId="8" applyNumberFormat="1" applyFont="1" applyFill="1" applyBorder="1" applyAlignment="1" applyProtection="1">
      <alignment horizontal="right" vertical="center" shrinkToFit="1"/>
      <protection hidden="1"/>
    </xf>
    <xf numFmtId="3" fontId="87" fillId="0" borderId="232" xfId="8" applyNumberFormat="1" applyFont="1" applyFill="1" applyBorder="1" applyAlignment="1" applyProtection="1">
      <alignment horizontal="right" vertical="center" shrinkToFit="1"/>
      <protection hidden="1"/>
    </xf>
    <xf numFmtId="3" fontId="87" fillId="0" borderId="233" xfId="8" applyNumberFormat="1" applyFont="1" applyFill="1" applyBorder="1" applyAlignment="1" applyProtection="1">
      <alignment horizontal="right" vertical="center" shrinkToFit="1"/>
      <protection hidden="1"/>
    </xf>
    <xf numFmtId="3" fontId="87" fillId="0" borderId="234" xfId="8" applyNumberFormat="1" applyFont="1" applyFill="1" applyBorder="1" applyAlignment="1" applyProtection="1">
      <alignment horizontal="right" vertical="center" shrinkToFit="1"/>
      <protection hidden="1"/>
    </xf>
    <xf numFmtId="38" fontId="89" fillId="0" borderId="235" xfId="12" applyFont="1" applyFill="1" applyBorder="1" applyAlignment="1" applyProtection="1">
      <alignment horizontal="right" vertical="center" shrinkToFit="1"/>
      <protection hidden="1"/>
    </xf>
    <xf numFmtId="38" fontId="89" fillId="0" borderId="236" xfId="12" applyFont="1" applyFill="1" applyBorder="1" applyAlignment="1" applyProtection="1">
      <alignment horizontal="right" vertical="center" shrinkToFit="1"/>
      <protection hidden="1"/>
    </xf>
    <xf numFmtId="38" fontId="89" fillId="0" borderId="237" xfId="12" applyFont="1" applyFill="1" applyBorder="1" applyAlignment="1" applyProtection="1">
      <alignment horizontal="right" vertical="center" shrinkToFit="1"/>
      <protection hidden="1"/>
    </xf>
    <xf numFmtId="38" fontId="89" fillId="0" borderId="238" xfId="12" applyFont="1" applyFill="1" applyBorder="1" applyAlignment="1" applyProtection="1">
      <alignment horizontal="right" vertical="center" shrinkToFit="1"/>
      <protection hidden="1"/>
    </xf>
    <xf numFmtId="38" fontId="89" fillId="0" borderId="239" xfId="12" applyFont="1" applyFill="1" applyBorder="1" applyAlignment="1" applyProtection="1">
      <alignment horizontal="right" vertical="center" shrinkToFit="1"/>
      <protection hidden="1"/>
    </xf>
    <xf numFmtId="0" fontId="81" fillId="17" borderId="1" xfId="8" applyFont="1" applyFill="1" applyBorder="1" applyAlignment="1" applyProtection="1">
      <alignment horizontal="left" vertical="center"/>
      <protection hidden="1"/>
    </xf>
    <xf numFmtId="0" fontId="81" fillId="17" borderId="2" xfId="8" applyFont="1" applyFill="1" applyBorder="1" applyAlignment="1" applyProtection="1">
      <alignment horizontal="left" vertical="center"/>
      <protection hidden="1"/>
    </xf>
    <xf numFmtId="0" fontId="81" fillId="17" borderId="3" xfId="8" applyFont="1" applyFill="1" applyBorder="1" applyAlignment="1" applyProtection="1">
      <alignment horizontal="left" vertical="center"/>
      <protection hidden="1"/>
    </xf>
    <xf numFmtId="197" fontId="89" fillId="17" borderId="1" xfId="8" applyNumberFormat="1" applyFont="1" applyFill="1" applyBorder="1" applyAlignment="1" applyProtection="1">
      <alignment horizontal="center" vertical="center" shrinkToFit="1"/>
      <protection hidden="1"/>
    </xf>
    <xf numFmtId="197" fontId="89" fillId="17" borderId="2" xfId="8" applyNumberFormat="1" applyFont="1" applyFill="1" applyBorder="1" applyAlignment="1" applyProtection="1">
      <alignment horizontal="center" vertical="center" shrinkToFit="1"/>
      <protection hidden="1"/>
    </xf>
    <xf numFmtId="197" fontId="89" fillId="17" borderId="3" xfId="8" applyNumberFormat="1" applyFont="1" applyFill="1" applyBorder="1" applyAlignment="1" applyProtection="1">
      <alignment horizontal="center" vertical="center" shrinkToFit="1"/>
      <protection hidden="1"/>
    </xf>
    <xf numFmtId="0" fontId="81" fillId="0" borderId="5" xfId="0" applyFont="1" applyBorder="1" applyAlignment="1" applyProtection="1">
      <alignment horizontal="left" vertical="center" wrapText="1"/>
      <protection hidden="1"/>
    </xf>
    <xf numFmtId="38" fontId="81" fillId="0" borderId="5" xfId="5" applyFont="1" applyBorder="1" applyAlignment="1" applyProtection="1">
      <alignment horizontal="center" vertical="center" wrapText="1"/>
      <protection hidden="1"/>
    </xf>
    <xf numFmtId="38" fontId="89" fillId="17" borderId="244" xfId="12" applyFont="1" applyFill="1" applyBorder="1" applyAlignment="1" applyProtection="1">
      <alignment horizontal="right" vertical="center" shrinkToFit="1"/>
      <protection hidden="1"/>
    </xf>
    <xf numFmtId="38" fontId="89" fillId="17" borderId="241" xfId="12" applyFont="1" applyFill="1" applyBorder="1" applyAlignment="1" applyProtection="1">
      <alignment horizontal="right" vertical="center" shrinkToFit="1"/>
      <protection hidden="1"/>
    </xf>
    <xf numFmtId="38" fontId="89" fillId="17" borderId="243" xfId="12" applyFont="1" applyFill="1" applyBorder="1" applyAlignment="1" applyProtection="1">
      <alignment horizontal="right" vertical="center" shrinkToFit="1"/>
      <protection hidden="1"/>
    </xf>
    <xf numFmtId="0" fontId="81" fillId="17" borderId="10" xfId="8" applyFont="1" applyFill="1" applyBorder="1" applyAlignment="1" applyProtection="1">
      <alignment horizontal="left" vertical="center"/>
      <protection hidden="1"/>
    </xf>
    <xf numFmtId="0" fontId="81" fillId="17" borderId="25" xfId="8" applyFont="1" applyFill="1" applyBorder="1" applyAlignment="1" applyProtection="1">
      <alignment horizontal="left" vertical="center"/>
      <protection hidden="1"/>
    </xf>
    <xf numFmtId="0" fontId="81" fillId="17" borderId="26" xfId="8" applyFont="1" applyFill="1" applyBorder="1" applyAlignment="1" applyProtection="1">
      <alignment horizontal="left" vertical="center"/>
      <protection hidden="1"/>
    </xf>
    <xf numFmtId="197" fontId="89" fillId="17" borderId="10" xfId="8" applyNumberFormat="1" applyFont="1" applyFill="1" applyBorder="1" applyAlignment="1" applyProtection="1">
      <alignment horizontal="center" vertical="center" shrinkToFit="1"/>
      <protection hidden="1"/>
    </xf>
    <xf numFmtId="197" fontId="89" fillId="17" borderId="25" xfId="8" applyNumberFormat="1" applyFont="1" applyFill="1" applyBorder="1" applyAlignment="1" applyProtection="1">
      <alignment horizontal="center" vertical="center" shrinkToFit="1"/>
      <protection hidden="1"/>
    </xf>
    <xf numFmtId="197" fontId="89" fillId="17" borderId="26" xfId="8" applyNumberFormat="1" applyFont="1" applyFill="1" applyBorder="1" applyAlignment="1" applyProtection="1">
      <alignment horizontal="center" vertical="center" shrinkToFit="1"/>
      <protection hidden="1"/>
    </xf>
    <xf numFmtId="38" fontId="89" fillId="17" borderId="240" xfId="12" applyFont="1" applyFill="1" applyBorder="1" applyAlignment="1" applyProtection="1">
      <alignment horizontal="right" vertical="center" shrinkToFit="1"/>
      <protection hidden="1"/>
    </xf>
    <xf numFmtId="38" fontId="89" fillId="17" borderId="242" xfId="12" applyFont="1" applyFill="1" applyBorder="1" applyAlignment="1" applyProtection="1">
      <alignment horizontal="right" vertical="center" shrinkToFit="1"/>
      <protection hidden="1"/>
    </xf>
    <xf numFmtId="0" fontId="76" fillId="0" borderId="81" xfId="8" applyFont="1" applyBorder="1" applyAlignment="1" applyProtection="1">
      <alignment horizontal="left" vertical="center"/>
      <protection hidden="1"/>
    </xf>
    <xf numFmtId="0" fontId="86" fillId="0" borderId="192" xfId="8" applyFont="1" applyFill="1" applyBorder="1" applyAlignment="1" applyProtection="1">
      <alignment horizontal="center" vertical="center"/>
      <protection hidden="1"/>
    </xf>
    <xf numFmtId="0" fontId="86" fillId="0" borderId="193" xfId="8" applyFont="1" applyFill="1" applyBorder="1" applyAlignment="1" applyProtection="1">
      <alignment horizontal="center" vertical="center"/>
      <protection hidden="1"/>
    </xf>
    <xf numFmtId="0" fontId="81" fillId="0" borderId="10" xfId="8" applyFont="1" applyBorder="1" applyAlignment="1" applyProtection="1">
      <alignment horizontal="left" vertical="center"/>
      <protection hidden="1"/>
    </xf>
    <xf numFmtId="0" fontId="81" fillId="0" borderId="25" xfId="8" applyFont="1" applyBorder="1" applyAlignment="1" applyProtection="1">
      <alignment horizontal="left" vertical="center"/>
      <protection hidden="1"/>
    </xf>
    <xf numFmtId="0" fontId="81" fillId="0" borderId="86" xfId="8" applyFont="1" applyBorder="1" applyAlignment="1" applyProtection="1">
      <alignment horizontal="left" vertical="center"/>
      <protection hidden="1"/>
    </xf>
    <xf numFmtId="0" fontId="86" fillId="0" borderId="200" xfId="8" applyFont="1" applyFill="1" applyBorder="1" applyAlignment="1" applyProtection="1">
      <alignment horizontal="center" vertical="center"/>
      <protection hidden="1"/>
    </xf>
    <xf numFmtId="0" fontId="86" fillId="0" borderId="199" xfId="8" applyFont="1" applyFill="1" applyBorder="1" applyAlignment="1" applyProtection="1">
      <alignment horizontal="center" vertical="center"/>
      <protection hidden="1"/>
    </xf>
    <xf numFmtId="3" fontId="81" fillId="0" borderId="212" xfId="8" applyNumberFormat="1" applyFont="1" applyFill="1" applyBorder="1" applyAlignment="1" applyProtection="1">
      <alignment horizontal="right" vertical="center" shrinkToFit="1"/>
      <protection hidden="1"/>
    </xf>
    <xf numFmtId="0" fontId="81" fillId="0" borderId="253" xfId="8" applyFont="1" applyFill="1" applyBorder="1" applyAlignment="1" applyProtection="1">
      <alignment horizontal="right" vertical="center" shrinkToFit="1"/>
      <protection hidden="1"/>
    </xf>
    <xf numFmtId="0" fontId="86" fillId="17" borderId="222" xfId="8" applyFont="1" applyFill="1" applyBorder="1" applyAlignment="1" applyProtection="1">
      <alignment horizontal="center" vertical="center"/>
      <protection hidden="1"/>
    </xf>
    <xf numFmtId="0" fontId="86" fillId="17" borderId="223" xfId="8" applyFont="1" applyFill="1" applyBorder="1" applyAlignment="1" applyProtection="1">
      <alignment horizontal="center" vertical="center"/>
      <protection hidden="1"/>
    </xf>
    <xf numFmtId="3" fontId="87" fillId="0" borderId="74" xfId="8" quotePrefix="1" applyNumberFormat="1" applyFont="1" applyFill="1" applyBorder="1" applyAlignment="1" applyProtection="1">
      <alignment vertical="center" shrinkToFit="1"/>
      <protection hidden="1"/>
    </xf>
    <xf numFmtId="0" fontId="86" fillId="0" borderId="222" xfId="8" applyFont="1" applyFill="1" applyBorder="1" applyAlignment="1" applyProtection="1">
      <alignment horizontal="center" vertical="center"/>
      <protection hidden="1"/>
    </xf>
    <xf numFmtId="0" fontId="86" fillId="0" borderId="223" xfId="8" applyFont="1" applyFill="1" applyBorder="1" applyAlignment="1" applyProtection="1">
      <alignment horizontal="center" vertical="center"/>
      <protection hidden="1"/>
    </xf>
    <xf numFmtId="0" fontId="86" fillId="17" borderId="200" xfId="8" applyFont="1" applyFill="1" applyBorder="1" applyAlignment="1" applyProtection="1">
      <alignment horizontal="center" vertical="center"/>
      <protection hidden="1"/>
    </xf>
    <xf numFmtId="0" fontId="86" fillId="17" borderId="199" xfId="8" applyFont="1" applyFill="1" applyBorder="1" applyAlignment="1" applyProtection="1">
      <alignment horizontal="center" vertical="center"/>
      <protection hidden="1"/>
    </xf>
    <xf numFmtId="0" fontId="81" fillId="0" borderId="1" xfId="8" applyFont="1" applyFill="1" applyBorder="1" applyAlignment="1" applyProtection="1">
      <alignment horizontal="left" vertical="center" shrinkToFit="1"/>
      <protection hidden="1"/>
    </xf>
    <xf numFmtId="0" fontId="81" fillId="0" borderId="2" xfId="8" applyFont="1" applyFill="1" applyBorder="1" applyAlignment="1" applyProtection="1">
      <alignment horizontal="left" vertical="center" shrinkToFit="1"/>
      <protection hidden="1"/>
    </xf>
    <xf numFmtId="0" fontId="81" fillId="0" borderId="3" xfId="8" applyFont="1" applyFill="1" applyBorder="1" applyAlignment="1" applyProtection="1">
      <alignment horizontal="left" vertical="center" shrinkToFit="1"/>
      <protection hidden="1"/>
    </xf>
    <xf numFmtId="0" fontId="81" fillId="5" borderId="96" xfId="8" applyFont="1" applyFill="1" applyBorder="1" applyAlignment="1" applyProtection="1">
      <alignment horizontal="center" vertical="center" shrinkToFit="1"/>
      <protection hidden="1"/>
    </xf>
    <xf numFmtId="0" fontId="81" fillId="5" borderId="0" xfId="8" applyFont="1" applyFill="1" applyBorder="1" applyAlignment="1" applyProtection="1">
      <alignment horizontal="center" vertical="center" shrinkToFit="1"/>
      <protection hidden="1"/>
    </xf>
    <xf numFmtId="0" fontId="81" fillId="5" borderId="12" xfId="8" applyFont="1" applyFill="1" applyBorder="1" applyAlignment="1" applyProtection="1">
      <alignment horizontal="center" vertical="center" shrinkToFit="1"/>
      <protection hidden="1"/>
    </xf>
    <xf numFmtId="0" fontId="81" fillId="5" borderId="163" xfId="8" applyFont="1" applyFill="1" applyBorder="1" applyAlignment="1" applyProtection="1">
      <alignment horizontal="center" vertical="center" shrinkToFit="1"/>
      <protection hidden="1"/>
    </xf>
    <xf numFmtId="0" fontId="81" fillId="5" borderId="7" xfId="8" applyFont="1" applyFill="1" applyBorder="1" applyAlignment="1" applyProtection="1">
      <alignment horizontal="center" vertical="center" shrinkToFit="1"/>
      <protection hidden="1"/>
    </xf>
    <xf numFmtId="0" fontId="81" fillId="5" borderId="6" xfId="8" applyFont="1" applyFill="1" applyBorder="1" applyAlignment="1" applyProtection="1">
      <alignment horizontal="center" vertical="center" shrinkToFit="1"/>
      <protection hidden="1"/>
    </xf>
    <xf numFmtId="180" fontId="80" fillId="5" borderId="1" xfId="8" applyNumberFormat="1" applyFont="1" applyFill="1" applyBorder="1" applyAlignment="1" applyProtection="1">
      <alignment horizontal="center" vertical="center" shrinkToFit="1"/>
      <protection hidden="1"/>
    </xf>
    <xf numFmtId="180" fontId="80" fillId="5" borderId="2" xfId="8" applyNumberFormat="1" applyFont="1" applyFill="1" applyBorder="1" applyAlignment="1" applyProtection="1">
      <alignment horizontal="center" vertical="center" shrinkToFit="1"/>
      <protection hidden="1"/>
    </xf>
    <xf numFmtId="180" fontId="80" fillId="5" borderId="84" xfId="8" applyNumberFormat="1" applyFont="1" applyFill="1" applyBorder="1" applyAlignment="1" applyProtection="1">
      <alignment horizontal="center" vertical="center" shrinkToFit="1"/>
      <protection hidden="1"/>
    </xf>
    <xf numFmtId="0" fontId="80" fillId="5" borderId="11" xfId="8" applyNumberFormat="1" applyFont="1" applyFill="1" applyBorder="1" applyAlignment="1" applyProtection="1">
      <alignment horizontal="center" vertical="center" shrinkToFit="1"/>
      <protection hidden="1"/>
    </xf>
    <xf numFmtId="0" fontId="80" fillId="5" borderId="0" xfId="8" applyNumberFormat="1" applyFont="1" applyFill="1" applyBorder="1" applyAlignment="1" applyProtection="1">
      <alignment horizontal="center" vertical="center" shrinkToFit="1"/>
      <protection hidden="1"/>
    </xf>
    <xf numFmtId="0" fontId="80" fillId="5" borderId="162" xfId="8" applyNumberFormat="1" applyFont="1" applyFill="1" applyBorder="1" applyAlignment="1" applyProtection="1">
      <alignment horizontal="center" vertical="center" shrinkToFit="1"/>
      <protection hidden="1"/>
    </xf>
    <xf numFmtId="0" fontId="80" fillId="5" borderId="8" xfId="8" applyNumberFormat="1" applyFont="1" applyFill="1" applyBorder="1" applyAlignment="1" applyProtection="1">
      <alignment horizontal="center" vertical="center" shrinkToFit="1"/>
      <protection hidden="1"/>
    </xf>
    <xf numFmtId="0" fontId="80" fillId="5" borderId="7" xfId="8" applyNumberFormat="1" applyFont="1" applyFill="1" applyBorder="1" applyAlignment="1" applyProtection="1">
      <alignment horizontal="center" vertical="center" shrinkToFit="1"/>
      <protection hidden="1"/>
    </xf>
    <xf numFmtId="0" fontId="80" fillId="5" borderId="164" xfId="8" applyNumberFormat="1" applyFont="1" applyFill="1" applyBorder="1" applyAlignment="1" applyProtection="1">
      <alignment horizontal="center" vertical="center" shrinkToFit="1"/>
      <protection hidden="1"/>
    </xf>
    <xf numFmtId="179" fontId="70" fillId="5" borderId="5" xfId="4" applyNumberFormat="1" applyFont="1" applyFill="1" applyBorder="1" applyAlignment="1" applyProtection="1">
      <alignment horizontal="center" vertical="center" shrinkToFit="1"/>
      <protection hidden="1"/>
    </xf>
    <xf numFmtId="55" fontId="70" fillId="0" borderId="5" xfId="4" applyNumberFormat="1" applyFont="1" applyFill="1" applyBorder="1" applyAlignment="1" applyProtection="1">
      <alignment horizontal="center" vertical="center" shrinkToFit="1"/>
      <protection hidden="1"/>
    </xf>
    <xf numFmtId="0" fontId="31" fillId="0" borderId="5" xfId="4" applyFont="1" applyFill="1" applyBorder="1" applyAlignment="1" applyProtection="1">
      <alignment horizontal="center" vertical="center" wrapText="1"/>
      <protection hidden="1"/>
    </xf>
    <xf numFmtId="0" fontId="71" fillId="0" borderId="5" xfId="4" applyNumberFormat="1" applyFont="1" applyFill="1" applyBorder="1" applyAlignment="1" applyProtection="1">
      <alignment horizontal="left" vertical="center" wrapText="1"/>
      <protection hidden="1"/>
    </xf>
    <xf numFmtId="0" fontId="31" fillId="7" borderId="5" xfId="4" applyFont="1" applyFill="1" applyBorder="1" applyAlignment="1" applyProtection="1">
      <alignment horizontal="center" vertical="center" wrapText="1"/>
      <protection hidden="1"/>
    </xf>
    <xf numFmtId="55" fontId="70" fillId="0" borderId="9" xfId="4" applyNumberFormat="1" applyFont="1" applyFill="1" applyBorder="1" applyAlignment="1" applyProtection="1">
      <alignment horizontal="center" vertical="center" shrinkToFit="1"/>
      <protection hidden="1"/>
    </xf>
    <xf numFmtId="55" fontId="70" fillId="0" borderId="62" xfId="4" applyNumberFormat="1" applyFont="1" applyFill="1" applyBorder="1" applyAlignment="1" applyProtection="1">
      <alignment horizontal="center" vertical="center" shrinkToFit="1"/>
      <protection hidden="1"/>
    </xf>
    <xf numFmtId="55" fontId="70" fillId="0" borderId="4" xfId="4" applyNumberFormat="1" applyFont="1" applyFill="1" applyBorder="1" applyAlignment="1" applyProtection="1">
      <alignment horizontal="center" vertical="center" shrinkToFit="1"/>
      <protection hidden="1"/>
    </xf>
    <xf numFmtId="0" fontId="31" fillId="8" borderId="5" xfId="4" applyFont="1" applyFill="1" applyBorder="1" applyAlignment="1" applyProtection="1">
      <alignment horizontal="center" vertical="center" wrapText="1"/>
      <protection hidden="1"/>
    </xf>
    <xf numFmtId="0" fontId="31" fillId="5" borderId="5"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left" vertical="center" shrinkToFit="1"/>
      <protection hidden="1"/>
    </xf>
    <xf numFmtId="0" fontId="31" fillId="0" borderId="7" xfId="4" applyFont="1" applyFill="1" applyBorder="1" applyAlignment="1" applyProtection="1">
      <alignment horizontal="center" vertical="center" wrapText="1"/>
      <protection hidden="1"/>
    </xf>
    <xf numFmtId="0" fontId="31" fillId="0" borderId="6" xfId="4" applyFont="1" applyFill="1" applyBorder="1" applyAlignment="1" applyProtection="1">
      <alignment horizontal="center" vertical="center" wrapText="1"/>
      <protection hidden="1"/>
    </xf>
    <xf numFmtId="0" fontId="31" fillId="0" borderId="2" xfId="4" applyFont="1" applyFill="1" applyBorder="1" applyAlignment="1" applyProtection="1">
      <alignment horizontal="center" vertical="center" wrapText="1"/>
      <protection hidden="1"/>
    </xf>
    <xf numFmtId="0" fontId="31" fillId="0" borderId="3" xfId="4" applyFont="1" applyFill="1" applyBorder="1" applyAlignment="1" applyProtection="1">
      <alignment horizontal="center" vertical="center" wrapText="1"/>
      <protection hidden="1"/>
    </xf>
    <xf numFmtId="179" fontId="70" fillId="5" borderId="10" xfId="4" applyNumberFormat="1" applyFont="1" applyFill="1" applyBorder="1" applyAlignment="1" applyProtection="1">
      <alignment horizontal="center" vertical="center" shrinkToFit="1"/>
      <protection hidden="1"/>
    </xf>
    <xf numFmtId="179" fontId="70" fillId="5" borderId="26" xfId="4" applyNumberFormat="1" applyFont="1" applyFill="1" applyBorder="1" applyAlignment="1" applyProtection="1">
      <alignment horizontal="center" vertical="center" shrinkToFit="1"/>
      <protection hidden="1"/>
    </xf>
    <xf numFmtId="179" fontId="70" fillId="5" borderId="11" xfId="4" applyNumberFormat="1" applyFont="1" applyFill="1" applyBorder="1" applyAlignment="1" applyProtection="1">
      <alignment horizontal="center" vertical="center" shrinkToFit="1"/>
      <protection hidden="1"/>
    </xf>
    <xf numFmtId="179" fontId="70" fillId="5" borderId="12" xfId="4" applyNumberFormat="1" applyFont="1" applyFill="1" applyBorder="1" applyAlignment="1" applyProtection="1">
      <alignment horizontal="center" vertical="center" shrinkToFit="1"/>
      <protection hidden="1"/>
    </xf>
    <xf numFmtId="179" fontId="70" fillId="5" borderId="8" xfId="4" applyNumberFormat="1" applyFont="1" applyFill="1" applyBorder="1" applyAlignment="1" applyProtection="1">
      <alignment horizontal="center" vertical="center" shrinkToFit="1"/>
      <protection hidden="1"/>
    </xf>
    <xf numFmtId="179" fontId="70" fillId="5" borderId="6" xfId="4" applyNumberFormat="1" applyFont="1" applyFill="1" applyBorder="1" applyAlignment="1" applyProtection="1">
      <alignment horizontal="center" vertical="center" shrinkToFit="1"/>
      <protection hidden="1"/>
    </xf>
    <xf numFmtId="0" fontId="31" fillId="5" borderId="28" xfId="4" applyFont="1" applyFill="1" applyBorder="1" applyAlignment="1" applyProtection="1">
      <alignment horizontal="center" vertical="center" shrinkToFit="1"/>
      <protection hidden="1"/>
    </xf>
    <xf numFmtId="0" fontId="31" fillId="5" borderId="29" xfId="4" applyFont="1" applyFill="1" applyBorder="1" applyAlignment="1" applyProtection="1">
      <alignment horizontal="center" vertical="center" shrinkToFit="1"/>
      <protection hidden="1"/>
    </xf>
    <xf numFmtId="0" fontId="31" fillId="5" borderId="25" xfId="4" applyFont="1" applyFill="1" applyBorder="1" applyAlignment="1" applyProtection="1">
      <alignment horizontal="left" vertical="center" shrinkToFit="1"/>
      <protection hidden="1"/>
    </xf>
    <xf numFmtId="0" fontId="31" fillId="5" borderId="7" xfId="4" applyFont="1" applyFill="1" applyBorder="1" applyAlignment="1" applyProtection="1">
      <alignment horizontal="left" vertical="center" shrinkToFit="1"/>
      <protection hidden="1"/>
    </xf>
    <xf numFmtId="0" fontId="31" fillId="7" borderId="10" xfId="4" applyFont="1" applyFill="1" applyBorder="1" applyAlignment="1" applyProtection="1">
      <alignment horizontal="center" vertical="center" wrapText="1"/>
      <protection hidden="1"/>
    </xf>
    <xf numFmtId="0" fontId="31" fillId="7" borderId="25" xfId="4" applyFont="1" applyFill="1" applyBorder="1" applyAlignment="1" applyProtection="1">
      <alignment horizontal="center" vertical="center" wrapText="1"/>
      <protection hidden="1"/>
    </xf>
    <xf numFmtId="0" fontId="31" fillId="7" borderId="26" xfId="4" applyFont="1" applyFill="1" applyBorder="1" applyAlignment="1" applyProtection="1">
      <alignment horizontal="center" vertical="center" wrapText="1"/>
      <protection hidden="1"/>
    </xf>
    <xf numFmtId="0" fontId="31" fillId="7" borderId="8" xfId="4" applyFont="1" applyFill="1" applyBorder="1" applyAlignment="1" applyProtection="1">
      <alignment horizontal="center" vertical="center" wrapText="1"/>
      <protection hidden="1"/>
    </xf>
    <xf numFmtId="0" fontId="31" fillId="7" borderId="7" xfId="4" applyFont="1" applyFill="1" applyBorder="1" applyAlignment="1" applyProtection="1">
      <alignment horizontal="center" vertical="center" wrapText="1"/>
      <protection hidden="1"/>
    </xf>
    <xf numFmtId="0" fontId="31" fillId="7" borderId="6" xfId="4" applyFont="1" applyFill="1" applyBorder="1" applyAlignment="1" applyProtection="1">
      <alignment horizontal="center" vertical="center" wrapText="1"/>
      <protection hidden="1"/>
    </xf>
    <xf numFmtId="0" fontId="31" fillId="0" borderId="10" xfId="2" applyFont="1" applyBorder="1" applyAlignment="1" applyProtection="1">
      <alignment horizontal="center" vertical="center" shrinkToFit="1"/>
      <protection hidden="1"/>
    </xf>
    <xf numFmtId="0" fontId="31" fillId="0" borderId="25" xfId="2" applyFont="1" applyBorder="1" applyAlignment="1" applyProtection="1">
      <alignment horizontal="center" vertical="center" shrinkToFit="1"/>
      <protection hidden="1"/>
    </xf>
    <xf numFmtId="0" fontId="31" fillId="0" borderId="8" xfId="2" applyFont="1" applyBorder="1" applyAlignment="1" applyProtection="1">
      <alignment horizontal="center" vertical="center" shrinkToFit="1"/>
      <protection hidden="1"/>
    </xf>
    <xf numFmtId="0" fontId="31" fillId="0" borderId="7" xfId="2" applyFont="1" applyBorder="1" applyAlignment="1" applyProtection="1">
      <alignment horizontal="center" vertical="center" shrinkToFit="1"/>
      <protection hidden="1"/>
    </xf>
    <xf numFmtId="55" fontId="71" fillId="0" borderId="10" xfId="4" applyNumberFormat="1" applyFont="1" applyFill="1" applyBorder="1" applyAlignment="1" applyProtection="1">
      <alignment horizontal="left" vertical="center" wrapText="1"/>
      <protection hidden="1"/>
    </xf>
    <xf numFmtId="55" fontId="71" fillId="0" borderId="25" xfId="4" applyNumberFormat="1" applyFont="1" applyFill="1" applyBorder="1" applyAlignment="1" applyProtection="1">
      <alignment horizontal="left" vertical="center" wrapText="1"/>
      <protection hidden="1"/>
    </xf>
    <xf numFmtId="55" fontId="71" fillId="0" borderId="26" xfId="4" applyNumberFormat="1" applyFont="1" applyFill="1" applyBorder="1" applyAlignment="1" applyProtection="1">
      <alignment horizontal="left" vertical="center" wrapText="1"/>
      <protection hidden="1"/>
    </xf>
    <xf numFmtId="55" fontId="71" fillId="0" borderId="11" xfId="4" applyNumberFormat="1" applyFont="1" applyFill="1" applyBorder="1" applyAlignment="1" applyProtection="1">
      <alignment horizontal="left" vertical="center" wrapText="1"/>
      <protection hidden="1"/>
    </xf>
    <xf numFmtId="55" fontId="71" fillId="0" borderId="0" xfId="4" applyNumberFormat="1" applyFont="1" applyFill="1" applyBorder="1" applyAlignment="1" applyProtection="1">
      <alignment horizontal="left" vertical="center" wrapText="1"/>
      <protection hidden="1"/>
    </xf>
    <xf numFmtId="55" fontId="71" fillId="0" borderId="12" xfId="4" applyNumberFormat="1" applyFont="1" applyFill="1" applyBorder="1" applyAlignment="1" applyProtection="1">
      <alignment horizontal="left" vertical="center" wrapText="1"/>
      <protection hidden="1"/>
    </xf>
    <xf numFmtId="55" fontId="71" fillId="0" borderId="8" xfId="4" applyNumberFormat="1" applyFont="1" applyFill="1" applyBorder="1" applyAlignment="1" applyProtection="1">
      <alignment horizontal="left" vertical="center" wrapText="1"/>
      <protection hidden="1"/>
    </xf>
    <xf numFmtId="55" fontId="71" fillId="0" borderId="7" xfId="4" applyNumberFormat="1" applyFont="1" applyFill="1" applyBorder="1" applyAlignment="1" applyProtection="1">
      <alignment horizontal="left" vertical="center" wrapText="1"/>
      <protection hidden="1"/>
    </xf>
    <xf numFmtId="55" fontId="71" fillId="0" borderId="6" xfId="4" applyNumberFormat="1" applyFont="1" applyFill="1" applyBorder="1" applyAlignment="1" applyProtection="1">
      <alignment horizontal="left" vertical="center" wrapText="1"/>
      <protection hidden="1"/>
    </xf>
    <xf numFmtId="0" fontId="31" fillId="0" borderId="5" xfId="2" applyFont="1" applyBorder="1" applyAlignment="1" applyProtection="1">
      <alignment horizontal="center" vertical="center" shrinkToFit="1"/>
      <protection hidden="1"/>
    </xf>
    <xf numFmtId="178" fontId="12" fillId="0" borderId="5" xfId="2" applyNumberFormat="1" applyFont="1" applyFill="1" applyBorder="1" applyAlignment="1" applyProtection="1">
      <alignment horizontal="center" vertical="center" shrinkToFit="1"/>
      <protection locked="0" hidden="1"/>
    </xf>
    <xf numFmtId="0" fontId="19" fillId="5" borderId="0" xfId="0" applyFont="1" applyFill="1" applyBorder="1" applyAlignment="1" applyProtection="1">
      <alignment horizontal="left" vertical="center"/>
      <protection hidden="1"/>
    </xf>
    <xf numFmtId="0" fontId="31" fillId="5" borderId="1" xfId="4" applyFont="1" applyFill="1" applyBorder="1" applyAlignment="1" applyProtection="1">
      <alignment horizontal="center" vertical="center" shrinkToFit="1"/>
      <protection hidden="1"/>
    </xf>
    <xf numFmtId="0" fontId="31" fillId="5" borderId="3" xfId="4" applyFont="1" applyFill="1" applyBorder="1" applyAlignment="1" applyProtection="1">
      <alignment horizontal="center" vertical="center" shrinkToFit="1"/>
      <protection hidden="1"/>
    </xf>
    <xf numFmtId="0" fontId="12" fillId="0" borderId="4" xfId="2" applyFont="1" applyFill="1" applyBorder="1" applyAlignment="1" applyProtection="1">
      <alignment vertical="center" shrinkToFit="1"/>
      <protection locked="0" hidden="1"/>
    </xf>
    <xf numFmtId="0" fontId="12" fillId="0" borderId="5" xfId="2" applyFont="1" applyFill="1" applyBorder="1" applyAlignment="1" applyProtection="1">
      <alignment vertical="center" shrinkToFit="1"/>
      <protection locked="0" hidden="1"/>
    </xf>
    <xf numFmtId="0" fontId="7" fillId="5" borderId="149" xfId="2" applyFont="1" applyFill="1" applyBorder="1" applyAlignment="1" applyProtection="1">
      <alignment horizontal="left" vertical="top" wrapText="1" shrinkToFit="1"/>
      <protection hidden="1"/>
    </xf>
    <xf numFmtId="0" fontId="7" fillId="5" borderId="150" xfId="2" applyFont="1" applyFill="1" applyBorder="1" applyAlignment="1" applyProtection="1">
      <alignment horizontal="left" vertical="top" wrapText="1" shrinkToFit="1"/>
      <protection hidden="1"/>
    </xf>
    <xf numFmtId="0" fontId="7" fillId="5" borderId="151" xfId="2" applyFont="1" applyFill="1" applyBorder="1" applyAlignment="1" applyProtection="1">
      <alignment horizontal="left" vertical="top" wrapText="1" shrinkToFit="1"/>
      <protection hidden="1"/>
    </xf>
    <xf numFmtId="0" fontId="7" fillId="5" borderId="112" xfId="2" applyFont="1" applyFill="1" applyBorder="1" applyAlignment="1" applyProtection="1">
      <alignment horizontal="left" vertical="top" wrapText="1" shrinkToFit="1"/>
      <protection hidden="1"/>
    </xf>
    <xf numFmtId="0" fontId="7" fillId="5" borderId="5" xfId="2" applyFont="1" applyFill="1" applyBorder="1" applyAlignment="1" applyProtection="1">
      <alignment horizontal="left" vertical="top" wrapText="1" shrinkToFit="1"/>
      <protection hidden="1"/>
    </xf>
    <xf numFmtId="0" fontId="7" fillId="5" borderId="152" xfId="2" applyFont="1" applyFill="1" applyBorder="1" applyAlignment="1" applyProtection="1">
      <alignment horizontal="left" vertical="top" wrapText="1" shrinkToFit="1"/>
      <protection hidden="1"/>
    </xf>
    <xf numFmtId="38" fontId="7" fillId="5" borderId="112" xfId="5" applyFont="1" applyFill="1" applyBorder="1" applyAlignment="1" applyProtection="1">
      <alignment horizontal="center" vertical="center" shrinkToFit="1"/>
      <protection hidden="1"/>
    </xf>
    <xf numFmtId="38" fontId="7" fillId="5" borderId="5" xfId="5" applyFont="1" applyFill="1" applyBorder="1" applyAlignment="1" applyProtection="1">
      <alignment horizontal="center" vertical="center" shrinkToFit="1"/>
      <protection hidden="1"/>
    </xf>
    <xf numFmtId="38" fontId="7" fillId="5" borderId="152" xfId="5" applyFont="1" applyFill="1" applyBorder="1" applyAlignment="1" applyProtection="1">
      <alignment horizontal="center" vertical="center" shrinkToFit="1"/>
      <protection hidden="1"/>
    </xf>
    <xf numFmtId="38" fontId="7" fillId="5" borderId="153" xfId="5" applyFont="1" applyFill="1" applyBorder="1" applyAlignment="1" applyProtection="1">
      <alignment horizontal="center" vertical="center" shrinkToFit="1"/>
      <protection hidden="1"/>
    </xf>
    <xf numFmtId="38" fontId="7" fillId="5" borderId="69" xfId="5" applyFont="1" applyFill="1" applyBorder="1" applyAlignment="1" applyProtection="1">
      <alignment horizontal="center" vertical="center" shrinkToFit="1"/>
      <protection hidden="1"/>
    </xf>
    <xf numFmtId="38" fontId="7" fillId="5" borderId="154" xfId="5" applyFont="1" applyFill="1" applyBorder="1" applyAlignment="1" applyProtection="1">
      <alignment horizontal="center" vertical="center" shrinkToFit="1"/>
      <protection hidden="1"/>
    </xf>
    <xf numFmtId="0" fontId="19" fillId="5" borderId="0" xfId="1" applyFont="1" applyFill="1" applyBorder="1" applyAlignment="1" applyProtection="1">
      <alignment horizontal="left" vertical="top" wrapText="1"/>
      <protection hidden="1"/>
    </xf>
    <xf numFmtId="0" fontId="19" fillId="5" borderId="0" xfId="2" applyFont="1" applyFill="1" applyBorder="1" applyAlignment="1" applyProtection="1">
      <alignment horizontal="left" vertical="top" wrapText="1" shrinkToFit="1"/>
      <protection hidden="1"/>
    </xf>
    <xf numFmtId="0" fontId="19" fillId="5" borderId="47" xfId="0" applyFont="1" applyFill="1" applyBorder="1" applyAlignment="1" applyProtection="1">
      <alignment horizontal="left" vertical="center" wrapText="1"/>
      <protection hidden="1"/>
    </xf>
    <xf numFmtId="0" fontId="19" fillId="5" borderId="48" xfId="0" applyFont="1" applyFill="1" applyBorder="1" applyAlignment="1" applyProtection="1">
      <alignment horizontal="left" vertical="center"/>
      <protection hidden="1"/>
    </xf>
    <xf numFmtId="0" fontId="19" fillId="5" borderId="49" xfId="0" applyFont="1" applyFill="1" applyBorder="1" applyAlignment="1" applyProtection="1">
      <alignment horizontal="left" vertical="center"/>
      <protection hidden="1"/>
    </xf>
    <xf numFmtId="0" fontId="19" fillId="5" borderId="50" xfId="0" applyFont="1" applyFill="1" applyBorder="1" applyAlignment="1" applyProtection="1">
      <alignment horizontal="left" vertical="center"/>
      <protection hidden="1"/>
    </xf>
    <xf numFmtId="0" fontId="19" fillId="5" borderId="51" xfId="0" applyFont="1" applyFill="1" applyBorder="1" applyAlignment="1" applyProtection="1">
      <alignment horizontal="left" vertical="center"/>
      <protection hidden="1"/>
    </xf>
    <xf numFmtId="0" fontId="19" fillId="5" borderId="52" xfId="0" applyFont="1" applyFill="1" applyBorder="1" applyAlignment="1" applyProtection="1">
      <alignment horizontal="left" vertical="center"/>
      <protection hidden="1"/>
    </xf>
    <xf numFmtId="0" fontId="19" fillId="5" borderId="7" xfId="0" applyFont="1" applyFill="1" applyBorder="1" applyAlignment="1" applyProtection="1">
      <alignment horizontal="left" vertical="center"/>
      <protection hidden="1"/>
    </xf>
    <xf numFmtId="0" fontId="19" fillId="5" borderId="53" xfId="0" applyFont="1" applyFill="1" applyBorder="1" applyAlignment="1" applyProtection="1">
      <alignment horizontal="left" vertical="center"/>
      <protection hidden="1"/>
    </xf>
    <xf numFmtId="38" fontId="51" fillId="5" borderId="54" xfId="5" applyFont="1" applyFill="1" applyBorder="1" applyAlignment="1" applyProtection="1">
      <alignment horizontal="center" vertical="center" shrinkToFit="1"/>
      <protection hidden="1"/>
    </xf>
    <xf numFmtId="38" fontId="51" fillId="5" borderId="25" xfId="5" applyFont="1" applyFill="1" applyBorder="1" applyAlignment="1" applyProtection="1">
      <alignment horizontal="center" vertical="center" shrinkToFit="1"/>
      <protection hidden="1"/>
    </xf>
    <xf numFmtId="38" fontId="51" fillId="5" borderId="55" xfId="5" applyFont="1" applyFill="1" applyBorder="1" applyAlignment="1" applyProtection="1">
      <alignment horizontal="center" vertical="center" shrinkToFit="1"/>
      <protection hidden="1"/>
    </xf>
    <xf numFmtId="38" fontId="51" fillId="5" borderId="50" xfId="5" applyFont="1" applyFill="1" applyBorder="1" applyAlignment="1" applyProtection="1">
      <alignment horizontal="center" vertical="center" shrinkToFit="1"/>
      <protection hidden="1"/>
    </xf>
    <xf numFmtId="38" fontId="51" fillId="5" borderId="0" xfId="5" applyFont="1" applyFill="1" applyBorder="1" applyAlignment="1" applyProtection="1">
      <alignment horizontal="center" vertical="center" shrinkToFit="1"/>
      <protection hidden="1"/>
    </xf>
    <xf numFmtId="38" fontId="51" fillId="5" borderId="51" xfId="5" applyFont="1" applyFill="1" applyBorder="1" applyAlignment="1" applyProtection="1">
      <alignment horizontal="center" vertical="center" shrinkToFit="1"/>
      <protection hidden="1"/>
    </xf>
    <xf numFmtId="38" fontId="51" fillId="5" borderId="56" xfId="5" applyFont="1" applyFill="1" applyBorder="1" applyAlignment="1" applyProtection="1">
      <alignment horizontal="center" vertical="center" shrinkToFit="1"/>
      <protection hidden="1"/>
    </xf>
    <xf numFmtId="38" fontId="51" fillId="5" borderId="57" xfId="5" applyFont="1" applyFill="1" applyBorder="1" applyAlignment="1" applyProtection="1">
      <alignment horizontal="center" vertical="center" shrinkToFit="1"/>
      <protection hidden="1"/>
    </xf>
    <xf numFmtId="38" fontId="51" fillId="5" borderId="58" xfId="5" applyFont="1" applyFill="1" applyBorder="1" applyAlignment="1" applyProtection="1">
      <alignment horizontal="center" vertical="center" shrinkToFit="1"/>
      <protection hidden="1"/>
    </xf>
    <xf numFmtId="0" fontId="19" fillId="5" borderId="15" xfId="0" applyFont="1" applyFill="1" applyBorder="1" applyAlignment="1" applyProtection="1">
      <alignment horizontal="left" vertical="center" wrapText="1"/>
      <protection hidden="1"/>
    </xf>
    <xf numFmtId="0" fontId="19" fillId="5" borderId="15" xfId="0" applyFont="1" applyFill="1" applyBorder="1" applyAlignment="1" applyProtection="1">
      <alignment horizontal="left" vertical="center"/>
      <protection hidden="1"/>
    </xf>
    <xf numFmtId="0" fontId="19" fillId="5" borderId="18" xfId="0" applyFont="1" applyFill="1" applyBorder="1" applyAlignment="1" applyProtection="1">
      <alignment horizontal="left" vertical="center"/>
      <protection hidden="1"/>
    </xf>
    <xf numFmtId="0" fontId="19" fillId="5" borderId="32" xfId="0" applyFont="1" applyFill="1" applyBorder="1" applyAlignment="1" applyProtection="1">
      <alignment horizontal="left" vertical="center"/>
      <protection hidden="1"/>
    </xf>
    <xf numFmtId="0" fontId="19" fillId="5" borderId="45" xfId="0" applyFont="1" applyFill="1" applyBorder="1" applyAlignment="1" applyProtection="1">
      <alignment horizontal="left" vertical="center"/>
      <protection hidden="1"/>
    </xf>
    <xf numFmtId="38" fontId="51" fillId="5" borderId="46" xfId="5" applyFont="1" applyFill="1" applyBorder="1" applyAlignment="1" applyProtection="1">
      <alignment horizontal="center" vertical="center" shrinkToFit="1"/>
      <protection hidden="1"/>
    </xf>
    <xf numFmtId="38" fontId="51" fillId="5" borderId="32" xfId="5" applyFont="1" applyFill="1" applyBorder="1" applyAlignment="1" applyProtection="1">
      <alignment horizontal="center" vertical="center" shrinkToFit="1"/>
      <protection hidden="1"/>
    </xf>
    <xf numFmtId="38" fontId="51" fillId="5" borderId="21" xfId="5" applyFont="1" applyFill="1" applyBorder="1" applyAlignment="1" applyProtection="1">
      <alignment horizontal="center" vertical="center" shrinkToFit="1"/>
      <protection hidden="1"/>
    </xf>
    <xf numFmtId="38" fontId="51" fillId="5" borderId="24" xfId="5" applyFont="1" applyFill="1" applyBorder="1" applyAlignment="1" applyProtection="1">
      <alignment horizontal="center" vertical="center" shrinkToFit="1"/>
      <protection hidden="1"/>
    </xf>
    <xf numFmtId="178" fontId="12" fillId="5" borderId="5" xfId="2" applyNumberFormat="1" applyFont="1" applyFill="1" applyBorder="1" applyAlignment="1" applyProtection="1">
      <alignment horizontal="center" vertical="center" shrinkToFit="1"/>
      <protection hidden="1"/>
    </xf>
    <xf numFmtId="0" fontId="19" fillId="5" borderId="0" xfId="1" applyFont="1" applyFill="1" applyBorder="1" applyAlignment="1" applyProtection="1">
      <alignment horizontal="left" vertical="top"/>
      <protection hidden="1"/>
    </xf>
    <xf numFmtId="0" fontId="33" fillId="0" borderId="5" xfId="2" applyFont="1" applyBorder="1" applyAlignment="1" applyProtection="1">
      <alignment horizontal="center" vertical="center"/>
      <protection hidden="1"/>
    </xf>
    <xf numFmtId="176" fontId="33" fillId="0" borderId="34" xfId="2" applyNumberFormat="1" applyFont="1" applyFill="1" applyBorder="1" applyAlignment="1" applyProtection="1">
      <alignment horizontal="center" vertical="center" wrapText="1" shrinkToFit="1"/>
      <protection hidden="1"/>
    </xf>
    <xf numFmtId="176" fontId="33" fillId="0" borderId="42" xfId="2" applyNumberFormat="1" applyFont="1" applyFill="1" applyBorder="1" applyAlignment="1" applyProtection="1">
      <alignment horizontal="center" vertical="center" wrapText="1" shrinkToFit="1"/>
      <protection hidden="1"/>
    </xf>
    <xf numFmtId="0" fontId="33" fillId="0" borderId="14" xfId="2" applyFont="1" applyBorder="1" applyAlignment="1" applyProtection="1">
      <alignment horizontal="center" vertical="center" wrapText="1"/>
      <protection hidden="1"/>
    </xf>
    <xf numFmtId="0" fontId="33" fillId="0" borderId="16" xfId="2" applyFont="1" applyBorder="1" applyAlignment="1" applyProtection="1">
      <alignment horizontal="center" vertical="center" wrapText="1"/>
      <protection hidden="1"/>
    </xf>
    <xf numFmtId="0" fontId="33" fillId="0" borderId="11" xfId="2" applyFont="1" applyBorder="1" applyAlignment="1" applyProtection="1">
      <alignment horizontal="center" vertical="center" wrapText="1"/>
      <protection hidden="1"/>
    </xf>
    <xf numFmtId="0" fontId="33" fillId="0" borderId="12" xfId="2" applyFont="1" applyBorder="1" applyAlignment="1" applyProtection="1">
      <alignment horizontal="center" vertical="center" wrapText="1"/>
      <protection hidden="1"/>
    </xf>
    <xf numFmtId="0" fontId="33" fillId="0" borderId="20" xfId="2" applyFont="1" applyBorder="1" applyAlignment="1" applyProtection="1">
      <alignment horizontal="center" vertical="center" wrapText="1"/>
      <protection hidden="1"/>
    </xf>
    <xf numFmtId="0" fontId="33" fillId="0" borderId="22" xfId="2" applyFont="1" applyBorder="1" applyAlignment="1" applyProtection="1">
      <alignment horizontal="center" vertical="center" wrapText="1"/>
      <protection hidden="1"/>
    </xf>
    <xf numFmtId="176" fontId="33" fillId="0" borderId="5"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62" fillId="5" borderId="5" xfId="0" applyFont="1" applyFill="1" applyBorder="1" applyAlignment="1" applyProtection="1">
      <alignment horizontal="center" vertical="center" shrinkToFit="1"/>
      <protection hidden="1"/>
    </xf>
    <xf numFmtId="0" fontId="33" fillId="2" borderId="61" xfId="3" applyFont="1" applyFill="1" applyBorder="1" applyAlignment="1" applyProtection="1">
      <alignment horizontal="center" vertical="center" wrapText="1" shrinkToFit="1"/>
      <protection hidden="1"/>
    </xf>
    <xf numFmtId="0" fontId="33" fillId="2" borderId="62" xfId="3" applyFont="1" applyFill="1" applyBorder="1" applyAlignment="1" applyProtection="1">
      <alignment horizontal="center" vertical="center" wrapText="1" shrinkToFit="1"/>
      <protection hidden="1"/>
    </xf>
    <xf numFmtId="0" fontId="33" fillId="2" borderId="63" xfId="3" applyFont="1" applyFill="1" applyBorder="1" applyAlignment="1" applyProtection="1">
      <alignment horizontal="center" vertical="center" wrapText="1" shrinkToFit="1"/>
      <protection hidden="1"/>
    </xf>
    <xf numFmtId="0" fontId="33" fillId="0" borderId="1" xfId="2" applyFont="1" applyFill="1" applyBorder="1" applyAlignment="1" applyProtection="1">
      <alignment horizontal="center" vertical="center" shrinkToFit="1"/>
      <protection hidden="1"/>
    </xf>
    <xf numFmtId="0" fontId="33" fillId="0" borderId="2" xfId="2" applyFont="1" applyFill="1" applyBorder="1" applyAlignment="1" applyProtection="1">
      <alignment horizontal="center" vertical="center" shrinkToFit="1"/>
      <protection hidden="1"/>
    </xf>
    <xf numFmtId="0" fontId="33" fillId="0" borderId="44" xfId="2" applyFont="1" applyFill="1" applyBorder="1" applyAlignment="1" applyProtection="1">
      <alignment horizontal="center" vertical="center" shrinkToFit="1"/>
      <protection hidden="1"/>
    </xf>
    <xf numFmtId="0" fontId="7" fillId="5" borderId="0" xfId="2" applyFont="1" applyFill="1" applyBorder="1" applyAlignment="1" applyProtection="1">
      <alignment horizontal="left" vertical="top" wrapText="1" shrinkToFit="1"/>
      <protection hidden="1"/>
    </xf>
    <xf numFmtId="0" fontId="7" fillId="5" borderId="0" xfId="2" applyFont="1" applyFill="1" applyBorder="1" applyAlignment="1" applyProtection="1">
      <alignment horizontal="left" vertical="top" shrinkToFit="1"/>
      <protection hidden="1"/>
    </xf>
    <xf numFmtId="0" fontId="33" fillId="0" borderId="13" xfId="2" applyFont="1" applyBorder="1" applyAlignment="1" applyProtection="1">
      <alignment horizontal="center" vertical="center"/>
      <protection hidden="1"/>
    </xf>
    <xf numFmtId="0" fontId="33" fillId="0" borderId="31" xfId="2" applyFont="1" applyBorder="1" applyAlignment="1" applyProtection="1">
      <alignment horizontal="center" vertical="center"/>
      <protection hidden="1"/>
    </xf>
    <xf numFmtId="0" fontId="33" fillId="0" borderId="19" xfId="2" applyFont="1" applyBorder="1" applyAlignment="1" applyProtection="1">
      <alignment horizontal="center" vertical="center"/>
      <protection hidden="1"/>
    </xf>
    <xf numFmtId="0" fontId="33" fillId="0" borderId="27" xfId="2" applyFont="1" applyBorder="1" applyAlignment="1" applyProtection="1">
      <alignment horizontal="center" vertical="center" wrapText="1"/>
      <protection hidden="1"/>
    </xf>
    <xf numFmtId="0" fontId="33" fillId="0" borderId="59" xfId="2" applyFont="1" applyBorder="1" applyAlignment="1" applyProtection="1">
      <alignment horizontal="center" vertical="center" wrapText="1"/>
      <protection hidden="1"/>
    </xf>
    <xf numFmtId="0" fontId="33" fillId="0" borderId="17" xfId="2" applyFont="1" applyBorder="1" applyAlignment="1" applyProtection="1">
      <alignment horizontal="center" vertical="center" wrapText="1"/>
      <protection hidden="1"/>
    </xf>
    <xf numFmtId="0" fontId="33" fillId="0" borderId="15" xfId="2" applyFont="1" applyBorder="1" applyAlignment="1" applyProtection="1">
      <alignment horizontal="center" vertical="center" wrapText="1"/>
      <protection hidden="1"/>
    </xf>
    <xf numFmtId="0" fontId="33" fillId="0" borderId="0" xfId="2" applyFont="1" applyBorder="1" applyAlignment="1" applyProtection="1">
      <alignment horizontal="center" vertical="center" wrapText="1"/>
      <protection hidden="1"/>
    </xf>
    <xf numFmtId="0" fontId="33" fillId="0" borderId="21" xfId="2" applyFont="1" applyBorder="1" applyAlignment="1" applyProtection="1">
      <alignment horizontal="center" vertical="center" wrapText="1"/>
      <protection hidden="1"/>
    </xf>
    <xf numFmtId="0" fontId="33" fillId="0" borderId="61" xfId="2" applyFont="1" applyBorder="1" applyAlignment="1" applyProtection="1">
      <alignment horizontal="center" vertical="center" wrapText="1"/>
      <protection hidden="1"/>
    </xf>
    <xf numFmtId="0" fontId="33" fillId="0" borderId="62" xfId="2" applyFont="1" applyBorder="1" applyAlignment="1" applyProtection="1">
      <alignment horizontal="center" vertical="center" wrapText="1"/>
      <protection hidden="1"/>
    </xf>
    <xf numFmtId="0" fontId="33" fillId="0" borderId="63" xfId="2" applyFont="1" applyBorder="1" applyAlignment="1" applyProtection="1">
      <alignment horizontal="center" vertical="center" wrapText="1"/>
      <protection hidden="1"/>
    </xf>
    <xf numFmtId="0" fontId="33" fillId="0" borderId="64" xfId="2" applyFont="1" applyBorder="1" applyAlignment="1" applyProtection="1">
      <alignment horizontal="center" vertical="center" wrapText="1"/>
      <protection hidden="1"/>
    </xf>
    <xf numFmtId="0" fontId="33" fillId="0" borderId="65" xfId="2" applyFont="1" applyBorder="1" applyAlignment="1" applyProtection="1">
      <alignment horizontal="center" vertical="center" wrapText="1"/>
      <protection hidden="1"/>
    </xf>
    <xf numFmtId="0" fontId="33" fillId="0" borderId="66" xfId="2" applyFont="1" applyBorder="1" applyAlignment="1" applyProtection="1">
      <alignment horizontal="center" vertical="center" wrapText="1"/>
      <protection hidden="1"/>
    </xf>
    <xf numFmtId="0" fontId="33" fillId="0" borderId="5"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33" fillId="0" borderId="67" xfId="3" applyFont="1" applyBorder="1" applyAlignment="1" applyProtection="1">
      <alignment horizontal="center" vertical="center" shrinkToFit="1"/>
      <protection hidden="1"/>
    </xf>
    <xf numFmtId="0" fontId="33" fillId="0" borderId="30" xfId="3" applyFont="1" applyBorder="1" applyAlignment="1" applyProtection="1">
      <alignment horizontal="center" vertical="center" shrinkToFit="1"/>
      <protection hidden="1"/>
    </xf>
    <xf numFmtId="0" fontId="33" fillId="0" borderId="34" xfId="3" applyFont="1" applyBorder="1" applyAlignment="1" applyProtection="1">
      <alignment horizontal="center" vertical="center" shrinkToFit="1"/>
      <protection hidden="1"/>
    </xf>
    <xf numFmtId="0" fontId="33" fillId="0" borderId="5" xfId="3" applyFont="1" applyBorder="1" applyAlignment="1" applyProtection="1">
      <alignment horizontal="center" vertical="center" shrinkToFit="1"/>
      <protection hidden="1"/>
    </xf>
    <xf numFmtId="0" fontId="33" fillId="4" borderId="5" xfId="3"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0" xfId="3" applyFont="1" applyBorder="1" applyAlignment="1" applyProtection="1">
      <alignment horizontal="center" vertical="center" wrapText="1" shrinkToFit="1"/>
      <protection hidden="1"/>
    </xf>
    <xf numFmtId="0" fontId="33" fillId="0" borderId="5" xfId="3" applyFont="1" applyBorder="1" applyAlignment="1" applyProtection="1">
      <alignment horizontal="center" vertical="center" wrapText="1" shrinkToFit="1"/>
      <protection hidden="1"/>
    </xf>
    <xf numFmtId="0" fontId="33" fillId="0" borderId="23" xfId="3" applyFont="1" applyBorder="1" applyAlignment="1" applyProtection="1">
      <alignment horizontal="center" vertical="center" wrapText="1" shrinkToFit="1"/>
      <protection hidden="1"/>
    </xf>
    <xf numFmtId="0" fontId="33" fillId="2" borderId="68" xfId="3" applyFont="1" applyFill="1" applyBorder="1" applyAlignment="1" applyProtection="1">
      <alignment horizontal="center" vertical="center" wrapText="1" shrinkToFit="1"/>
      <protection hidden="1"/>
    </xf>
    <xf numFmtId="0" fontId="33" fillId="2" borderId="35" xfId="3" applyFont="1" applyFill="1" applyBorder="1" applyAlignment="1" applyProtection="1">
      <alignment horizontal="center" vertical="center" wrapText="1" shrinkToFit="1"/>
      <protection hidden="1"/>
    </xf>
    <xf numFmtId="0" fontId="33" fillId="2" borderId="43" xfId="3" applyFont="1" applyFill="1" applyBorder="1" applyAlignment="1" applyProtection="1">
      <alignment horizontal="center" vertical="center" wrapText="1" shrinkToFit="1"/>
      <protection hidden="1"/>
    </xf>
    <xf numFmtId="0" fontId="33" fillId="0" borderId="67" xfId="2" applyFont="1" applyBorder="1" applyAlignment="1" applyProtection="1">
      <alignment horizontal="center" vertical="center"/>
      <protection hidden="1"/>
    </xf>
    <xf numFmtId="0" fontId="33" fillId="0" borderId="30" xfId="2" applyFont="1" applyBorder="1" applyAlignment="1" applyProtection="1">
      <alignment horizontal="center" vertical="center"/>
      <protection hidden="1"/>
    </xf>
    <xf numFmtId="0" fontId="31" fillId="0" borderId="10" xfId="4" applyFont="1" applyFill="1" applyBorder="1" applyAlignment="1" applyProtection="1">
      <alignment horizontal="center" vertical="center" wrapText="1"/>
      <protection hidden="1"/>
    </xf>
    <xf numFmtId="0" fontId="31" fillId="0" borderId="25" xfId="4" applyFont="1" applyFill="1" applyBorder="1" applyAlignment="1" applyProtection="1">
      <alignment horizontal="center" vertical="center" wrapText="1"/>
      <protection hidden="1"/>
    </xf>
    <xf numFmtId="0" fontId="31" fillId="0" borderId="26" xfId="4" applyFont="1" applyFill="1" applyBorder="1" applyAlignment="1" applyProtection="1">
      <alignment horizontal="center" vertical="center" wrapText="1"/>
      <protection hidden="1"/>
    </xf>
    <xf numFmtId="0" fontId="31" fillId="0" borderId="11" xfId="4" applyFont="1" applyFill="1" applyBorder="1" applyAlignment="1" applyProtection="1">
      <alignment horizontal="center" vertical="center" wrapText="1"/>
      <protection hidden="1"/>
    </xf>
    <xf numFmtId="0" fontId="31" fillId="0" borderId="0" xfId="4" applyFont="1" applyFill="1" applyBorder="1" applyAlignment="1" applyProtection="1">
      <alignment horizontal="center" vertical="center" wrapText="1"/>
      <protection hidden="1"/>
    </xf>
    <xf numFmtId="0" fontId="31" fillId="0" borderId="12" xfId="4" applyFont="1" applyFill="1" applyBorder="1" applyAlignment="1" applyProtection="1">
      <alignment horizontal="center" vertical="center" wrapText="1"/>
      <protection hidden="1"/>
    </xf>
    <xf numFmtId="0" fontId="31" fillId="0" borderId="8" xfId="4" applyFont="1" applyFill="1" applyBorder="1" applyAlignment="1" applyProtection="1">
      <alignment horizontal="center" vertical="center" wrapText="1"/>
      <protection hidden="1"/>
    </xf>
    <xf numFmtId="0" fontId="31" fillId="0" borderId="1" xfId="4" applyFont="1" applyFill="1" applyBorder="1" applyAlignment="1" applyProtection="1">
      <alignment horizontal="center" vertical="center" wrapText="1"/>
      <protection hidden="1"/>
    </xf>
    <xf numFmtId="0" fontId="12" fillId="5" borderId="0" xfId="1" applyFont="1" applyFill="1" applyBorder="1" applyAlignment="1" applyProtection="1">
      <alignment horizontal="center"/>
      <protection hidden="1"/>
    </xf>
    <xf numFmtId="0" fontId="12" fillId="5" borderId="0" xfId="2" applyFont="1" applyFill="1" applyBorder="1" applyAlignment="1" applyProtection="1">
      <alignment horizontal="center" vertical="center"/>
      <protection hidden="1"/>
    </xf>
    <xf numFmtId="0" fontId="33" fillId="0" borderId="41" xfId="2" applyFont="1" applyBorder="1" applyAlignment="1" applyProtection="1">
      <alignment horizontal="center" vertical="center" wrapText="1"/>
      <protection hidden="1"/>
    </xf>
    <xf numFmtId="0" fontId="33" fillId="0" borderId="60" xfId="2" applyFont="1" applyBorder="1" applyAlignment="1" applyProtection="1">
      <alignment horizontal="center" vertical="center" wrapText="1"/>
      <protection hidden="1"/>
    </xf>
    <xf numFmtId="0" fontId="33" fillId="0" borderId="7" xfId="2" applyFont="1" applyBorder="1" applyAlignment="1" applyProtection="1">
      <alignment horizontal="center" vertical="center" wrapText="1"/>
      <protection hidden="1"/>
    </xf>
    <xf numFmtId="0" fontId="33" fillId="0" borderId="6" xfId="2" applyFont="1" applyBorder="1" applyAlignment="1" applyProtection="1">
      <alignment horizontal="center" vertical="center" wrapText="1"/>
      <protection hidden="1"/>
    </xf>
    <xf numFmtId="0" fontId="68" fillId="5" borderId="1" xfId="0" applyFont="1" applyFill="1" applyBorder="1" applyAlignment="1" applyProtection="1">
      <alignment horizontal="center" vertical="center"/>
      <protection hidden="1"/>
    </xf>
    <xf numFmtId="180" fontId="62" fillId="5" borderId="5" xfId="0" applyNumberFormat="1" applyFont="1" applyFill="1" applyBorder="1" applyAlignment="1" applyProtection="1">
      <alignment horizontal="center" vertical="center" shrinkToFit="1"/>
      <protection hidden="1"/>
    </xf>
    <xf numFmtId="0" fontId="31" fillId="0" borderId="11" xfId="2" applyFont="1" applyBorder="1" applyAlignment="1" applyProtection="1">
      <alignment horizontal="center" vertical="center" shrinkToFit="1"/>
      <protection hidden="1"/>
    </xf>
    <xf numFmtId="0" fontId="31" fillId="0" borderId="0" xfId="2" applyFont="1" applyBorder="1" applyAlignment="1" applyProtection="1">
      <alignment horizontal="center" vertical="center" shrinkToFit="1"/>
      <protection hidden="1"/>
    </xf>
    <xf numFmtId="0" fontId="31" fillId="5" borderId="155" xfId="4" applyFont="1" applyFill="1" applyBorder="1" applyAlignment="1" applyProtection="1">
      <alignment horizontal="center" vertical="center" shrinkToFit="1"/>
      <protection hidden="1"/>
    </xf>
    <xf numFmtId="0" fontId="31" fillId="5" borderId="156" xfId="4" applyFont="1" applyFill="1" applyBorder="1" applyAlignment="1" applyProtection="1">
      <alignment horizontal="center" vertical="center" shrinkToFit="1"/>
      <protection hidden="1"/>
    </xf>
    <xf numFmtId="0" fontId="31" fillId="5" borderId="26" xfId="4" applyFont="1" applyFill="1" applyBorder="1" applyAlignment="1" applyProtection="1">
      <alignment horizontal="center" vertical="center" shrinkToFit="1"/>
      <protection hidden="1"/>
    </xf>
    <xf numFmtId="0" fontId="31" fillId="5" borderId="6" xfId="4" applyFont="1" applyFill="1" applyBorder="1" applyAlignment="1" applyProtection="1">
      <alignment horizontal="center" vertical="center" shrinkToFit="1"/>
      <protection hidden="1"/>
    </xf>
    <xf numFmtId="0" fontId="31" fillId="8" borderId="10" xfId="4" applyFont="1" applyFill="1" applyBorder="1" applyAlignment="1" applyProtection="1">
      <alignment horizontal="center" vertical="center" wrapText="1"/>
      <protection hidden="1"/>
    </xf>
    <xf numFmtId="0" fontId="31" fillId="8" borderId="25" xfId="4" applyFont="1" applyFill="1" applyBorder="1" applyAlignment="1" applyProtection="1">
      <alignment horizontal="center" vertical="center" wrapText="1"/>
      <protection hidden="1"/>
    </xf>
    <xf numFmtId="0" fontId="31" fillId="8" borderId="26" xfId="4" applyFont="1" applyFill="1" applyBorder="1" applyAlignment="1" applyProtection="1">
      <alignment horizontal="center" vertical="center" wrapText="1"/>
      <protection hidden="1"/>
    </xf>
    <xf numFmtId="0" fontId="31" fillId="8" borderId="8" xfId="4" applyFont="1" applyFill="1" applyBorder="1" applyAlignment="1" applyProtection="1">
      <alignment horizontal="center" vertical="center" wrapText="1"/>
      <protection hidden="1"/>
    </xf>
    <xf numFmtId="0" fontId="31" fillId="8" borderId="7" xfId="4" applyFont="1" applyFill="1" applyBorder="1" applyAlignment="1" applyProtection="1">
      <alignment horizontal="center" vertical="center" wrapText="1"/>
      <protection hidden="1"/>
    </xf>
    <xf numFmtId="0" fontId="31" fillId="8" borderId="6" xfId="4" applyFont="1" applyFill="1" applyBorder="1" applyAlignment="1" applyProtection="1">
      <alignment horizontal="center" vertical="center" wrapText="1"/>
      <protection hidden="1"/>
    </xf>
    <xf numFmtId="0" fontId="69" fillId="5" borderId="0" xfId="0" applyFont="1" applyFill="1" applyAlignment="1" applyProtection="1">
      <alignment horizontal="left" vertical="center"/>
      <protection hidden="1"/>
    </xf>
    <xf numFmtId="178" fontId="12" fillId="0" borderId="4" xfId="2" applyNumberFormat="1" applyFont="1" applyFill="1" applyBorder="1" applyAlignment="1" applyProtection="1">
      <alignment horizontal="center" vertical="center" shrinkToFit="1"/>
      <protection locked="0" hidden="1"/>
    </xf>
    <xf numFmtId="0" fontId="18" fillId="3" borderId="61" xfId="2" applyFont="1" applyFill="1" applyBorder="1" applyAlignment="1" applyProtection="1">
      <alignment horizontal="center" vertical="center" wrapText="1" shrinkToFit="1"/>
      <protection hidden="1"/>
    </xf>
    <xf numFmtId="0" fontId="18" fillId="3" borderId="62" xfId="2" applyFont="1" applyFill="1" applyBorder="1" applyAlignment="1" applyProtection="1">
      <alignment horizontal="center" vertical="center" wrapText="1" shrinkToFit="1"/>
      <protection hidden="1"/>
    </xf>
    <xf numFmtId="0" fontId="18" fillId="3" borderId="63" xfId="2" applyFont="1" applyFill="1" applyBorder="1" applyAlignment="1" applyProtection="1">
      <alignment horizontal="center" vertical="center" wrapText="1" shrinkToFit="1"/>
      <protection hidden="1"/>
    </xf>
    <xf numFmtId="0" fontId="33" fillId="0" borderId="14" xfId="2" applyFont="1" applyBorder="1" applyAlignment="1" applyProtection="1">
      <alignment horizontal="center" vertical="center" wrapText="1" shrinkToFit="1"/>
      <protection hidden="1"/>
    </xf>
    <xf numFmtId="0" fontId="33" fillId="0" borderId="15" xfId="2" applyFont="1" applyBorder="1" applyAlignment="1" applyProtection="1">
      <alignment horizontal="center" vertical="center" wrapText="1" shrinkToFit="1"/>
      <protection hidden="1"/>
    </xf>
    <xf numFmtId="0" fontId="33" fillId="0" borderId="18" xfId="2" applyFont="1" applyBorder="1" applyAlignment="1" applyProtection="1">
      <alignment horizontal="center" vertical="center" wrapText="1" shrinkToFit="1"/>
      <protection hidden="1"/>
    </xf>
    <xf numFmtId="0" fontId="33" fillId="0" borderId="11" xfId="2" applyFont="1" applyBorder="1" applyAlignment="1" applyProtection="1">
      <alignment horizontal="center" vertical="center" wrapText="1" shrinkToFit="1"/>
      <protection hidden="1"/>
    </xf>
    <xf numFmtId="0" fontId="33" fillId="0" borderId="0" xfId="2" applyFont="1" applyBorder="1" applyAlignment="1" applyProtection="1">
      <alignment horizontal="center" vertical="center" wrapText="1" shrinkToFit="1"/>
      <protection hidden="1"/>
    </xf>
    <xf numFmtId="0" fontId="33" fillId="0" borderId="32" xfId="2" applyFont="1" applyBorder="1" applyAlignment="1" applyProtection="1">
      <alignment horizontal="center" vertical="center" wrapText="1" shrinkToFit="1"/>
      <protection hidden="1"/>
    </xf>
    <xf numFmtId="0" fontId="33" fillId="0" borderId="20" xfId="2" applyFont="1" applyBorder="1" applyAlignment="1" applyProtection="1">
      <alignment horizontal="center" vertical="center" wrapText="1" shrinkToFit="1"/>
      <protection hidden="1"/>
    </xf>
    <xf numFmtId="0" fontId="33" fillId="0" borderId="21" xfId="2" applyFont="1" applyBorder="1" applyAlignment="1" applyProtection="1">
      <alignment horizontal="center" vertical="center" wrapText="1" shrinkToFit="1"/>
      <protection hidden="1"/>
    </xf>
    <xf numFmtId="0" fontId="33" fillId="0" borderId="24" xfId="2" applyFont="1" applyBorder="1" applyAlignment="1" applyProtection="1">
      <alignment horizontal="center" vertical="center" wrapText="1" shrinkToFit="1"/>
      <protection hidden="1"/>
    </xf>
    <xf numFmtId="0" fontId="33" fillId="0" borderId="61" xfId="3" applyFont="1" applyBorder="1" applyAlignment="1" applyProtection="1">
      <alignment horizontal="center" vertical="center" wrapText="1" shrinkToFit="1"/>
      <protection hidden="1"/>
    </xf>
    <xf numFmtId="0" fontId="33" fillId="0" borderId="62" xfId="3" applyFont="1" applyBorder="1" applyAlignment="1" applyProtection="1">
      <alignment horizontal="center" vertical="center" wrapText="1" shrinkToFit="1"/>
      <protection hidden="1"/>
    </xf>
    <xf numFmtId="0" fontId="33" fillId="0" borderId="63" xfId="3" applyFont="1" applyBorder="1" applyAlignment="1" applyProtection="1">
      <alignment horizontal="center" vertical="center" wrapText="1" shrinkToFit="1"/>
      <protection hidden="1"/>
    </xf>
    <xf numFmtId="0" fontId="71" fillId="0" borderId="10" xfId="4" applyNumberFormat="1" applyFont="1" applyFill="1" applyBorder="1" applyAlignment="1" applyProtection="1">
      <alignment horizontal="left" vertical="center" wrapText="1"/>
      <protection hidden="1"/>
    </xf>
    <xf numFmtId="0" fontId="71" fillId="0" borderId="25" xfId="4" applyNumberFormat="1" applyFont="1" applyFill="1" applyBorder="1" applyAlignment="1" applyProtection="1">
      <alignment horizontal="left" vertical="center" wrapText="1"/>
      <protection hidden="1"/>
    </xf>
    <xf numFmtId="0" fontId="71" fillId="0" borderId="26" xfId="4" applyNumberFormat="1" applyFont="1" applyFill="1" applyBorder="1" applyAlignment="1" applyProtection="1">
      <alignment horizontal="left" vertical="center" wrapText="1"/>
      <protection hidden="1"/>
    </xf>
    <xf numFmtId="0" fontId="71" fillId="0" borderId="11" xfId="4" applyNumberFormat="1" applyFont="1" applyFill="1" applyBorder="1" applyAlignment="1" applyProtection="1">
      <alignment horizontal="left" vertical="center" wrapText="1"/>
      <protection hidden="1"/>
    </xf>
    <xf numFmtId="0" fontId="71" fillId="0" borderId="0" xfId="4" applyNumberFormat="1" applyFont="1" applyFill="1" applyBorder="1" applyAlignment="1" applyProtection="1">
      <alignment horizontal="left" vertical="center" wrapText="1"/>
      <protection hidden="1"/>
    </xf>
    <xf numFmtId="0" fontId="71" fillId="0" borderId="12" xfId="4" applyNumberFormat="1" applyFont="1" applyFill="1" applyBorder="1" applyAlignment="1" applyProtection="1">
      <alignment horizontal="left" vertical="center" wrapText="1"/>
      <protection hidden="1"/>
    </xf>
    <xf numFmtId="0" fontId="71" fillId="0" borderId="8" xfId="4" applyNumberFormat="1" applyFont="1" applyFill="1" applyBorder="1" applyAlignment="1" applyProtection="1">
      <alignment horizontal="left" vertical="center" wrapText="1"/>
      <protection hidden="1"/>
    </xf>
    <xf numFmtId="0" fontId="71" fillId="0" borderId="7" xfId="4" applyNumberFormat="1" applyFont="1" applyFill="1" applyBorder="1" applyAlignment="1" applyProtection="1">
      <alignment horizontal="left" vertical="center" wrapText="1"/>
      <protection hidden="1"/>
    </xf>
    <xf numFmtId="0" fontId="71" fillId="0" borderId="6" xfId="4" applyNumberFormat="1" applyFont="1" applyFill="1" applyBorder="1" applyAlignment="1" applyProtection="1">
      <alignment horizontal="left" vertical="center" wrapText="1"/>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31" fillId="6" borderId="10" xfId="4" applyFont="1" applyFill="1" applyBorder="1" applyAlignment="1" applyProtection="1">
      <alignment horizontal="center" vertical="center" wrapText="1"/>
      <protection hidden="1"/>
    </xf>
    <xf numFmtId="0" fontId="31" fillId="6" borderId="25" xfId="4" applyFont="1" applyFill="1" applyBorder="1" applyAlignment="1" applyProtection="1">
      <alignment horizontal="center" vertical="center" wrapText="1"/>
      <protection hidden="1"/>
    </xf>
    <xf numFmtId="0" fontId="31" fillId="6" borderId="26" xfId="4" applyFont="1" applyFill="1" applyBorder="1" applyAlignment="1" applyProtection="1">
      <alignment horizontal="center" vertical="center" wrapText="1"/>
      <protection hidden="1"/>
    </xf>
    <xf numFmtId="0" fontId="31" fillId="6" borderId="8" xfId="4" applyFont="1" applyFill="1" applyBorder="1" applyAlignment="1" applyProtection="1">
      <alignment horizontal="center" vertical="center" wrapText="1"/>
      <protection hidden="1"/>
    </xf>
    <xf numFmtId="0" fontId="31" fillId="6" borderId="7" xfId="4" applyFont="1" applyFill="1" applyBorder="1" applyAlignment="1" applyProtection="1">
      <alignment horizontal="center" vertical="center" wrapText="1"/>
      <protection hidden="1"/>
    </xf>
    <xf numFmtId="0" fontId="31" fillId="6" borderId="6" xfId="4" applyFont="1" applyFill="1" applyBorder="1" applyAlignment="1" applyProtection="1">
      <alignment horizontal="center" vertical="center" wrapText="1"/>
      <protection hidden="1"/>
    </xf>
    <xf numFmtId="0" fontId="31" fillId="6" borderId="5" xfId="4" applyFont="1" applyFill="1" applyBorder="1" applyAlignment="1" applyProtection="1">
      <alignment horizontal="center" vertical="center" wrapText="1"/>
      <protection hidden="1"/>
    </xf>
    <xf numFmtId="0" fontId="25" fillId="0" borderId="9"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25" fillId="5" borderId="0" xfId="0" applyFont="1" applyFill="1" applyAlignment="1" applyProtection="1">
      <alignment horizontal="center" vertical="center" wrapText="1"/>
      <protection hidden="1"/>
    </xf>
    <xf numFmtId="0" fontId="71" fillId="0" borderId="5" xfId="4" applyNumberFormat="1" applyFont="1" applyFill="1" applyBorder="1" applyAlignment="1" applyProtection="1">
      <alignment horizontal="center" vertical="center" wrapText="1"/>
      <protection hidden="1"/>
    </xf>
    <xf numFmtId="0" fontId="31" fillId="5" borderId="9" xfId="4" applyFont="1" applyFill="1" applyBorder="1" applyAlignment="1" applyProtection="1">
      <alignment horizontal="center" vertical="center" shrinkToFit="1"/>
      <protection hidden="1"/>
    </xf>
    <xf numFmtId="0" fontId="31" fillId="5" borderId="4" xfId="4" applyFont="1" applyFill="1" applyBorder="1" applyAlignment="1" applyProtection="1">
      <alignment horizontal="center" vertical="center" shrinkToFit="1"/>
      <protection hidden="1"/>
    </xf>
    <xf numFmtId="0" fontId="31" fillId="5" borderId="10" xfId="4" applyFont="1" applyFill="1" applyBorder="1" applyAlignment="1" applyProtection="1">
      <alignment horizontal="center" vertical="center" shrinkToFit="1"/>
      <protection hidden="1"/>
    </xf>
    <xf numFmtId="0" fontId="31" fillId="5" borderId="8" xfId="4" applyFont="1" applyFill="1" applyBorder="1" applyAlignment="1" applyProtection="1">
      <alignment horizontal="center" vertical="center" shrinkToFit="1"/>
      <protection hidden="1"/>
    </xf>
    <xf numFmtId="55" fontId="70" fillId="0" borderId="11" xfId="4" applyNumberFormat="1" applyFont="1" applyFill="1" applyBorder="1" applyAlignment="1" applyProtection="1">
      <alignment horizontal="center" vertical="center" shrinkToFit="1"/>
      <protection hidden="1"/>
    </xf>
    <xf numFmtId="55" fontId="70" fillId="0" borderId="0" xfId="4" applyNumberFormat="1" applyFont="1" applyFill="1" applyBorder="1" applyAlignment="1" applyProtection="1">
      <alignment horizontal="center" vertical="center" shrinkToFit="1"/>
      <protection hidden="1"/>
    </xf>
    <xf numFmtId="55" fontId="70" fillId="0" borderId="12" xfId="4" applyNumberFormat="1" applyFont="1" applyFill="1" applyBorder="1" applyAlignment="1" applyProtection="1">
      <alignment horizontal="center" vertical="center" shrinkToFit="1"/>
      <protection hidden="1"/>
    </xf>
    <xf numFmtId="55" fontId="70" fillId="0" borderId="8" xfId="4" applyNumberFormat="1" applyFont="1" applyFill="1" applyBorder="1" applyAlignment="1" applyProtection="1">
      <alignment horizontal="center" vertical="center" shrinkToFit="1"/>
      <protection hidden="1"/>
    </xf>
    <xf numFmtId="55" fontId="70" fillId="0" borderId="7" xfId="4" applyNumberFormat="1" applyFont="1" applyFill="1" applyBorder="1" applyAlignment="1" applyProtection="1">
      <alignment horizontal="center" vertical="center" shrinkToFit="1"/>
      <protection hidden="1"/>
    </xf>
    <xf numFmtId="55" fontId="70" fillId="0" borderId="6" xfId="4" applyNumberFormat="1" applyFont="1" applyFill="1" applyBorder="1" applyAlignment="1" applyProtection="1">
      <alignment horizontal="center" vertical="center" shrinkToFit="1"/>
      <protection hidden="1"/>
    </xf>
    <xf numFmtId="0" fontId="71" fillId="0" borderId="10" xfId="4" applyNumberFormat="1" applyFont="1" applyFill="1" applyBorder="1" applyAlignment="1" applyProtection="1">
      <alignment horizontal="center" vertical="center" wrapText="1"/>
      <protection hidden="1"/>
    </xf>
    <xf numFmtId="0" fontId="71" fillId="0" borderId="25" xfId="4" applyNumberFormat="1" applyFont="1" applyFill="1" applyBorder="1" applyAlignment="1" applyProtection="1">
      <alignment horizontal="center" vertical="center" wrapText="1"/>
      <protection hidden="1"/>
    </xf>
    <xf numFmtId="0" fontId="71" fillId="0" borderId="26" xfId="4" applyNumberFormat="1" applyFont="1" applyFill="1" applyBorder="1" applyAlignment="1" applyProtection="1">
      <alignment horizontal="center" vertical="center" wrapText="1"/>
      <protection hidden="1"/>
    </xf>
    <xf numFmtId="0" fontId="71" fillId="0" borderId="11" xfId="4" applyNumberFormat="1" applyFont="1" applyFill="1" applyBorder="1" applyAlignment="1" applyProtection="1">
      <alignment horizontal="center" vertical="center" wrapText="1"/>
      <protection hidden="1"/>
    </xf>
    <xf numFmtId="0" fontId="71" fillId="0" borderId="0" xfId="4" applyNumberFormat="1" applyFont="1" applyFill="1" applyBorder="1" applyAlignment="1" applyProtection="1">
      <alignment horizontal="center" vertical="center" wrapText="1"/>
      <protection hidden="1"/>
    </xf>
    <xf numFmtId="0" fontId="71" fillId="0" borderId="12" xfId="4" applyNumberFormat="1" applyFont="1" applyFill="1" applyBorder="1" applyAlignment="1" applyProtection="1">
      <alignment horizontal="center" vertical="center" wrapText="1"/>
      <protection hidden="1"/>
    </xf>
    <xf numFmtId="0" fontId="71" fillId="0" borderId="8" xfId="4" applyNumberFormat="1" applyFont="1" applyFill="1" applyBorder="1" applyAlignment="1" applyProtection="1">
      <alignment horizontal="center" vertical="center" wrapText="1"/>
      <protection hidden="1"/>
    </xf>
    <xf numFmtId="0" fontId="71" fillId="0" borderId="7" xfId="4" applyNumberFormat="1" applyFont="1" applyFill="1" applyBorder="1" applyAlignment="1" applyProtection="1">
      <alignment horizontal="center" vertical="center" wrapText="1"/>
      <protection hidden="1"/>
    </xf>
    <xf numFmtId="0" fontId="71" fillId="0" borderId="6" xfId="4" applyNumberFormat="1" applyFont="1" applyFill="1" applyBorder="1" applyAlignment="1" applyProtection="1">
      <alignment horizontal="center" vertical="center" wrapText="1"/>
      <protection hidden="1"/>
    </xf>
    <xf numFmtId="0" fontId="36" fillId="5" borderId="85" xfId="0"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shrinkToFit="1"/>
    </xf>
    <xf numFmtId="0" fontId="36" fillId="5" borderId="3" xfId="0" applyFont="1" applyFill="1" applyBorder="1" applyAlignment="1" applyProtection="1">
      <alignment horizontal="center" vertical="center" shrinkToFit="1"/>
    </xf>
    <xf numFmtId="0" fontId="36" fillId="5" borderId="1" xfId="0" applyNumberFormat="1" applyFont="1" applyFill="1" applyBorder="1" applyAlignment="1" applyProtection="1">
      <alignment horizontal="center" vertical="center" shrinkToFit="1"/>
    </xf>
    <xf numFmtId="0" fontId="36" fillId="5" borderId="2" xfId="0" applyNumberFormat="1" applyFont="1" applyFill="1" applyBorder="1" applyAlignment="1" applyProtection="1">
      <alignment horizontal="center" vertical="center" shrinkToFit="1"/>
    </xf>
    <xf numFmtId="0" fontId="36" fillId="5" borderId="84" xfId="0" applyNumberFormat="1" applyFont="1" applyFill="1" applyBorder="1" applyAlignment="1" applyProtection="1">
      <alignment horizontal="center" vertical="center" shrinkToFit="1"/>
    </xf>
    <xf numFmtId="0" fontId="36" fillId="5" borderId="96" xfId="0" applyFont="1" applyFill="1" applyBorder="1" applyAlignment="1" applyProtection="1">
      <alignment horizontal="center" vertical="center" shrinkToFit="1"/>
    </xf>
    <xf numFmtId="0" fontId="36" fillId="5" borderId="0" xfId="0" applyFont="1" applyFill="1" applyBorder="1" applyAlignment="1" applyProtection="1">
      <alignment horizontal="center" vertical="center" shrinkToFit="1"/>
    </xf>
    <xf numFmtId="180" fontId="36" fillId="5" borderId="1" xfId="0" applyNumberFormat="1" applyFont="1" applyFill="1" applyBorder="1" applyAlignment="1" applyProtection="1">
      <alignment horizontal="center" vertical="center" shrinkToFit="1"/>
    </xf>
    <xf numFmtId="180" fontId="36" fillId="5" borderId="2" xfId="0" applyNumberFormat="1" applyFont="1" applyFill="1" applyBorder="1" applyAlignment="1" applyProtection="1">
      <alignment horizontal="center" vertical="center" shrinkToFit="1"/>
    </xf>
    <xf numFmtId="180" fontId="36" fillId="5" borderId="84" xfId="0" applyNumberFormat="1" applyFont="1" applyFill="1" applyBorder="1" applyAlignment="1" applyProtection="1">
      <alignment horizontal="center" vertical="center" shrinkToFit="1"/>
    </xf>
    <xf numFmtId="0" fontId="36" fillId="5" borderId="0" xfId="0" applyFont="1" applyFill="1" applyAlignment="1" applyProtection="1">
      <alignment horizontal="center" vertical="center"/>
    </xf>
    <xf numFmtId="0" fontId="43" fillId="5" borderId="0" xfId="0" applyFont="1" applyFill="1" applyAlignment="1" applyProtection="1">
      <alignment horizontal="center" vertical="center"/>
    </xf>
    <xf numFmtId="183" fontId="36" fillId="5" borderId="0" xfId="4" applyNumberFormat="1" applyFont="1" applyFill="1" applyBorder="1" applyAlignment="1" applyProtection="1">
      <alignment horizontal="right" vertical="center"/>
    </xf>
    <xf numFmtId="0" fontId="36" fillId="5" borderId="92" xfId="0" applyFont="1" applyFill="1" applyBorder="1" applyAlignment="1" applyProtection="1">
      <alignment horizontal="center" vertical="center" shrinkToFit="1"/>
    </xf>
    <xf numFmtId="0" fontId="36" fillId="5" borderId="93" xfId="0" applyFont="1" applyFill="1" applyBorder="1" applyAlignment="1" applyProtection="1">
      <alignment horizontal="center" vertical="center" shrinkToFit="1"/>
    </xf>
    <xf numFmtId="0" fontId="36" fillId="5" borderId="94" xfId="4" applyFont="1" applyFill="1" applyBorder="1" applyAlignment="1" applyProtection="1">
      <alignment horizontal="center" vertical="center" shrinkToFit="1"/>
    </xf>
    <xf numFmtId="0" fontId="36" fillId="5" borderId="93" xfId="4" applyFont="1" applyFill="1" applyBorder="1" applyAlignment="1" applyProtection="1">
      <alignment horizontal="center" vertical="center" shrinkToFit="1"/>
    </xf>
    <xf numFmtId="0" fontId="36" fillId="5" borderId="93" xfId="4" applyNumberFormat="1" applyFont="1" applyFill="1" applyBorder="1" applyAlignment="1" applyProtection="1">
      <alignment horizontal="center" vertical="center" shrinkToFit="1"/>
    </xf>
    <xf numFmtId="0" fontId="36" fillId="5" borderId="95" xfId="4" applyFont="1" applyFill="1" applyBorder="1" applyAlignment="1" applyProtection="1">
      <alignment horizontal="center" vertical="center" shrinkToFit="1"/>
    </xf>
    <xf numFmtId="0" fontId="36" fillId="5" borderId="97" xfId="0" applyFont="1" applyFill="1" applyBorder="1" applyAlignment="1" applyProtection="1">
      <alignment horizontal="center" vertical="center" shrinkToFit="1"/>
    </xf>
    <xf numFmtId="0" fontId="36" fillId="5" borderId="81" xfId="0" applyFont="1" applyFill="1" applyBorder="1" applyAlignment="1" applyProtection="1">
      <alignment horizontal="center" vertical="center" shrinkToFit="1"/>
    </xf>
    <xf numFmtId="0" fontId="36" fillId="5" borderId="70" xfId="0" applyNumberFormat="1" applyFont="1" applyFill="1" applyBorder="1" applyAlignment="1" applyProtection="1">
      <alignment horizontal="center" vertical="center" shrinkToFit="1"/>
    </xf>
    <xf numFmtId="0" fontId="36" fillId="5" borderId="72" xfId="0" applyNumberFormat="1" applyFont="1" applyFill="1" applyBorder="1" applyAlignment="1" applyProtection="1">
      <alignment horizontal="center" vertical="center" shrinkToFit="1"/>
    </xf>
    <xf numFmtId="0" fontId="74" fillId="5" borderId="72" xfId="4" applyFont="1" applyFill="1" applyBorder="1" applyAlignment="1" applyProtection="1">
      <alignment horizontal="center" vertical="center" shrinkToFit="1"/>
    </xf>
    <xf numFmtId="0" fontId="74" fillId="5" borderId="98" xfId="4" applyFont="1" applyFill="1" applyBorder="1" applyAlignment="1" applyProtection="1">
      <alignment horizontal="center" vertical="center" shrinkToFit="1"/>
    </xf>
    <xf numFmtId="0" fontId="36" fillId="5" borderId="10" xfId="0" applyFont="1" applyFill="1" applyBorder="1" applyAlignment="1" applyProtection="1">
      <alignment horizontal="center" vertical="center"/>
    </xf>
    <xf numFmtId="0" fontId="36" fillId="5" borderId="25" xfId="0" applyFont="1" applyFill="1" applyBorder="1" applyAlignment="1" applyProtection="1">
      <alignment horizontal="center" vertical="center"/>
    </xf>
    <xf numFmtId="0" fontId="36" fillId="5" borderId="11" xfId="0" applyFont="1" applyFill="1" applyBorder="1" applyAlignment="1" applyProtection="1">
      <alignment horizontal="center" vertical="center"/>
    </xf>
    <xf numFmtId="0" fontId="36" fillId="5" borderId="0" xfId="0" applyFont="1" applyFill="1" applyBorder="1" applyAlignment="1" applyProtection="1">
      <alignment horizontal="center" vertical="center"/>
    </xf>
    <xf numFmtId="0" fontId="36" fillId="5" borderId="8" xfId="0" applyFont="1" applyFill="1" applyBorder="1" applyAlignment="1" applyProtection="1">
      <alignment horizontal="center" vertical="center"/>
    </xf>
    <xf numFmtId="0" fontId="36" fillId="5" borderId="7" xfId="0" applyFont="1" applyFill="1" applyBorder="1" applyAlignment="1" applyProtection="1">
      <alignment horizontal="center" vertical="center"/>
    </xf>
    <xf numFmtId="0" fontId="36" fillId="5" borderId="10" xfId="0" applyFont="1" applyFill="1" applyBorder="1" applyAlignment="1" applyProtection="1">
      <alignment horizontal="left" vertical="center"/>
    </xf>
    <xf numFmtId="0" fontId="36" fillId="5" borderId="2" xfId="0" applyFont="1" applyFill="1" applyBorder="1" applyAlignment="1" applyProtection="1">
      <alignment horizontal="left" vertical="center"/>
    </xf>
    <xf numFmtId="0" fontId="36" fillId="5" borderId="2" xfId="0" applyFont="1" applyFill="1" applyBorder="1" applyAlignment="1" applyProtection="1">
      <alignment horizontal="center" vertical="center"/>
    </xf>
    <xf numFmtId="0" fontId="36" fillId="5" borderId="3" xfId="0" applyFont="1" applyFill="1" applyBorder="1" applyAlignment="1" applyProtection="1">
      <alignment horizontal="center" vertical="center"/>
    </xf>
    <xf numFmtId="179" fontId="36" fillId="5" borderId="1" xfId="0" applyNumberFormat="1" applyFont="1" applyFill="1" applyBorder="1" applyAlignment="1" applyProtection="1">
      <alignment horizontal="right" vertical="center" indent="2"/>
    </xf>
    <xf numFmtId="179" fontId="36" fillId="5" borderId="2" xfId="0" applyNumberFormat="1" applyFont="1" applyFill="1" applyBorder="1" applyAlignment="1" applyProtection="1">
      <alignment horizontal="right" vertical="center" indent="2"/>
    </xf>
    <xf numFmtId="179" fontId="36" fillId="5" borderId="3"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xf>
    <xf numFmtId="0" fontId="36" fillId="5" borderId="3" xfId="0" applyFont="1" applyFill="1" applyBorder="1" applyAlignment="1" applyProtection="1">
      <alignment horizontal="left" vertical="center"/>
    </xf>
    <xf numFmtId="0" fontId="36" fillId="5" borderId="11"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6" fillId="5" borderId="99" xfId="0" applyFont="1" applyFill="1" applyBorder="1" applyAlignment="1" applyProtection="1">
      <alignment horizontal="left" vertical="center"/>
    </xf>
    <xf numFmtId="0" fontId="36" fillId="5" borderId="100" xfId="0" applyFont="1" applyFill="1" applyBorder="1" applyAlignment="1" applyProtection="1">
      <alignment horizontal="left" vertical="center"/>
    </xf>
    <xf numFmtId="0" fontId="36" fillId="5" borderId="100" xfId="0" applyFont="1" applyFill="1" applyBorder="1" applyAlignment="1" applyProtection="1">
      <alignment horizontal="center" vertical="center"/>
    </xf>
    <xf numFmtId="0" fontId="36" fillId="5" borderId="101" xfId="0" applyFont="1" applyFill="1" applyBorder="1" applyAlignment="1" applyProtection="1">
      <alignment horizontal="center" vertical="center"/>
    </xf>
    <xf numFmtId="0" fontId="36" fillId="5" borderId="75" xfId="0" applyFont="1" applyFill="1" applyBorder="1" applyAlignment="1" applyProtection="1">
      <alignment horizontal="left" vertical="center"/>
    </xf>
    <xf numFmtId="0" fontId="36" fillId="5" borderId="102" xfId="0" applyFont="1" applyFill="1" applyBorder="1" applyAlignment="1" applyProtection="1">
      <alignment horizontal="left" vertical="center"/>
    </xf>
    <xf numFmtId="179" fontId="36" fillId="5" borderId="74" xfId="0" applyNumberFormat="1" applyFont="1" applyFill="1" applyBorder="1" applyAlignment="1" applyProtection="1">
      <alignment horizontal="right" vertical="center" indent="2"/>
    </xf>
    <xf numFmtId="179" fontId="36" fillId="5" borderId="75" xfId="0" applyNumberFormat="1" applyFont="1" applyFill="1" applyBorder="1" applyAlignment="1" applyProtection="1">
      <alignment horizontal="right" vertical="center" indent="2"/>
    </xf>
    <xf numFmtId="179" fontId="36" fillId="5" borderId="102" xfId="0" applyNumberFormat="1" applyFont="1" applyFill="1" applyBorder="1" applyAlignment="1" applyProtection="1">
      <alignment horizontal="right" vertical="center" indent="2"/>
    </xf>
    <xf numFmtId="0" fontId="36" fillId="5" borderId="12"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wrapText="1"/>
    </xf>
    <xf numFmtId="0" fontId="36" fillId="5" borderId="6" xfId="0" applyFont="1" applyFill="1" applyBorder="1" applyAlignment="1" applyProtection="1">
      <alignment horizontal="left" vertical="center" wrapText="1"/>
    </xf>
    <xf numFmtId="179" fontId="36" fillId="5" borderId="25" xfId="0" applyNumberFormat="1" applyFont="1" applyFill="1" applyBorder="1" applyAlignment="1" applyProtection="1">
      <alignment horizontal="right" vertical="center" indent="2"/>
    </xf>
    <xf numFmtId="0" fontId="36" fillId="5" borderId="5" xfId="0" applyFont="1" applyFill="1" applyBorder="1" applyAlignment="1" applyProtection="1">
      <alignment horizontal="center" vertical="center"/>
    </xf>
    <xf numFmtId="0" fontId="36" fillId="5" borderId="4" xfId="0" applyFont="1" applyFill="1" applyBorder="1" applyAlignment="1" applyProtection="1">
      <alignment horizontal="left" vertical="center"/>
    </xf>
    <xf numFmtId="0" fontId="36" fillId="5" borderId="1" xfId="0" applyFont="1" applyFill="1" applyBorder="1" applyAlignment="1" applyProtection="1">
      <alignment horizontal="center" vertical="center" shrinkToFit="1"/>
    </xf>
    <xf numFmtId="179" fontId="36" fillId="5" borderId="11" xfId="0" applyNumberFormat="1" applyFont="1" applyFill="1" applyBorder="1" applyAlignment="1" applyProtection="1">
      <alignment horizontal="right" vertical="center" indent="2"/>
    </xf>
    <xf numFmtId="179" fontId="36" fillId="5" borderId="0" xfId="0" applyNumberFormat="1" applyFont="1" applyFill="1" applyBorder="1" applyAlignment="1" applyProtection="1">
      <alignment horizontal="right" vertical="center" indent="2"/>
    </xf>
    <xf numFmtId="179" fontId="36" fillId="5" borderId="12" xfId="0" applyNumberFormat="1" applyFont="1" applyFill="1" applyBorder="1" applyAlignment="1" applyProtection="1">
      <alignment horizontal="right" vertical="center" indent="2"/>
    </xf>
    <xf numFmtId="179" fontId="36" fillId="5" borderId="7" xfId="0" applyNumberFormat="1" applyFont="1" applyFill="1" applyBorder="1" applyAlignment="1" applyProtection="1">
      <alignment horizontal="right" vertical="center" indent="2"/>
    </xf>
    <xf numFmtId="179" fontId="36" fillId="5" borderId="6" xfId="0" applyNumberFormat="1" applyFont="1" applyFill="1" applyBorder="1" applyAlignment="1" applyProtection="1">
      <alignment horizontal="right" vertical="center" indent="2"/>
    </xf>
    <xf numFmtId="49" fontId="36" fillId="5" borderId="1" xfId="0" applyNumberFormat="1" applyFont="1" applyFill="1" applyBorder="1" applyAlignment="1" applyProtection="1">
      <alignment horizontal="center" vertical="center"/>
    </xf>
    <xf numFmtId="49" fontId="36" fillId="5" borderId="2" xfId="0" applyNumberFormat="1" applyFont="1" applyFill="1" applyBorder="1" applyAlignment="1" applyProtection="1">
      <alignment horizontal="center" vertical="center"/>
    </xf>
    <xf numFmtId="179" fontId="36" fillId="5" borderId="2" xfId="0" applyNumberFormat="1" applyFont="1" applyFill="1" applyBorder="1" applyAlignment="1" applyProtection="1">
      <alignment horizontal="right" vertical="center"/>
    </xf>
    <xf numFmtId="179" fontId="36" fillId="5" borderId="3" xfId="0" applyNumberFormat="1" applyFont="1" applyFill="1" applyBorder="1" applyAlignment="1" applyProtection="1">
      <alignment horizontal="right" vertical="center"/>
    </xf>
    <xf numFmtId="0" fontId="36" fillId="5" borderId="26" xfId="0" applyFont="1" applyFill="1" applyBorder="1" applyAlignment="1" applyProtection="1">
      <alignment horizontal="center" vertical="center"/>
    </xf>
    <xf numFmtId="0" fontId="36" fillId="5" borderId="12"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0" fontId="36" fillId="5" borderId="25" xfId="0" applyFont="1" applyFill="1" applyBorder="1" applyAlignment="1" applyProtection="1">
      <alignment horizontal="left" vertical="center" wrapText="1"/>
    </xf>
    <xf numFmtId="0" fontId="36" fillId="5" borderId="26" xfId="0" applyFont="1" applyFill="1" applyBorder="1" applyAlignment="1" applyProtection="1">
      <alignment horizontal="left" vertical="center" wrapText="1"/>
    </xf>
    <xf numFmtId="179" fontId="36" fillId="5" borderId="2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0" fontId="36" fillId="5" borderId="25" xfId="0" applyFont="1" applyFill="1" applyBorder="1" applyAlignment="1" applyProtection="1">
      <alignment horizontal="left" vertical="center"/>
    </xf>
    <xf numFmtId="0" fontId="36" fillId="5" borderId="26" xfId="0" applyFont="1" applyFill="1" applyBorder="1" applyAlignment="1" applyProtection="1">
      <alignment horizontal="left" vertical="center"/>
    </xf>
    <xf numFmtId="0" fontId="36" fillId="5" borderId="9" xfId="0" applyFont="1" applyFill="1" applyBorder="1" applyAlignment="1" applyProtection="1">
      <alignment horizontal="center" vertical="center"/>
    </xf>
    <xf numFmtId="179" fontId="36" fillId="5" borderId="10" xfId="0" applyNumberFormat="1" applyFont="1" applyFill="1" applyBorder="1" applyAlignment="1" applyProtection="1">
      <alignment horizontal="right" vertical="center" indent="2"/>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36" fillId="10" borderId="7" xfId="0" applyFont="1" applyFill="1" applyBorder="1" applyAlignment="1" applyProtection="1">
      <alignment horizontal="center" vertical="center" shrinkToFit="1"/>
    </xf>
    <xf numFmtId="0" fontId="36" fillId="10" borderId="6" xfId="0" applyFont="1" applyFill="1" applyBorder="1" applyAlignment="1" applyProtection="1">
      <alignment horizontal="center" vertical="center" shrinkToFit="1"/>
    </xf>
    <xf numFmtId="0" fontId="36" fillId="5" borderId="10" xfId="0" applyFont="1" applyFill="1" applyBorder="1" applyAlignment="1" applyProtection="1">
      <alignment vertical="top"/>
    </xf>
    <xf numFmtId="0" fontId="36" fillId="5" borderId="25" xfId="0" applyFont="1" applyFill="1" applyBorder="1" applyAlignment="1" applyProtection="1">
      <alignment vertical="top"/>
    </xf>
    <xf numFmtId="0" fontId="36" fillId="5" borderId="26" xfId="0" applyFont="1" applyFill="1" applyBorder="1" applyAlignment="1" applyProtection="1">
      <alignment vertical="top"/>
    </xf>
    <xf numFmtId="0" fontId="36" fillId="5" borderId="8" xfId="0" applyFont="1" applyFill="1" applyBorder="1" applyAlignment="1" applyProtection="1">
      <alignment vertical="top"/>
    </xf>
    <xf numFmtId="0" fontId="36" fillId="5" borderId="7" xfId="0" applyFont="1" applyFill="1" applyBorder="1" applyAlignment="1" applyProtection="1">
      <alignment vertical="top"/>
    </xf>
    <xf numFmtId="0" fontId="36" fillId="5" borderId="6" xfId="0" applyFont="1" applyFill="1" applyBorder="1" applyAlignment="1" applyProtection="1">
      <alignment vertical="top"/>
    </xf>
    <xf numFmtId="0" fontId="36" fillId="5" borderId="10" xfId="0" applyFont="1" applyFill="1" applyBorder="1" applyAlignment="1" applyProtection="1">
      <alignment horizontal="left" vertical="top" wrapText="1"/>
    </xf>
    <xf numFmtId="0" fontId="36" fillId="5" borderId="25" xfId="0" applyFont="1" applyFill="1" applyBorder="1" applyAlignment="1" applyProtection="1">
      <alignment horizontal="left" vertical="top" wrapText="1"/>
    </xf>
    <xf numFmtId="0" fontId="36" fillId="5" borderId="26" xfId="0" applyFont="1" applyFill="1" applyBorder="1" applyAlignment="1" applyProtection="1">
      <alignment horizontal="left" vertical="top" wrapText="1"/>
    </xf>
    <xf numFmtId="0" fontId="36" fillId="5" borderId="8" xfId="0" applyFont="1" applyFill="1" applyBorder="1" applyAlignment="1" applyProtection="1">
      <alignment horizontal="left" vertical="top" wrapText="1"/>
    </xf>
    <xf numFmtId="0" fontId="36" fillId="5" borderId="7" xfId="0" applyFont="1" applyFill="1" applyBorder="1" applyAlignment="1" applyProtection="1">
      <alignment horizontal="left" vertical="top" wrapText="1"/>
    </xf>
    <xf numFmtId="0" fontId="36" fillId="5" borderId="6"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2" xfId="0" applyFont="1" applyFill="1" applyBorder="1" applyAlignment="1" applyProtection="1">
      <alignment horizontal="left" vertical="top" wrapText="1"/>
    </xf>
    <xf numFmtId="0" fontId="36" fillId="5" borderId="62" xfId="0" applyFont="1" applyFill="1" applyBorder="1" applyAlignment="1" applyProtection="1">
      <alignment horizontal="center" vertical="center"/>
    </xf>
    <xf numFmtId="0" fontId="36" fillId="5" borderId="0" xfId="0" applyFont="1" applyFill="1" applyBorder="1" applyAlignment="1" applyProtection="1">
      <alignment horizontal="left" vertical="center"/>
    </xf>
    <xf numFmtId="0" fontId="36" fillId="10" borderId="0" xfId="0" applyFont="1" applyFill="1" applyBorder="1" applyAlignment="1" applyProtection="1">
      <alignment horizontal="center" vertical="center" shrinkToFit="1"/>
    </xf>
    <xf numFmtId="0" fontId="36" fillId="10" borderId="12" xfId="0" applyFont="1" applyFill="1" applyBorder="1" applyAlignment="1" applyProtection="1">
      <alignment horizontal="center" vertical="center" shrinkToFit="1"/>
    </xf>
    <xf numFmtId="0" fontId="36" fillId="5" borderId="0" xfId="0" applyFont="1" applyFill="1" applyBorder="1" applyAlignment="1" applyProtection="1">
      <alignment horizontal="left" vertical="center" shrinkToFit="1"/>
    </xf>
    <xf numFmtId="0" fontId="36" fillId="5" borderId="12" xfId="0" applyFont="1" applyFill="1" applyBorder="1" applyAlignment="1" applyProtection="1">
      <alignment horizontal="left" vertical="center" shrinkToFit="1"/>
    </xf>
    <xf numFmtId="0" fontId="36" fillId="5" borderId="4" xfId="0" applyFont="1" applyFill="1" applyBorder="1" applyAlignment="1" applyProtection="1">
      <alignment horizontal="center" vertical="center"/>
    </xf>
    <xf numFmtId="185" fontId="36" fillId="5" borderId="5" xfId="0" applyNumberFormat="1" applyFont="1" applyFill="1" applyBorder="1" applyAlignment="1" applyProtection="1">
      <alignment horizontal="right" vertical="center" indent="2"/>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179" fontId="36" fillId="5" borderId="5" xfId="0" applyNumberFormat="1" applyFont="1" applyFill="1" applyBorder="1" applyAlignment="1" applyProtection="1">
      <alignment horizontal="right" vertical="center" indent="2"/>
    </xf>
    <xf numFmtId="0" fontId="36" fillId="5" borderId="99" xfId="0" applyFont="1" applyFill="1" applyBorder="1" applyAlignment="1" applyProtection="1">
      <alignment horizontal="center" vertical="center"/>
    </xf>
    <xf numFmtId="179" fontId="36" fillId="5" borderId="25" xfId="0" applyNumberFormat="1" applyFont="1" applyFill="1" applyBorder="1" applyAlignment="1" applyProtection="1">
      <alignment horizontal="right" vertical="center"/>
    </xf>
    <xf numFmtId="179" fontId="36" fillId="5" borderId="26" xfId="0" applyNumberFormat="1" applyFont="1" applyFill="1" applyBorder="1" applyAlignment="1" applyProtection="1">
      <alignment horizontal="right" vertical="center"/>
    </xf>
    <xf numFmtId="179" fontId="36" fillId="5" borderId="0" xfId="0" applyNumberFormat="1" applyFont="1" applyFill="1" applyBorder="1" applyAlignment="1" applyProtection="1">
      <alignment horizontal="right" vertical="center"/>
    </xf>
    <xf numFmtId="179" fontId="36" fillId="5" borderId="12" xfId="0" applyNumberFormat="1" applyFont="1" applyFill="1" applyBorder="1" applyAlignment="1" applyProtection="1">
      <alignment horizontal="right" vertical="center"/>
    </xf>
    <xf numFmtId="179" fontId="36" fillId="5" borderId="100" xfId="0" applyNumberFormat="1" applyFont="1" applyFill="1" applyBorder="1" applyAlignment="1" applyProtection="1">
      <alignment horizontal="right" vertical="center"/>
    </xf>
    <xf numFmtId="179" fontId="36" fillId="5" borderId="101" xfId="0" applyNumberFormat="1" applyFont="1" applyFill="1" applyBorder="1" applyAlignment="1" applyProtection="1">
      <alignment horizontal="right" vertical="center"/>
    </xf>
    <xf numFmtId="0" fontId="36" fillId="5" borderId="99" xfId="0" applyFont="1" applyFill="1" applyBorder="1" applyAlignment="1" applyProtection="1">
      <alignment horizontal="left" vertical="center" wrapText="1"/>
    </xf>
    <xf numFmtId="0" fontId="36" fillId="5" borderId="100" xfId="0" applyFont="1" applyFill="1" applyBorder="1" applyAlignment="1" applyProtection="1">
      <alignment horizontal="left" vertical="center" wrapText="1"/>
    </xf>
    <xf numFmtId="0" fontId="36" fillId="5" borderId="101" xfId="0" applyFont="1" applyFill="1" applyBorder="1" applyAlignment="1" applyProtection="1">
      <alignment horizontal="left" vertical="center" wrapText="1"/>
    </xf>
    <xf numFmtId="179" fontId="36" fillId="5" borderId="103" xfId="0" applyNumberFormat="1" applyFont="1" applyFill="1" applyBorder="1" applyAlignment="1" applyProtection="1">
      <alignment horizontal="right" vertical="center" indent="2"/>
    </xf>
    <xf numFmtId="179" fontId="36" fillId="5" borderId="104" xfId="0" applyNumberFormat="1" applyFont="1" applyFill="1" applyBorder="1" applyAlignment="1" applyProtection="1">
      <alignment horizontal="right" vertical="center" indent="2"/>
    </xf>
    <xf numFmtId="179" fontId="36" fillId="5" borderId="105" xfId="0" applyNumberFormat="1" applyFont="1" applyFill="1" applyBorder="1" applyAlignment="1" applyProtection="1">
      <alignment horizontal="right" vertical="center" indent="2"/>
    </xf>
    <xf numFmtId="0" fontId="36" fillId="5" borderId="11" xfId="0" applyFont="1" applyFill="1" applyBorder="1" applyAlignment="1" applyProtection="1">
      <alignment horizontal="left" vertical="top" wrapText="1"/>
    </xf>
    <xf numFmtId="0" fontId="36" fillId="5" borderId="103" xfId="0" applyFont="1" applyFill="1" applyBorder="1" applyAlignment="1" applyProtection="1">
      <alignment horizontal="left" vertical="center"/>
    </xf>
    <xf numFmtId="0" fontId="36" fillId="5" borderId="104" xfId="0" applyFont="1" applyFill="1" applyBorder="1" applyAlignment="1" applyProtection="1">
      <alignment horizontal="left" vertical="center"/>
    </xf>
    <xf numFmtId="0" fontId="36" fillId="5" borderId="105" xfId="0" applyFont="1" applyFill="1" applyBorder="1" applyAlignment="1" applyProtection="1">
      <alignment horizontal="left" vertical="center"/>
    </xf>
    <xf numFmtId="0" fontId="36" fillId="5" borderId="10" xfId="0" applyFont="1" applyFill="1" applyBorder="1" applyAlignment="1" applyProtection="1">
      <alignment horizontal="left" vertical="center" wrapText="1"/>
    </xf>
    <xf numFmtId="0" fontId="36" fillId="5" borderId="8" xfId="0" applyFont="1" applyFill="1" applyBorder="1" applyAlignment="1" applyProtection="1">
      <alignment horizontal="left" vertical="center" wrapText="1"/>
    </xf>
    <xf numFmtId="0" fontId="36" fillId="5" borderId="5" xfId="0" applyFont="1" applyFill="1" applyBorder="1" applyAlignment="1" applyProtection="1">
      <alignment horizontal="left" vertical="center"/>
    </xf>
    <xf numFmtId="0" fontId="36" fillId="5" borderId="7" xfId="0" applyFont="1" applyFill="1" applyBorder="1" applyAlignment="1" applyProtection="1">
      <alignment horizontal="center" vertical="center" shrinkToFit="1"/>
    </xf>
    <xf numFmtId="0" fontId="36" fillId="5" borderId="6" xfId="0" applyFont="1" applyFill="1" applyBorder="1" applyAlignment="1" applyProtection="1">
      <alignment horizontal="center" vertical="center" shrinkToFit="1"/>
    </xf>
    <xf numFmtId="185" fontId="36" fillId="5" borderId="9" xfId="0" applyNumberFormat="1" applyFont="1" applyFill="1" applyBorder="1" applyAlignment="1" applyProtection="1">
      <alignment horizontal="right" vertical="center" indent="2"/>
    </xf>
    <xf numFmtId="0" fontId="36" fillId="5" borderId="101" xfId="0" applyFont="1" applyFill="1" applyBorder="1" applyAlignment="1" applyProtection="1">
      <alignment horizontal="left" vertical="center"/>
    </xf>
    <xf numFmtId="0" fontId="36" fillId="5" borderId="106" xfId="0" applyFont="1" applyFill="1" applyBorder="1" applyAlignment="1" applyProtection="1">
      <alignment horizontal="right" vertical="center"/>
    </xf>
    <xf numFmtId="0" fontId="36" fillId="5" borderId="75" xfId="0" applyFont="1" applyFill="1" applyBorder="1" applyAlignment="1" applyProtection="1">
      <alignment horizontal="right" vertical="center"/>
    </xf>
    <xf numFmtId="0" fontId="36" fillId="5" borderId="102" xfId="0" applyFont="1" applyFill="1" applyBorder="1" applyAlignment="1" applyProtection="1">
      <alignment horizontal="right" vertical="center"/>
    </xf>
    <xf numFmtId="0" fontId="36" fillId="5" borderId="12" xfId="0" applyFont="1" applyFill="1" applyBorder="1" applyAlignment="1" applyProtection="1">
      <alignment horizontal="center" vertical="center" shrinkToFit="1"/>
    </xf>
    <xf numFmtId="185" fontId="36" fillId="5" borderId="74" xfId="0" applyNumberFormat="1" applyFont="1" applyFill="1" applyBorder="1" applyAlignment="1" applyProtection="1">
      <alignment horizontal="right" vertical="center" indent="2"/>
    </xf>
    <xf numFmtId="185" fontId="36" fillId="5" borderId="75" xfId="0" applyNumberFormat="1" applyFont="1" applyFill="1" applyBorder="1" applyAlignment="1" applyProtection="1">
      <alignment horizontal="right" vertical="center" indent="2"/>
    </xf>
    <xf numFmtId="185" fontId="36" fillId="5" borderId="102" xfId="0" applyNumberFormat="1" applyFont="1" applyFill="1" applyBorder="1" applyAlignment="1" applyProtection="1">
      <alignment horizontal="right" vertical="center" indent="2"/>
    </xf>
    <xf numFmtId="0" fontId="36" fillId="5" borderId="107" xfId="0" applyFont="1" applyFill="1" applyBorder="1" applyAlignment="1" applyProtection="1">
      <alignment horizontal="right" vertical="center"/>
    </xf>
    <xf numFmtId="0" fontId="36" fillId="5" borderId="108" xfId="0" applyFont="1" applyFill="1" applyBorder="1" applyAlignment="1" applyProtection="1">
      <alignment horizontal="right" vertical="center"/>
    </xf>
    <xf numFmtId="0" fontId="36" fillId="5" borderId="109" xfId="0" applyFont="1" applyFill="1" applyBorder="1" applyAlignment="1" applyProtection="1">
      <alignment horizontal="right" vertical="center"/>
    </xf>
    <xf numFmtId="185" fontId="36" fillId="5" borderId="8" xfId="0" applyNumberFormat="1" applyFont="1" applyFill="1" applyBorder="1" applyAlignment="1" applyProtection="1">
      <alignment horizontal="right" vertical="center" indent="2"/>
    </xf>
    <xf numFmtId="185" fontId="36" fillId="5" borderId="7" xfId="0" applyNumberFormat="1" applyFont="1" applyFill="1" applyBorder="1" applyAlignment="1" applyProtection="1">
      <alignment horizontal="right" vertical="center" indent="2"/>
    </xf>
    <xf numFmtId="185" fontId="36" fillId="5" borderId="6" xfId="0" applyNumberFormat="1" applyFont="1" applyFill="1" applyBorder="1" applyAlignment="1" applyProtection="1">
      <alignment horizontal="right" vertical="center" indent="2"/>
    </xf>
    <xf numFmtId="185" fontId="36" fillId="5" borderId="10" xfId="0" applyNumberFormat="1" applyFont="1" applyFill="1" applyBorder="1" applyAlignment="1" applyProtection="1">
      <alignment horizontal="right" vertical="center" indent="2"/>
    </xf>
    <xf numFmtId="185" fontId="36" fillId="5" borderId="25" xfId="0" applyNumberFormat="1" applyFont="1" applyFill="1" applyBorder="1" applyAlignment="1" applyProtection="1">
      <alignment horizontal="right" vertical="center" indent="2"/>
    </xf>
    <xf numFmtId="185" fontId="36" fillId="5" borderId="26" xfId="0" applyNumberFormat="1" applyFont="1" applyFill="1" applyBorder="1" applyAlignment="1" applyProtection="1">
      <alignment horizontal="right" vertical="center" indent="2"/>
    </xf>
    <xf numFmtId="0" fontId="36" fillId="10" borderId="7" xfId="0" applyFont="1" applyFill="1" applyBorder="1" applyAlignment="1" applyProtection="1">
      <alignment horizontal="left" vertical="center" shrinkToFit="1"/>
    </xf>
    <xf numFmtId="0" fontId="36" fillId="10" borderId="6" xfId="0" applyFont="1" applyFill="1" applyBorder="1" applyAlignment="1" applyProtection="1">
      <alignment horizontal="left" vertical="center" shrinkToFit="1"/>
    </xf>
    <xf numFmtId="0" fontId="36" fillId="10" borderId="0" xfId="0" applyFont="1" applyFill="1" applyBorder="1" applyAlignment="1" applyProtection="1">
      <alignment horizontal="left" vertical="center" shrinkToFit="1"/>
    </xf>
    <xf numFmtId="0" fontId="36" fillId="10" borderId="12" xfId="0" applyFont="1" applyFill="1" applyBorder="1" applyAlignment="1" applyProtection="1">
      <alignment horizontal="left" vertical="center" shrinkToFit="1"/>
    </xf>
    <xf numFmtId="0" fontId="36" fillId="5" borderId="84" xfId="0" applyFont="1" applyFill="1" applyBorder="1" applyAlignment="1" applyProtection="1">
      <alignment horizontal="center" vertical="center" shrinkToFit="1"/>
    </xf>
    <xf numFmtId="0" fontId="43" fillId="5" borderId="0" xfId="0" applyFont="1" applyFill="1" applyAlignment="1" applyProtection="1">
      <alignment horizontal="center" vertical="center" shrinkToFit="1"/>
    </xf>
    <xf numFmtId="0" fontId="36" fillId="5" borderId="91" xfId="0" applyFont="1" applyFill="1" applyBorder="1" applyAlignment="1" applyProtection="1">
      <alignment horizontal="center" vertical="center" shrinkToFit="1"/>
    </xf>
    <xf numFmtId="0" fontId="36" fillId="5" borderId="88" xfId="0" applyFont="1" applyFill="1" applyBorder="1" applyAlignment="1" applyProtection="1">
      <alignment horizontal="center" vertical="center" shrinkToFit="1"/>
    </xf>
    <xf numFmtId="0" fontId="36" fillId="5" borderId="90" xfId="0" applyFont="1" applyFill="1" applyBorder="1" applyAlignment="1" applyProtection="1">
      <alignment horizontal="center" vertical="center" shrinkToFit="1"/>
    </xf>
    <xf numFmtId="0" fontId="36" fillId="5" borderId="89" xfId="4" applyFont="1" applyFill="1" applyBorder="1" applyAlignment="1" applyProtection="1">
      <alignment horizontal="center" vertical="center" shrinkToFit="1"/>
    </xf>
    <xf numFmtId="0" fontId="36" fillId="5" borderId="88" xfId="4" applyFont="1" applyFill="1" applyBorder="1" applyAlignment="1" applyProtection="1">
      <alignment horizontal="center" vertical="center" shrinkToFit="1"/>
    </xf>
    <xf numFmtId="0" fontId="36" fillId="5" borderId="87" xfId="4" applyFont="1" applyFill="1" applyBorder="1" applyAlignment="1" applyProtection="1">
      <alignment horizontal="center" vertical="center" shrinkToFit="1"/>
    </xf>
    <xf numFmtId="0" fontId="36" fillId="5" borderId="83" xfId="0" applyFont="1" applyFill="1" applyBorder="1" applyAlignment="1" applyProtection="1">
      <alignment horizontal="center" vertical="center" shrinkToFit="1"/>
    </xf>
    <xf numFmtId="0" fontId="36" fillId="5" borderId="72" xfId="0" applyFont="1" applyFill="1" applyBorder="1" applyAlignment="1" applyProtection="1">
      <alignment horizontal="center" vertical="center" shrinkToFit="1"/>
    </xf>
    <xf numFmtId="0" fontId="36" fillId="5" borderId="71" xfId="0" applyFont="1" applyFill="1" applyBorder="1" applyAlignment="1" applyProtection="1">
      <alignment horizontal="center" vertical="center" shrinkToFit="1"/>
    </xf>
    <xf numFmtId="0" fontId="36" fillId="5" borderId="70" xfId="0" applyFont="1" applyFill="1" applyBorder="1" applyAlignment="1" applyProtection="1">
      <alignment horizontal="center" vertical="center" shrinkToFit="1"/>
    </xf>
    <xf numFmtId="0" fontId="75" fillId="5" borderId="72" xfId="0" applyFont="1" applyFill="1" applyBorder="1" applyAlignment="1" applyProtection="1">
      <alignment horizontal="center" vertical="center" shrinkToFit="1"/>
    </xf>
    <xf numFmtId="0" fontId="75" fillId="5" borderId="98" xfId="0" applyFont="1" applyFill="1" applyBorder="1" applyAlignment="1" applyProtection="1">
      <alignment horizontal="center" vertical="center" shrinkToFit="1"/>
    </xf>
    <xf numFmtId="179" fontId="36" fillId="5" borderId="140" xfId="0" applyNumberFormat="1" applyFont="1" applyFill="1" applyBorder="1" applyAlignment="1" applyProtection="1">
      <alignment horizontal="right" vertical="center" indent="2"/>
    </xf>
    <xf numFmtId="179" fontId="36" fillId="5" borderId="141" xfId="0" applyNumberFormat="1" applyFont="1" applyFill="1" applyBorder="1" applyAlignment="1" applyProtection="1">
      <alignment horizontal="right" vertical="center" indent="2"/>
    </xf>
    <xf numFmtId="179" fontId="36" fillId="5" borderId="142" xfId="0" applyNumberFormat="1" applyFont="1" applyFill="1" applyBorder="1" applyAlignment="1" applyProtection="1">
      <alignment horizontal="right" vertical="center" indent="2"/>
    </xf>
    <xf numFmtId="184" fontId="36" fillId="5" borderId="144" xfId="0" applyNumberFormat="1" applyFont="1" applyFill="1" applyBorder="1" applyAlignment="1" applyProtection="1">
      <alignment horizontal="right" vertical="center" indent="2"/>
    </xf>
    <xf numFmtId="184" fontId="36" fillId="5" borderId="143" xfId="0" applyNumberFormat="1" applyFont="1" applyFill="1" applyBorder="1" applyAlignment="1" applyProtection="1">
      <alignment horizontal="right" vertical="center" indent="2"/>
    </xf>
    <xf numFmtId="184" fontId="36" fillId="5" borderId="145" xfId="0" applyNumberFormat="1" applyFont="1" applyFill="1" applyBorder="1" applyAlignment="1" applyProtection="1">
      <alignment horizontal="right" vertical="center" indent="2"/>
    </xf>
    <xf numFmtId="184" fontId="36" fillId="5" borderId="8" xfId="0" applyNumberFormat="1" applyFont="1" applyFill="1" applyBorder="1" applyAlignment="1" applyProtection="1">
      <alignment horizontal="right" vertical="center" indent="2"/>
    </xf>
    <xf numFmtId="184" fontId="36" fillId="5" borderId="7" xfId="0" applyNumberFormat="1" applyFont="1" applyFill="1" applyBorder="1" applyAlignment="1" applyProtection="1">
      <alignment horizontal="right" vertical="center" indent="2"/>
    </xf>
    <xf numFmtId="184" fontId="36" fillId="5" borderId="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center" vertical="center"/>
    </xf>
    <xf numFmtId="179" fontId="36" fillId="5" borderId="7" xfId="0" applyNumberFormat="1" applyFont="1" applyFill="1" applyBorder="1" applyAlignment="1" applyProtection="1">
      <alignment horizontal="center" vertical="center"/>
    </xf>
    <xf numFmtId="179" fontId="36" fillId="5" borderId="147" xfId="0" applyNumberFormat="1" applyFont="1" applyFill="1" applyBorder="1" applyAlignment="1" applyProtection="1">
      <alignment horizontal="right" vertical="center" indent="2"/>
    </xf>
    <xf numFmtId="179" fontId="36" fillId="5" borderId="134" xfId="0" applyNumberFormat="1" applyFont="1" applyFill="1" applyBorder="1" applyAlignment="1" applyProtection="1">
      <alignment horizontal="right" vertical="center" indent="2"/>
    </xf>
    <xf numFmtId="179" fontId="36" fillId="5" borderId="135" xfId="0" applyNumberFormat="1" applyFont="1" applyFill="1" applyBorder="1" applyAlignment="1" applyProtection="1">
      <alignment horizontal="right" vertical="center" indent="2"/>
    </xf>
    <xf numFmtId="179" fontId="36" fillId="5" borderId="144" xfId="0" applyNumberFormat="1" applyFont="1" applyFill="1" applyBorder="1" applyAlignment="1" applyProtection="1">
      <alignment horizontal="right" vertical="center" indent="2"/>
    </xf>
    <xf numFmtId="179" fontId="36" fillId="5" borderId="143" xfId="0" applyNumberFormat="1" applyFont="1" applyFill="1" applyBorder="1" applyAlignment="1" applyProtection="1">
      <alignment horizontal="right" vertical="center" indent="2"/>
    </xf>
    <xf numFmtId="179" fontId="36" fillId="5" borderId="145"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shrinkToFit="1"/>
    </xf>
    <xf numFmtId="0" fontId="36" fillId="5" borderId="2" xfId="0" applyFont="1" applyFill="1" applyBorder="1" applyAlignment="1" applyProtection="1">
      <alignment horizontal="left" vertical="center" shrinkToFit="1"/>
    </xf>
    <xf numFmtId="0" fontId="36" fillId="5" borderId="3" xfId="0" applyFont="1" applyFill="1" applyBorder="1" applyAlignment="1" applyProtection="1">
      <alignment horizontal="left" vertical="center" shrinkToFit="1"/>
    </xf>
    <xf numFmtId="0" fontId="36" fillId="5" borderId="1" xfId="0" applyFont="1" applyFill="1" applyBorder="1" applyAlignment="1" applyProtection="1">
      <alignment horizontal="center" vertical="center"/>
    </xf>
    <xf numFmtId="0" fontId="5" fillId="5" borderId="7"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179" fontId="36" fillId="5" borderId="79" xfId="0" applyNumberFormat="1" applyFont="1" applyFill="1" applyBorder="1" applyAlignment="1" applyProtection="1">
      <alignment horizontal="right" vertical="center" indent="2"/>
    </xf>
    <xf numFmtId="179" fontId="36" fillId="5" borderId="78" xfId="0" applyNumberFormat="1" applyFont="1" applyFill="1" applyBorder="1" applyAlignment="1" applyProtection="1">
      <alignment horizontal="right" vertical="center" indent="2"/>
    </xf>
    <xf numFmtId="179" fontId="36" fillId="5" borderId="77" xfId="0" applyNumberFormat="1" applyFont="1" applyFill="1" applyBorder="1" applyAlignment="1" applyProtection="1">
      <alignment horizontal="right" vertical="center" indent="2"/>
    </xf>
    <xf numFmtId="0" fontId="39" fillId="5" borderId="2" xfId="0" applyNumberFormat="1" applyFont="1" applyFill="1" applyBorder="1" applyAlignment="1" applyProtection="1">
      <alignment horizontal="center" vertical="center" shrinkToFit="1"/>
    </xf>
    <xf numFmtId="0" fontId="5" fillId="5" borderId="143" xfId="0" applyFont="1" applyFill="1" applyBorder="1" applyAlignment="1" applyProtection="1">
      <alignment horizontal="left" vertical="center" wrapText="1"/>
    </xf>
    <xf numFmtId="0" fontId="5" fillId="5" borderId="145"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shrinkToFit="1"/>
    </xf>
    <xf numFmtId="0" fontId="36" fillId="5" borderId="6" xfId="0" applyFont="1" applyFill="1" applyBorder="1" applyAlignment="1" applyProtection="1">
      <alignment horizontal="left" vertical="center" shrinkToFit="1"/>
    </xf>
    <xf numFmtId="0" fontId="36" fillId="5" borderId="10" xfId="0" applyFont="1" applyFill="1" applyBorder="1" applyAlignment="1" applyProtection="1">
      <alignment horizontal="left" vertical="center" shrinkToFit="1"/>
    </xf>
    <xf numFmtId="0" fontId="36" fillId="5" borderId="25" xfId="0" applyFont="1" applyFill="1" applyBorder="1" applyAlignment="1" applyProtection="1">
      <alignment horizontal="left" vertical="center" shrinkToFit="1"/>
    </xf>
    <xf numFmtId="0" fontId="36" fillId="5" borderId="26" xfId="0" applyFont="1" applyFill="1" applyBorder="1" applyAlignment="1" applyProtection="1">
      <alignment horizontal="left" vertical="center" shrinkToFit="1"/>
    </xf>
    <xf numFmtId="0" fontId="36" fillId="5" borderId="137" xfId="0" applyFont="1" applyFill="1" applyBorder="1" applyAlignment="1" applyProtection="1">
      <alignment horizontal="left" vertical="center" shrinkToFit="1"/>
    </xf>
    <xf numFmtId="0" fontId="36" fillId="5" borderId="139" xfId="0" applyFont="1" applyFill="1" applyBorder="1" applyAlignment="1" applyProtection="1">
      <alignment horizontal="left" vertical="center" shrinkToFit="1"/>
    </xf>
    <xf numFmtId="0" fontId="39" fillId="5" borderId="11" xfId="0" applyFont="1" applyFill="1" applyBorder="1" applyAlignment="1" applyProtection="1">
      <alignment horizontal="left" vertical="top" wrapText="1"/>
    </xf>
    <xf numFmtId="0" fontId="39" fillId="5" borderId="0" xfId="0" applyFont="1" applyFill="1" applyBorder="1" applyAlignment="1" applyProtection="1">
      <alignment horizontal="left" vertical="top" wrapText="1"/>
    </xf>
    <xf numFmtId="0" fontId="39" fillId="5" borderId="12" xfId="0" applyFont="1" applyFill="1" applyBorder="1" applyAlignment="1" applyProtection="1">
      <alignment horizontal="left" vertical="top" wrapText="1"/>
    </xf>
    <xf numFmtId="0" fontId="39" fillId="5" borderId="8" xfId="0" applyFont="1" applyFill="1" applyBorder="1" applyAlignment="1" applyProtection="1">
      <alignment horizontal="left" vertical="top" wrapText="1"/>
    </xf>
    <xf numFmtId="0" fontId="39" fillId="5" borderId="7" xfId="0" applyFont="1" applyFill="1" applyBorder="1" applyAlignment="1" applyProtection="1">
      <alignment horizontal="left" vertical="top" wrapText="1"/>
    </xf>
    <xf numFmtId="0" fontId="39" fillId="5" borderId="6" xfId="0" applyFont="1" applyFill="1" applyBorder="1" applyAlignment="1" applyProtection="1">
      <alignment horizontal="left" vertical="top" wrapText="1"/>
    </xf>
    <xf numFmtId="0" fontId="36" fillId="5" borderId="143" xfId="0" applyFont="1" applyFill="1" applyBorder="1" applyAlignment="1" applyProtection="1">
      <alignment horizontal="left" vertical="center" shrinkToFit="1"/>
    </xf>
    <xf numFmtId="0" fontId="36" fillId="5" borderId="145" xfId="0" applyFont="1" applyFill="1" applyBorder="1" applyAlignment="1" applyProtection="1">
      <alignment horizontal="left" vertical="center" shrinkToFit="1"/>
    </xf>
    <xf numFmtId="3" fontId="91" fillId="0" borderId="5" xfId="13" applyNumberFormat="1" applyFont="1" applyFill="1" applyBorder="1" applyAlignment="1">
      <alignment horizontal="center" vertical="center" wrapText="1"/>
    </xf>
    <xf numFmtId="3" fontId="91" fillId="0" borderId="9" xfId="13" applyNumberFormat="1" applyFont="1" applyFill="1" applyBorder="1" applyAlignment="1">
      <alignment horizontal="center" vertical="center" wrapText="1"/>
    </xf>
    <xf numFmtId="3" fontId="91" fillId="0" borderId="5" xfId="13" applyNumberFormat="1" applyFont="1" applyFill="1" applyBorder="1" applyAlignment="1">
      <alignment horizontal="center" vertical="center"/>
    </xf>
    <xf numFmtId="198" fontId="91" fillId="0" borderId="5" xfId="13" applyNumberFormat="1" applyFont="1" applyFill="1" applyBorder="1" applyAlignment="1">
      <alignment horizontal="center" vertical="center"/>
    </xf>
    <xf numFmtId="3" fontId="91" fillId="0" borderId="1" xfId="13" applyNumberFormat="1" applyFont="1" applyFill="1" applyBorder="1" applyAlignment="1">
      <alignment horizontal="center" vertical="center"/>
    </xf>
    <xf numFmtId="3" fontId="91" fillId="0" borderId="10" xfId="13" applyNumberFormat="1" applyFont="1" applyFill="1" applyBorder="1" applyAlignment="1">
      <alignment horizontal="center" vertical="center" wrapText="1"/>
    </xf>
    <xf numFmtId="3" fontId="91" fillId="0" borderId="26" xfId="13" applyNumberFormat="1" applyFont="1" applyFill="1" applyBorder="1" applyAlignment="1">
      <alignment horizontal="center" vertical="center" wrapText="1"/>
    </xf>
    <xf numFmtId="3" fontId="91" fillId="0" borderId="62" xfId="13" applyNumberFormat="1" applyFont="1" applyFill="1" applyBorder="1" applyAlignment="1">
      <alignment horizontal="center" vertical="center" wrapText="1"/>
    </xf>
    <xf numFmtId="3" fontId="91" fillId="0" borderId="0" xfId="13" applyNumberFormat="1" applyFont="1" applyFill="1" applyBorder="1" applyAlignment="1">
      <alignment horizontal="center" vertical="center" wrapText="1"/>
    </xf>
    <xf numFmtId="3" fontId="91" fillId="0" borderId="0" xfId="13" applyNumberFormat="1" applyFont="1" applyFill="1" applyBorder="1" applyAlignment="1">
      <alignment horizontal="center" vertical="center"/>
    </xf>
    <xf numFmtId="3" fontId="91" fillId="0" borderId="10" xfId="13" applyNumberFormat="1" applyFont="1" applyFill="1" applyBorder="1" applyAlignment="1">
      <alignment horizontal="center" vertical="center"/>
    </xf>
    <xf numFmtId="3" fontId="91" fillId="0" borderId="25" xfId="13" applyNumberFormat="1" applyFont="1" applyFill="1" applyBorder="1" applyAlignment="1">
      <alignment horizontal="center" vertical="center"/>
    </xf>
    <xf numFmtId="3" fontId="91" fillId="0" borderId="26" xfId="13" applyNumberFormat="1" applyFont="1" applyFill="1" applyBorder="1" applyAlignment="1">
      <alignment horizontal="center" vertical="center"/>
    </xf>
    <xf numFmtId="3" fontId="91" fillId="0" borderId="11" xfId="13" applyNumberFormat="1" applyFont="1" applyFill="1" applyBorder="1" applyAlignment="1">
      <alignment horizontal="center" vertical="center"/>
    </xf>
    <xf numFmtId="3" fontId="91" fillId="0" borderId="12" xfId="13" applyNumberFormat="1" applyFont="1" applyFill="1" applyBorder="1" applyAlignment="1">
      <alignment horizontal="center" vertical="center"/>
    </xf>
    <xf numFmtId="3" fontId="91" fillId="0" borderId="10" xfId="13" applyNumberFormat="1" applyFont="1" applyFill="1" applyBorder="1" applyAlignment="1">
      <alignment vertical="center" wrapText="1"/>
    </xf>
    <xf numFmtId="3" fontId="91" fillId="0" borderId="25" xfId="13" applyNumberFormat="1" applyFont="1" applyFill="1" applyBorder="1" applyAlignment="1">
      <alignment vertical="center"/>
    </xf>
    <xf numFmtId="3" fontId="91" fillId="0" borderId="26" xfId="13" applyNumberFormat="1" applyFont="1" applyFill="1" applyBorder="1" applyAlignment="1">
      <alignment vertical="center"/>
    </xf>
    <xf numFmtId="3" fontId="91" fillId="0" borderId="11" xfId="13" applyNumberFormat="1" applyFont="1" applyFill="1" applyBorder="1" applyAlignment="1">
      <alignment vertical="center"/>
    </xf>
    <xf numFmtId="3" fontId="91" fillId="0" borderId="0" xfId="13" applyNumberFormat="1" applyFont="1" applyFill="1" applyBorder="1" applyAlignment="1">
      <alignment vertical="center"/>
    </xf>
    <xf numFmtId="3" fontId="91" fillId="0" borderId="12" xfId="13" applyNumberFormat="1" applyFont="1" applyFill="1" applyBorder="1" applyAlignment="1">
      <alignment vertical="center"/>
    </xf>
    <xf numFmtId="3" fontId="91" fillId="0" borderId="10" xfId="13" applyNumberFormat="1" applyFont="1" applyFill="1" applyBorder="1" applyAlignment="1">
      <alignment horizontal="left" vertical="center" indent="1"/>
    </xf>
    <xf numFmtId="3" fontId="91" fillId="0" borderId="25" xfId="13" applyNumberFormat="1" applyFont="1" applyFill="1" applyBorder="1" applyAlignment="1">
      <alignment horizontal="left" vertical="center" indent="1"/>
    </xf>
    <xf numFmtId="3" fontId="91" fillId="0" borderId="26" xfId="13" applyNumberFormat="1" applyFont="1" applyFill="1" applyBorder="1" applyAlignment="1">
      <alignment horizontal="left" vertical="center" indent="1"/>
    </xf>
    <xf numFmtId="3" fontId="91" fillId="0" borderId="11" xfId="13" applyNumberFormat="1" applyFont="1" applyFill="1" applyBorder="1" applyAlignment="1">
      <alignment horizontal="left" vertical="center" indent="1"/>
    </xf>
    <xf numFmtId="3" fontId="91" fillId="0" borderId="0" xfId="13" applyNumberFormat="1" applyFont="1" applyFill="1" applyBorder="1" applyAlignment="1">
      <alignment horizontal="left" vertical="center" indent="1"/>
    </xf>
    <xf numFmtId="3" fontId="91" fillId="0" borderId="12" xfId="13" applyNumberFormat="1" applyFont="1" applyFill="1" applyBorder="1" applyAlignment="1">
      <alignment horizontal="left" vertical="center" indent="1"/>
    </xf>
    <xf numFmtId="3" fontId="91" fillId="0" borderId="10" xfId="13" applyNumberFormat="1" applyFont="1" applyFill="1" applyBorder="1" applyAlignment="1">
      <alignment vertical="center"/>
    </xf>
    <xf numFmtId="3" fontId="91" fillId="0" borderId="9" xfId="13" applyNumberFormat="1" applyFont="1" applyFill="1" applyBorder="1" applyAlignment="1">
      <alignment horizontal="center" vertical="center"/>
    </xf>
    <xf numFmtId="199" fontId="91" fillId="0" borderId="9" xfId="13" applyNumberFormat="1" applyFont="1" applyFill="1" applyBorder="1" applyAlignment="1">
      <alignment horizontal="center" vertical="center" wrapText="1"/>
    </xf>
    <xf numFmtId="199" fontId="91" fillId="0" borderId="62" xfId="13" applyNumberFormat="1" applyFont="1" applyFill="1" applyBorder="1" applyAlignment="1">
      <alignment horizontal="center" vertical="center" wrapText="1"/>
    </xf>
    <xf numFmtId="178" fontId="91" fillId="0" borderId="201" xfId="13" applyNumberFormat="1" applyFont="1" applyFill="1" applyBorder="1" applyAlignment="1">
      <alignment horizontal="center" vertical="center" wrapText="1"/>
    </xf>
    <xf numFmtId="178" fontId="91" fillId="0" borderId="202" xfId="13" applyNumberFormat="1" applyFont="1" applyFill="1" applyBorder="1" applyAlignment="1">
      <alignment horizontal="center" vertical="center" wrapText="1"/>
    </xf>
    <xf numFmtId="198" fontId="91" fillId="0" borderId="10" xfId="13" applyNumberFormat="1" applyFont="1" applyFill="1" applyBorder="1" applyAlignment="1">
      <alignment horizontal="center" vertical="center" wrapText="1"/>
    </xf>
    <xf numFmtId="198" fontId="91" fillId="0" borderId="25" xfId="13" applyNumberFormat="1" applyFont="1" applyFill="1" applyBorder="1" applyAlignment="1">
      <alignment horizontal="center" vertical="center" wrapText="1"/>
    </xf>
    <xf numFmtId="198" fontId="91" fillId="0" borderId="26" xfId="13" applyNumberFormat="1" applyFont="1" applyFill="1" applyBorder="1" applyAlignment="1">
      <alignment horizontal="center" vertical="center" wrapText="1"/>
    </xf>
    <xf numFmtId="199" fontId="91" fillId="0" borderId="12" xfId="13" applyNumberFormat="1" applyFont="1" applyFill="1" applyBorder="1" applyAlignment="1">
      <alignment horizontal="center" vertical="center" wrapText="1"/>
    </xf>
    <xf numFmtId="198" fontId="91" fillId="0" borderId="247" xfId="13" applyNumberFormat="1" applyFont="1" applyFill="1" applyBorder="1" applyAlignment="1">
      <alignment vertical="center" wrapText="1"/>
    </xf>
    <xf numFmtId="198" fontId="91" fillId="0" borderId="245" xfId="13" applyNumberFormat="1" applyFont="1" applyFill="1" applyBorder="1" applyAlignment="1">
      <alignment vertical="center" wrapText="1"/>
    </xf>
    <xf numFmtId="199" fontId="91" fillId="0" borderId="9" xfId="13" applyNumberFormat="1" applyFont="1" applyFill="1" applyBorder="1" applyAlignment="1">
      <alignment vertical="center"/>
    </xf>
    <xf numFmtId="199" fontId="91" fillId="0" borderId="62" xfId="13" applyNumberFormat="1" applyFont="1" applyFill="1" applyBorder="1" applyAlignment="1">
      <alignment vertical="center"/>
    </xf>
    <xf numFmtId="178" fontId="91" fillId="0" borderId="4" xfId="13" applyNumberFormat="1" applyFont="1" applyFill="1" applyBorder="1" applyAlignment="1">
      <alignment horizontal="center" vertical="center" wrapText="1"/>
    </xf>
    <xf numFmtId="178" fontId="91" fillId="0" borderId="8" xfId="13" applyNumberFormat="1" applyFont="1" applyFill="1" applyBorder="1" applyAlignment="1">
      <alignment horizontal="center" vertical="center" wrapText="1"/>
    </xf>
    <xf numFmtId="178" fontId="91" fillId="0" borderId="7" xfId="13" applyNumberFormat="1" applyFont="1" applyFill="1" applyBorder="1" applyAlignment="1">
      <alignment horizontal="center" vertical="center" wrapText="1"/>
    </xf>
    <xf numFmtId="178" fontId="91" fillId="0" borderId="6" xfId="13" applyNumberFormat="1" applyFont="1" applyFill="1" applyBorder="1" applyAlignment="1">
      <alignment horizontal="center" vertical="center" wrapText="1"/>
    </xf>
    <xf numFmtId="178" fontId="91" fillId="0" borderId="8" xfId="13" applyNumberFormat="1" applyFont="1" applyFill="1" applyBorder="1" applyAlignment="1">
      <alignment horizontal="center" vertical="center"/>
    </xf>
    <xf numFmtId="178" fontId="91" fillId="0" borderId="7" xfId="13" applyNumberFormat="1" applyFont="1" applyFill="1" applyBorder="1" applyAlignment="1">
      <alignment horizontal="center" vertical="center"/>
    </xf>
    <xf numFmtId="178" fontId="91" fillId="0" borderId="6" xfId="13" applyNumberFormat="1" applyFont="1" applyFill="1" applyBorder="1" applyAlignment="1">
      <alignment horizontal="center" vertical="center"/>
    </xf>
    <xf numFmtId="198" fontId="91" fillId="0" borderId="105" xfId="13" applyNumberFormat="1" applyFont="1" applyFill="1" applyBorder="1" applyAlignment="1">
      <alignment vertical="center" wrapText="1"/>
    </xf>
    <xf numFmtId="198" fontId="91" fillId="0" borderId="12" xfId="13" applyNumberFormat="1" applyFont="1" applyFill="1" applyBorder="1" applyAlignment="1">
      <alignment vertical="center" wrapText="1"/>
    </xf>
    <xf numFmtId="198" fontId="91" fillId="0" borderId="6" xfId="13" applyNumberFormat="1" applyFont="1" applyFill="1" applyBorder="1" applyAlignment="1">
      <alignment vertical="center" wrapText="1"/>
    </xf>
    <xf numFmtId="201" fontId="91" fillId="0" borderId="103" xfId="13" applyNumberFormat="1" applyFont="1" applyFill="1" applyBorder="1" applyAlignment="1">
      <alignment vertical="center" wrapText="1"/>
    </xf>
    <xf numFmtId="201" fontId="91" fillId="0" borderId="11" xfId="13" applyNumberFormat="1" applyFont="1" applyFill="1" applyBorder="1" applyAlignment="1">
      <alignment vertical="center" wrapText="1"/>
    </xf>
    <xf numFmtId="198" fontId="91" fillId="0" borderId="104" xfId="13" applyNumberFormat="1" applyFont="1" applyFill="1" applyBorder="1" applyAlignment="1">
      <alignment vertical="center" wrapText="1"/>
    </xf>
    <xf numFmtId="198" fontId="91" fillId="0" borderId="0" xfId="13" applyNumberFormat="1" applyFont="1" applyFill="1" applyBorder="1" applyAlignment="1">
      <alignment vertical="center" wrapText="1"/>
    </xf>
    <xf numFmtId="198" fontId="91" fillId="0" borderId="7" xfId="13" applyNumberFormat="1" applyFont="1" applyFill="1" applyBorder="1" applyAlignment="1">
      <alignment vertical="center" wrapText="1"/>
    </xf>
    <xf numFmtId="178" fontId="91" fillId="0" borderId="103" xfId="13" applyNumberFormat="1" applyFont="1" applyFill="1" applyBorder="1" applyAlignment="1">
      <alignment vertical="center" wrapText="1"/>
    </xf>
    <xf numFmtId="178" fontId="91" fillId="0" borderId="11" xfId="13" applyNumberFormat="1" applyFont="1" applyFill="1" applyBorder="1" applyAlignment="1">
      <alignment vertical="center" wrapText="1"/>
    </xf>
    <xf numFmtId="178" fontId="91" fillId="0" borderId="8" xfId="13" applyNumberFormat="1" applyFont="1" applyFill="1" applyBorder="1" applyAlignment="1">
      <alignment vertical="center" wrapText="1"/>
    </xf>
    <xf numFmtId="198" fontId="91" fillId="0" borderId="62" xfId="13" applyNumberFormat="1" applyFont="1" applyFill="1" applyBorder="1" applyAlignment="1">
      <alignment horizontal="center" vertical="center"/>
    </xf>
    <xf numFmtId="3" fontId="91" fillId="0" borderId="246" xfId="13" applyNumberFormat="1" applyFont="1" applyFill="1" applyBorder="1" applyAlignment="1">
      <alignment vertical="center" wrapText="1"/>
    </xf>
    <xf numFmtId="3" fontId="91" fillId="0" borderId="249" xfId="13" applyNumberFormat="1" applyFont="1" applyFill="1" applyBorder="1" applyAlignment="1">
      <alignment vertical="center" wrapText="1"/>
    </xf>
    <xf numFmtId="200" fontId="91" fillId="0" borderId="246" xfId="13" applyNumberFormat="1" applyFont="1" applyFill="1" applyBorder="1" applyAlignment="1">
      <alignment vertical="center" wrapText="1"/>
    </xf>
    <xf numFmtId="200" fontId="91" fillId="0" borderId="249" xfId="13" applyNumberFormat="1" applyFont="1" applyFill="1" applyBorder="1" applyAlignment="1">
      <alignment vertical="center" wrapText="1"/>
    </xf>
    <xf numFmtId="198" fontId="91" fillId="0" borderId="248" xfId="13" applyNumberFormat="1" applyFont="1" applyFill="1" applyBorder="1" applyAlignment="1">
      <alignment vertical="center" wrapText="1"/>
    </xf>
    <xf numFmtId="198" fontId="91" fillId="0" borderId="250" xfId="13" applyNumberFormat="1" applyFont="1" applyFill="1" applyBorder="1" applyAlignment="1">
      <alignment vertical="center" wrapText="1"/>
    </xf>
    <xf numFmtId="3" fontId="91" fillId="0" borderId="103" xfId="13" applyNumberFormat="1" applyFont="1" applyFill="1" applyBorder="1" applyAlignment="1">
      <alignment vertical="center" wrapText="1"/>
    </xf>
    <xf numFmtId="3" fontId="91" fillId="0" borderId="11" xfId="13" applyNumberFormat="1" applyFont="1" applyFill="1" applyBorder="1" applyAlignment="1">
      <alignment vertical="center" wrapText="1"/>
    </xf>
    <xf numFmtId="0" fontId="90" fillId="11" borderId="12" xfId="13" applyFont="1" applyFill="1" applyBorder="1" applyAlignment="1">
      <alignment vertical="center"/>
    </xf>
    <xf numFmtId="3" fontId="91" fillId="0" borderId="4" xfId="13" applyNumberFormat="1" applyFont="1" applyFill="1" applyBorder="1" applyAlignment="1">
      <alignment horizontal="center" vertical="center" wrapText="1"/>
    </xf>
    <xf numFmtId="3" fontId="91" fillId="11" borderId="9" xfId="13" applyNumberFormat="1" applyFont="1" applyFill="1" applyBorder="1" applyAlignment="1">
      <alignment horizontal="left" vertical="center" wrapText="1"/>
    </xf>
    <xf numFmtId="3" fontId="91" fillId="11" borderId="62" xfId="13" applyNumberFormat="1" applyFont="1" applyFill="1" applyBorder="1" applyAlignment="1">
      <alignment horizontal="left" vertical="center" wrapText="1"/>
    </xf>
    <xf numFmtId="0" fontId="91" fillId="11" borderId="9" xfId="13" applyFont="1" applyFill="1" applyBorder="1" applyAlignment="1">
      <alignment horizontal="center" vertical="center"/>
    </xf>
    <xf numFmtId="0" fontId="91" fillId="11" borderId="62" xfId="13" applyFont="1" applyFill="1" applyBorder="1" applyAlignment="1">
      <alignment horizontal="center" vertical="center"/>
    </xf>
    <xf numFmtId="3" fontId="91" fillId="11" borderId="9" xfId="13" applyNumberFormat="1" applyFont="1" applyFill="1" applyBorder="1" applyAlignment="1">
      <alignment horizontal="distributed" vertical="center"/>
    </xf>
    <xf numFmtId="3" fontId="91" fillId="11" borderId="62" xfId="13" applyNumberFormat="1" applyFont="1" applyFill="1" applyBorder="1" applyAlignment="1">
      <alignment horizontal="distributed" vertical="center"/>
    </xf>
    <xf numFmtId="178" fontId="91" fillId="0" borderId="246" xfId="13" applyNumberFormat="1" applyFont="1" applyFill="1" applyBorder="1" applyAlignment="1">
      <alignment vertical="center"/>
    </xf>
    <xf numFmtId="178" fontId="91" fillId="0" borderId="249" xfId="13" applyNumberFormat="1" applyFont="1" applyFill="1" applyBorder="1" applyAlignment="1">
      <alignment vertical="center"/>
    </xf>
    <xf numFmtId="198" fontId="91" fillId="0" borderId="247" xfId="13" applyNumberFormat="1" applyFont="1" applyFill="1" applyBorder="1" applyAlignment="1">
      <alignment vertical="center"/>
    </xf>
    <xf numFmtId="198" fontId="91" fillId="0" borderId="245" xfId="13" applyNumberFormat="1" applyFont="1" applyFill="1" applyBorder="1" applyAlignment="1">
      <alignment vertical="center"/>
    </xf>
    <xf numFmtId="178" fontId="91" fillId="0" borderId="246" xfId="13" applyNumberFormat="1" applyFont="1" applyFill="1" applyBorder="1" applyAlignment="1">
      <alignment vertical="center" wrapText="1"/>
    </xf>
    <xf numFmtId="178" fontId="91" fillId="0" borderId="249" xfId="13" applyNumberFormat="1" applyFont="1" applyFill="1" applyBorder="1" applyAlignment="1">
      <alignment vertical="center" wrapText="1"/>
    </xf>
    <xf numFmtId="178" fontId="91" fillId="0" borderId="9" xfId="13" applyNumberFormat="1" applyFont="1" applyFill="1" applyBorder="1" applyAlignment="1">
      <alignment vertical="center"/>
    </xf>
    <xf numFmtId="178" fontId="91" fillId="0" borderId="62" xfId="13" applyNumberFormat="1" applyFont="1" applyFill="1" applyBorder="1" applyAlignment="1">
      <alignment vertical="center"/>
    </xf>
    <xf numFmtId="178" fontId="91" fillId="0" borderId="9" xfId="13" applyNumberFormat="1" applyFont="1" applyFill="1" applyBorder="1" applyAlignment="1"/>
    <xf numFmtId="178" fontId="91" fillId="0" borderId="62" xfId="13" applyNumberFormat="1" applyFont="1" applyFill="1" applyBorder="1" applyAlignment="1"/>
    <xf numFmtId="3" fontId="91" fillId="11" borderId="0" xfId="13" applyNumberFormat="1" applyFont="1" applyFill="1" applyBorder="1" applyAlignment="1">
      <alignment horizontal="center" vertical="center"/>
    </xf>
    <xf numFmtId="178" fontId="91" fillId="0" borderId="249" xfId="13" applyNumberFormat="1" applyFont="1" applyFill="1" applyBorder="1" applyAlignment="1">
      <alignment horizontal="center" vertical="center" wrapText="1"/>
    </xf>
    <xf numFmtId="178" fontId="91" fillId="0" borderId="250" xfId="13" applyNumberFormat="1" applyFont="1" applyFill="1" applyBorder="1" applyAlignment="1">
      <alignment vertical="center" wrapText="1"/>
    </xf>
    <xf numFmtId="178" fontId="91" fillId="0" borderId="245" xfId="13" applyNumberFormat="1" applyFont="1" applyFill="1" applyBorder="1" applyAlignment="1">
      <alignment vertical="center" wrapText="1"/>
    </xf>
    <xf numFmtId="178" fontId="91" fillId="0" borderId="4" xfId="13" applyNumberFormat="1" applyFont="1" applyFill="1" applyBorder="1" applyAlignment="1">
      <alignment vertical="center"/>
    </xf>
    <xf numFmtId="178" fontId="91" fillId="0" borderId="9" xfId="13" applyNumberFormat="1" applyFont="1" applyFill="1" applyBorder="1" applyAlignment="1">
      <alignment wrapText="1"/>
    </xf>
    <xf numFmtId="202" fontId="91" fillId="0" borderId="62" xfId="13" applyNumberFormat="1" applyFont="1" applyFill="1" applyBorder="1" applyAlignment="1">
      <alignment horizontal="right" vertical="top"/>
    </xf>
    <xf numFmtId="202" fontId="91" fillId="0" borderId="4" xfId="13" applyNumberFormat="1" applyFont="1" applyFill="1" applyBorder="1" applyAlignment="1">
      <alignment horizontal="right" vertical="top"/>
    </xf>
    <xf numFmtId="178" fontId="91" fillId="0" borderId="247" xfId="13" applyNumberFormat="1" applyFont="1" applyFill="1" applyBorder="1" applyAlignment="1">
      <alignment vertical="center" wrapText="1"/>
    </xf>
    <xf numFmtId="199" fontId="91" fillId="0" borderId="62" xfId="13" applyNumberFormat="1" applyFont="1" applyFill="1" applyBorder="1" applyAlignment="1">
      <alignment horizontal="center" vertical="center"/>
    </xf>
    <xf numFmtId="178" fontId="91" fillId="0" borderId="246" xfId="13" applyNumberFormat="1" applyFont="1" applyFill="1" applyBorder="1" applyAlignment="1">
      <alignment horizontal="center" vertical="center" wrapText="1"/>
    </xf>
    <xf numFmtId="178" fontId="91" fillId="0" borderId="248" xfId="13" applyNumberFormat="1" applyFont="1" applyFill="1" applyBorder="1" applyAlignment="1">
      <alignment vertical="center" wrapText="1"/>
    </xf>
    <xf numFmtId="3" fontId="91" fillId="11" borderId="251" xfId="13" applyNumberFormat="1" applyFont="1" applyFill="1" applyBorder="1" applyAlignment="1">
      <alignment horizontal="distributed" vertical="center"/>
    </xf>
    <xf numFmtId="178" fontId="91" fillId="0" borderId="103" xfId="13" applyNumberFormat="1" applyFont="1" applyFill="1" applyBorder="1" applyAlignment="1">
      <alignment vertical="center"/>
    </xf>
    <xf numFmtId="178" fontId="91" fillId="0" borderId="11" xfId="13" applyNumberFormat="1" applyFont="1" applyFill="1" applyBorder="1" applyAlignment="1">
      <alignment vertical="center"/>
    </xf>
    <xf numFmtId="198" fontId="91" fillId="0" borderId="105" xfId="13" applyNumberFormat="1" applyFont="1" applyFill="1" applyBorder="1" applyAlignment="1">
      <alignment vertical="center"/>
    </xf>
    <xf numFmtId="198" fontId="91" fillId="0" borderId="12" xfId="13" applyNumberFormat="1" applyFont="1" applyFill="1" applyBorder="1" applyAlignment="1">
      <alignment vertical="center"/>
    </xf>
    <xf numFmtId="198" fontId="91" fillId="0" borderId="6" xfId="13" applyNumberFormat="1" applyFont="1" applyFill="1" applyBorder="1" applyAlignment="1">
      <alignment vertical="center"/>
    </xf>
    <xf numFmtId="178" fontId="91" fillId="0" borderId="240" xfId="13" applyNumberFormat="1" applyFont="1" applyFill="1" applyBorder="1" applyAlignment="1">
      <alignment horizontal="center" vertical="center" wrapText="1"/>
    </xf>
    <xf numFmtId="178" fontId="91" fillId="0" borderId="241" xfId="13" applyNumberFormat="1" applyFont="1" applyFill="1" applyBorder="1" applyAlignment="1">
      <alignment vertical="center" wrapText="1"/>
    </xf>
    <xf numFmtId="178" fontId="91" fillId="0" borderId="243" xfId="13" applyNumberFormat="1" applyFont="1" applyFill="1" applyBorder="1" applyAlignment="1">
      <alignment vertical="center" wrapText="1"/>
    </xf>
    <xf numFmtId="199" fontId="91" fillId="0" borderId="62" xfId="13" applyNumberFormat="1" applyFont="1" applyFill="1" applyBorder="1" applyAlignment="1">
      <alignment horizontal="left" vertical="top"/>
    </xf>
    <xf numFmtId="199" fontId="91" fillId="0" borderId="4" xfId="13" applyNumberFormat="1" applyFont="1" applyFill="1" applyBorder="1" applyAlignment="1">
      <alignment horizontal="left" vertical="top"/>
    </xf>
    <xf numFmtId="178" fontId="91" fillId="0" borderId="10" xfId="13" applyNumberFormat="1" applyFont="1" applyFill="1" applyBorder="1" applyAlignment="1">
      <alignment vertical="center"/>
    </xf>
    <xf numFmtId="178" fontId="91" fillId="0" borderId="8" xfId="13" applyNumberFormat="1" applyFont="1" applyFill="1" applyBorder="1" applyAlignment="1">
      <alignment vertical="center"/>
    </xf>
    <xf numFmtId="0" fontId="91" fillId="0" borderId="9" xfId="13" applyNumberFormat="1" applyFont="1" applyFill="1" applyBorder="1" applyAlignment="1">
      <alignment horizontal="left"/>
    </xf>
    <xf numFmtId="0" fontId="91" fillId="0" borderId="62" xfId="13" applyNumberFormat="1" applyFont="1" applyFill="1" applyBorder="1" applyAlignment="1">
      <alignment horizontal="left"/>
    </xf>
    <xf numFmtId="198" fontId="91" fillId="0" borderId="11" xfId="13" applyNumberFormat="1" applyFont="1" applyFill="1" applyBorder="1" applyAlignment="1">
      <alignment horizontal="center" vertical="center"/>
    </xf>
    <xf numFmtId="178" fontId="91" fillId="0" borderId="10" xfId="13" applyNumberFormat="1" applyFont="1" applyFill="1" applyBorder="1" applyAlignment="1">
      <alignment vertical="center" wrapText="1"/>
    </xf>
    <xf numFmtId="178" fontId="91" fillId="0" borderId="26" xfId="13" applyNumberFormat="1" applyFont="1" applyFill="1" applyBorder="1" applyAlignment="1">
      <alignment vertical="center" wrapText="1"/>
    </xf>
    <xf numFmtId="178" fontId="91" fillId="0" borderId="12" xfId="13" applyNumberFormat="1" applyFont="1" applyFill="1" applyBorder="1" applyAlignment="1">
      <alignment vertical="center" wrapText="1"/>
    </xf>
    <xf numFmtId="198" fontId="91" fillId="0" borderId="12" xfId="13" applyNumberFormat="1" applyFont="1" applyFill="1" applyBorder="1" applyAlignment="1">
      <alignment horizontal="center" vertical="center"/>
    </xf>
    <xf numFmtId="0" fontId="90" fillId="0" borderId="12" xfId="13" applyFont="1" applyFill="1" applyBorder="1" applyAlignment="1">
      <alignment vertical="center"/>
    </xf>
    <xf numFmtId="3" fontId="91" fillId="0" borderId="9" xfId="13" applyNumberFormat="1" applyFont="1" applyFill="1" applyBorder="1" applyAlignment="1">
      <alignment vertical="center" wrapText="1"/>
    </xf>
    <xf numFmtId="3" fontId="91" fillId="0" borderId="62" xfId="13" applyNumberFormat="1" applyFont="1" applyFill="1" applyBorder="1" applyAlignment="1">
      <alignment vertical="center" wrapText="1"/>
    </xf>
    <xf numFmtId="3" fontId="91" fillId="0" borderId="4" xfId="13" applyNumberFormat="1" applyFont="1" applyFill="1" applyBorder="1" applyAlignment="1">
      <alignment vertical="center" wrapText="1"/>
    </xf>
    <xf numFmtId="0" fontId="91" fillId="0" borderId="9" xfId="13" applyFont="1" applyFill="1" applyBorder="1" applyAlignment="1">
      <alignment horizontal="center" vertical="center"/>
    </xf>
    <xf numFmtId="0" fontId="91" fillId="0" borderId="62" xfId="13" applyFont="1" applyFill="1" applyBorder="1" applyAlignment="1">
      <alignment horizontal="center" vertical="center"/>
    </xf>
    <xf numFmtId="0" fontId="91" fillId="0" borderId="4" xfId="13" applyFont="1" applyFill="1" applyBorder="1" applyAlignment="1">
      <alignment horizontal="center" vertical="center"/>
    </xf>
    <xf numFmtId="3" fontId="91" fillId="0" borderId="9" xfId="13" applyNumberFormat="1" applyFont="1" applyFill="1" applyBorder="1" applyAlignment="1">
      <alignment horizontal="distributed" vertical="center"/>
    </xf>
    <xf numFmtId="3" fontId="91" fillId="0" borderId="62" xfId="13" applyNumberFormat="1" applyFont="1" applyFill="1" applyBorder="1" applyAlignment="1">
      <alignment horizontal="distributed" vertical="center"/>
    </xf>
    <xf numFmtId="3" fontId="91" fillId="0" borderId="251" xfId="13" applyNumberFormat="1" applyFont="1" applyFill="1" applyBorder="1" applyAlignment="1">
      <alignment horizontal="distributed" vertical="center"/>
    </xf>
    <xf numFmtId="3" fontId="91" fillId="0" borderId="4" xfId="13" applyNumberFormat="1" applyFont="1" applyFill="1" applyBorder="1" applyAlignment="1">
      <alignment horizontal="distributed" vertical="center"/>
    </xf>
    <xf numFmtId="178" fontId="93" fillId="0" borderId="9" xfId="13" applyNumberFormat="1" applyFont="1" applyFill="1" applyBorder="1" applyAlignment="1">
      <alignment horizontal="left" vertical="center" wrapText="1"/>
    </xf>
    <xf numFmtId="178" fontId="93" fillId="0" borderId="62" xfId="13" applyNumberFormat="1" applyFont="1" applyFill="1" applyBorder="1" applyAlignment="1">
      <alignment horizontal="left" vertical="center"/>
    </xf>
    <xf numFmtId="198" fontId="91" fillId="0" borderId="228" xfId="13" applyNumberFormat="1" applyFont="1" applyFill="1" applyBorder="1" applyAlignment="1">
      <alignment vertical="center" wrapText="1"/>
    </xf>
    <xf numFmtId="199" fontId="91" fillId="0" borderId="4" xfId="13" applyNumberFormat="1" applyFont="1" applyFill="1" applyBorder="1" applyAlignment="1">
      <alignment vertical="center"/>
    </xf>
    <xf numFmtId="201" fontId="91" fillId="0" borderId="8" xfId="13" applyNumberFormat="1" applyFont="1" applyFill="1" applyBorder="1" applyAlignment="1">
      <alignment vertical="center" wrapText="1"/>
    </xf>
    <xf numFmtId="3" fontId="91" fillId="0" borderId="225" xfId="13" applyNumberFormat="1" applyFont="1" applyFill="1" applyBorder="1" applyAlignment="1">
      <alignment vertical="center" wrapText="1"/>
    </xf>
    <xf numFmtId="200" fontId="91" fillId="0" borderId="225" xfId="13" applyNumberFormat="1" applyFont="1" applyFill="1" applyBorder="1" applyAlignment="1">
      <alignment vertical="center" wrapText="1"/>
    </xf>
    <xf numFmtId="198" fontId="91" fillId="0" borderId="226" xfId="13" applyNumberFormat="1" applyFont="1" applyFill="1" applyBorder="1" applyAlignment="1">
      <alignment vertical="center" wrapText="1"/>
    </xf>
    <xf numFmtId="3" fontId="91" fillId="0" borderId="8" xfId="13" applyNumberFormat="1" applyFont="1" applyFill="1" applyBorder="1" applyAlignment="1">
      <alignment vertical="center" wrapText="1"/>
    </xf>
    <xf numFmtId="178" fontId="91" fillId="0" borderId="225" xfId="13" applyNumberFormat="1" applyFont="1" applyFill="1" applyBorder="1" applyAlignment="1">
      <alignment vertical="center"/>
    </xf>
    <xf numFmtId="198" fontId="91" fillId="0" borderId="228" xfId="13" applyNumberFormat="1" applyFont="1" applyFill="1" applyBorder="1" applyAlignment="1">
      <alignment vertical="center"/>
    </xf>
    <xf numFmtId="178" fontId="91" fillId="0" borderId="225" xfId="13" applyNumberFormat="1" applyFont="1" applyFill="1" applyBorder="1" applyAlignment="1">
      <alignment vertical="center" wrapText="1"/>
    </xf>
    <xf numFmtId="198" fontId="91" fillId="0" borderId="9" xfId="13" applyNumberFormat="1" applyFont="1" applyFill="1" applyBorder="1" applyAlignment="1">
      <alignment horizontal="center" vertical="center"/>
    </xf>
    <xf numFmtId="178" fontId="91" fillId="0" borderId="62" xfId="13" applyNumberFormat="1" applyFont="1" applyFill="1" applyBorder="1" applyAlignment="1">
      <alignment wrapText="1"/>
    </xf>
    <xf numFmtId="199" fontId="91" fillId="0" borderId="9" xfId="13" applyNumberFormat="1" applyFont="1" applyFill="1" applyBorder="1" applyAlignment="1">
      <alignment horizontal="center" vertical="center"/>
    </xf>
    <xf numFmtId="198" fontId="91" fillId="0" borderId="26" xfId="13" applyNumberFormat="1" applyFont="1" applyFill="1" applyBorder="1" applyAlignment="1">
      <alignment horizontal="center" vertical="center"/>
    </xf>
    <xf numFmtId="178" fontId="93" fillId="0" borderId="62" xfId="13" applyNumberFormat="1" applyFont="1" applyFill="1" applyBorder="1" applyAlignment="1">
      <alignment horizontal="left" vertical="center" wrapText="1"/>
    </xf>
    <xf numFmtId="0" fontId="76" fillId="0" borderId="10" xfId="0" applyFont="1" applyFill="1" applyBorder="1" applyAlignment="1">
      <alignment vertical="center" wrapText="1"/>
    </xf>
    <xf numFmtId="0" fontId="94" fillId="0" borderId="11" xfId="0" applyFont="1" applyFill="1" applyBorder="1" applyAlignment="1">
      <alignment vertical="center" wrapText="1"/>
    </xf>
    <xf numFmtId="0" fontId="94" fillId="0" borderId="8" xfId="0" applyFont="1" applyFill="1" applyBorder="1" applyAlignment="1">
      <alignment vertical="center" wrapText="1"/>
    </xf>
    <xf numFmtId="0" fontId="76" fillId="0" borderId="26" xfId="0" applyFont="1" applyFill="1" applyBorder="1" applyAlignment="1">
      <alignment vertical="center" wrapText="1"/>
    </xf>
    <xf numFmtId="0" fontId="94" fillId="0" borderId="12" xfId="0" applyFont="1" applyFill="1" applyBorder="1" applyAlignment="1">
      <alignment vertical="center" wrapText="1"/>
    </xf>
    <xf numFmtId="0" fontId="94" fillId="0" borderId="6" xfId="0" applyFont="1" applyFill="1" applyBorder="1" applyAlignment="1">
      <alignment vertical="center" wrapText="1"/>
    </xf>
    <xf numFmtId="0" fontId="94" fillId="0" borderId="25" xfId="0" applyFont="1" applyFill="1" applyBorder="1" applyAlignment="1">
      <alignment wrapText="1"/>
    </xf>
    <xf numFmtId="0" fontId="94" fillId="0" borderId="26" xfId="0" applyFont="1" applyFill="1" applyBorder="1" applyAlignment="1">
      <alignment wrapText="1"/>
    </xf>
    <xf numFmtId="0" fontId="90" fillId="0" borderId="9" xfId="0" applyFont="1" applyFill="1" applyBorder="1" applyAlignment="1">
      <alignment vertical="center" wrapText="1"/>
    </xf>
    <xf numFmtId="0" fontId="94" fillId="0" borderId="62" xfId="0" applyFont="1" applyFill="1" applyBorder="1" applyAlignment="1">
      <alignment vertical="center" wrapText="1"/>
    </xf>
    <xf numFmtId="0" fontId="94" fillId="0" borderId="4" xfId="0" applyFont="1" applyFill="1" applyBorder="1" applyAlignment="1">
      <alignment vertical="center" wrapText="1"/>
    </xf>
    <xf numFmtId="0" fontId="76" fillId="0" borderId="11" xfId="0" applyFont="1" applyFill="1" applyBorder="1" applyAlignment="1">
      <alignment horizontal="left" vertical="center" wrapText="1"/>
    </xf>
    <xf numFmtId="0" fontId="76" fillId="0" borderId="0" xfId="0" applyFont="1" applyFill="1" applyBorder="1" applyAlignment="1">
      <alignment horizontal="left" vertical="center" wrapText="1"/>
    </xf>
    <xf numFmtId="3" fontId="76" fillId="0" borderId="0" xfId="0" applyNumberFormat="1" applyFont="1" applyFill="1" applyBorder="1" applyAlignment="1">
      <alignment horizontal="right" vertical="center" wrapText="1"/>
    </xf>
    <xf numFmtId="0" fontId="76" fillId="0" borderId="0" xfId="0" applyFont="1" applyFill="1" applyBorder="1" applyAlignment="1">
      <alignment horizontal="right" vertical="center" wrapText="1"/>
    </xf>
    <xf numFmtId="0" fontId="76" fillId="0" borderId="12" xfId="0" applyFont="1" applyFill="1" applyBorder="1" applyAlignment="1">
      <alignment horizontal="left" vertical="center" wrapText="1"/>
    </xf>
    <xf numFmtId="0" fontId="76" fillId="0" borderId="8" xfId="0" applyFont="1" applyFill="1" applyBorder="1" applyAlignment="1">
      <alignment horizontal="left" vertical="center" wrapText="1"/>
    </xf>
    <xf numFmtId="0" fontId="76" fillId="0" borderId="7" xfId="0" applyFont="1" applyFill="1" applyBorder="1" applyAlignment="1">
      <alignment horizontal="left" vertical="center" wrapText="1"/>
    </xf>
    <xf numFmtId="3" fontId="76" fillId="0" borderId="7" xfId="0" applyNumberFormat="1" applyFont="1" applyFill="1" applyBorder="1" applyAlignment="1">
      <alignment horizontal="right" vertical="center" wrapText="1"/>
    </xf>
    <xf numFmtId="0" fontId="76" fillId="0" borderId="7" xfId="0" applyFont="1" applyFill="1" applyBorder="1" applyAlignment="1">
      <alignment horizontal="right" vertical="center" wrapText="1"/>
    </xf>
    <xf numFmtId="0" fontId="76" fillId="0" borderId="6" xfId="0" applyFont="1" applyFill="1" applyBorder="1" applyAlignment="1">
      <alignment horizontal="left" vertical="center" wrapText="1"/>
    </xf>
    <xf numFmtId="0" fontId="76" fillId="0" borderId="11" xfId="0" applyFont="1" applyFill="1" applyBorder="1" applyAlignment="1">
      <alignment vertical="center" wrapText="1"/>
    </xf>
    <xf numFmtId="0" fontId="76" fillId="0" borderId="8" xfId="0" applyFont="1" applyFill="1" applyBorder="1" applyAlignment="1">
      <alignment vertical="center" wrapText="1"/>
    </xf>
    <xf numFmtId="0" fontId="76" fillId="0" borderId="12" xfId="0" applyFont="1" applyFill="1" applyBorder="1" applyAlignment="1">
      <alignment vertical="center" wrapText="1"/>
    </xf>
    <xf numFmtId="0" fontId="76" fillId="0" borderId="6" xfId="0" applyFont="1" applyFill="1" applyBorder="1" applyAlignment="1">
      <alignment vertical="center" wrapText="1"/>
    </xf>
    <xf numFmtId="0" fontId="76" fillId="0" borderId="1" xfId="0" applyFont="1" applyFill="1" applyBorder="1" applyAlignment="1">
      <alignment horizontal="distributed" vertical="center" wrapText="1"/>
    </xf>
    <xf numFmtId="0" fontId="76" fillId="0" borderId="2" xfId="0" applyFont="1" applyFill="1" applyBorder="1" applyAlignment="1">
      <alignment horizontal="distributed" vertical="center" wrapText="1"/>
    </xf>
    <xf numFmtId="3" fontId="76" fillId="0" borderId="2" xfId="0" applyNumberFormat="1" applyFont="1" applyFill="1" applyBorder="1" applyAlignment="1">
      <alignment horizontal="right" vertical="center" wrapText="1"/>
    </xf>
    <xf numFmtId="3" fontId="76" fillId="0" borderId="3" xfId="0" applyNumberFormat="1" applyFont="1" applyFill="1" applyBorder="1" applyAlignment="1">
      <alignment horizontal="right" vertical="center" wrapText="1"/>
    </xf>
    <xf numFmtId="0" fontId="90" fillId="0" borderId="5" xfId="0" applyFont="1" applyFill="1" applyBorder="1" applyAlignment="1">
      <alignment vertical="center" wrapText="1"/>
    </xf>
    <xf numFmtId="0" fontId="76" fillId="0" borderId="1" xfId="0" applyFont="1" applyFill="1" applyBorder="1" applyAlignment="1">
      <alignment horizontal="center" vertical="center" wrapText="1"/>
    </xf>
    <xf numFmtId="0" fontId="76" fillId="0" borderId="2"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76" fillId="0" borderId="0" xfId="0" applyFont="1" applyFill="1" applyBorder="1" applyAlignment="1">
      <alignment horizontal="left" vertical="center"/>
    </xf>
    <xf numFmtId="3" fontId="76" fillId="0" borderId="5" xfId="0" applyNumberFormat="1" applyFont="1" applyFill="1" applyBorder="1" applyAlignment="1">
      <alignment horizontal="center" vertical="center" wrapText="1"/>
    </xf>
    <xf numFmtId="3" fontId="76" fillId="0" borderId="1" xfId="0" applyNumberFormat="1" applyFont="1" applyFill="1" applyBorder="1" applyAlignment="1">
      <alignment horizontal="center" vertical="center" wrapText="1"/>
    </xf>
    <xf numFmtId="204" fontId="76" fillId="0" borderId="5" xfId="0" applyNumberFormat="1" applyFont="1" applyFill="1" applyBorder="1" applyAlignment="1">
      <alignment horizontal="center" vertical="center" wrapText="1"/>
    </xf>
    <xf numFmtId="204" fontId="76" fillId="0" borderId="1" xfId="0" applyNumberFormat="1" applyFont="1" applyFill="1" applyBorder="1" applyAlignment="1">
      <alignment horizontal="center" vertical="center" wrapText="1"/>
    </xf>
    <xf numFmtId="205" fontId="76" fillId="0" borderId="5" xfId="0" applyNumberFormat="1" applyFont="1" applyFill="1" applyBorder="1" applyAlignment="1">
      <alignment horizontal="center" vertical="center" wrapText="1"/>
    </xf>
    <xf numFmtId="205" fontId="76" fillId="0" borderId="1" xfId="0" applyNumberFormat="1" applyFont="1" applyFill="1" applyBorder="1" applyAlignment="1">
      <alignment horizontal="center" vertical="center" wrapText="1"/>
    </xf>
    <xf numFmtId="204" fontId="76" fillId="0" borderId="2" xfId="0" applyNumberFormat="1" applyFont="1" applyFill="1" applyBorder="1" applyAlignment="1">
      <alignment horizontal="center" vertical="center" wrapText="1"/>
    </xf>
    <xf numFmtId="204" fontId="76" fillId="0" borderId="3" xfId="0" applyNumberFormat="1" applyFont="1" applyFill="1" applyBorder="1" applyAlignment="1">
      <alignment horizontal="center" vertical="center" wrapText="1"/>
    </xf>
  </cellXfs>
  <cellStyles count="16">
    <cellStyle name="パーセント 2 2" xfId="10"/>
    <cellStyle name="パーセント 3" xfId="11"/>
    <cellStyle name="桁区切り" xfId="5" builtinId="6"/>
    <cellStyle name="桁区切り 3" xfId="7"/>
    <cellStyle name="桁区切り 3 2" xfId="12"/>
    <cellStyle name="標準" xfId="0" builtinId="0"/>
    <cellStyle name="標準 2" xfId="4"/>
    <cellStyle name="標準 2 2" xfId="14"/>
    <cellStyle name="標準 2 3" xfId="3"/>
    <cellStyle name="標準 2 3 2" xfId="6"/>
    <cellStyle name="標準 2 3 3" xfId="15"/>
    <cellStyle name="標準 3" xfId="1"/>
    <cellStyle name="標準 4 2" xfId="13"/>
    <cellStyle name="標準 7" xfId="9"/>
    <cellStyle name="標準 8" xfId="8"/>
    <cellStyle name="標準_賃金改善内訳表" xfId="2"/>
  </cellStyles>
  <dxfs count="635">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patternFill>
      </fill>
    </dxf>
    <dxf>
      <fill>
        <patternFill>
          <bgColor theme="4"/>
        </patternFill>
      </fill>
    </dxf>
    <dxf>
      <fill>
        <patternFill>
          <bgColor theme="4"/>
        </patternFill>
      </fill>
    </dxf>
    <dxf>
      <fill>
        <patternFill>
          <bgColor rgb="FF99FF99"/>
        </patternFill>
      </fill>
    </dxf>
    <dxf>
      <fill>
        <patternFill>
          <bgColor theme="8" tint="0.59996337778862885"/>
        </patternFill>
      </fill>
    </dxf>
    <dxf>
      <fill>
        <patternFill>
          <bgColor rgb="FFFFCCCC"/>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99FF99"/>
        </patternFill>
      </fill>
    </dxf>
    <dxf>
      <fill>
        <patternFill>
          <bgColor theme="8" tint="0.59996337778862885"/>
        </patternFill>
      </fill>
    </dxf>
    <dxf>
      <fill>
        <patternFill>
          <bgColor rgb="FFFFCCCC"/>
        </patternFill>
      </fill>
    </dxf>
    <dxf>
      <fill>
        <patternFill>
          <bgColor theme="8" tint="0.59996337778862885"/>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171450</xdr:colOff>
      <xdr:row>4</xdr:row>
      <xdr:rowOff>76200</xdr:rowOff>
    </xdr:from>
    <xdr:to>
      <xdr:col>18</xdr:col>
      <xdr:colOff>294409</xdr:colOff>
      <xdr:row>18</xdr:row>
      <xdr:rowOff>180975</xdr:rowOff>
    </xdr:to>
    <xdr:sp macro="" textlink="">
      <xdr:nvSpPr>
        <xdr:cNvPr id="2" name="正方形/長方形 1"/>
        <xdr:cNvSpPr/>
      </xdr:nvSpPr>
      <xdr:spPr>
        <a:xfrm>
          <a:off x="171450" y="1461655"/>
          <a:ext cx="12592050" cy="443432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163286</xdr:colOff>
      <xdr:row>19</xdr:row>
      <xdr:rowOff>91538</xdr:rowOff>
    </xdr:from>
    <xdr:to>
      <xdr:col>18</xdr:col>
      <xdr:colOff>294038</xdr:colOff>
      <xdr:row>66</xdr:row>
      <xdr:rowOff>163285</xdr:rowOff>
    </xdr:to>
    <xdr:sp macro="" textlink="">
      <xdr:nvSpPr>
        <xdr:cNvPr id="4" name="正方形/長方形 3"/>
        <xdr:cNvSpPr/>
      </xdr:nvSpPr>
      <xdr:spPr>
        <a:xfrm>
          <a:off x="163286" y="5303074"/>
          <a:ext cx="12377181" cy="1416874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182671</xdr:colOff>
      <xdr:row>67</xdr:row>
      <xdr:rowOff>207818</xdr:rowOff>
    </xdr:from>
    <xdr:to>
      <xdr:col>18</xdr:col>
      <xdr:colOff>294409</xdr:colOff>
      <xdr:row>117</xdr:row>
      <xdr:rowOff>221815</xdr:rowOff>
    </xdr:to>
    <xdr:sp macro="" textlink="">
      <xdr:nvSpPr>
        <xdr:cNvPr id="5" name="正方形/長方形 4"/>
        <xdr:cNvSpPr/>
      </xdr:nvSpPr>
      <xdr:spPr>
        <a:xfrm>
          <a:off x="182671" y="20452773"/>
          <a:ext cx="12580829" cy="1431881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126521</xdr:colOff>
      <xdr:row>4</xdr:row>
      <xdr:rowOff>6927</xdr:rowOff>
    </xdr:from>
    <xdr:to>
      <xdr:col>16</xdr:col>
      <xdr:colOff>231296</xdr:colOff>
      <xdr:row>21</xdr:row>
      <xdr:rowOff>138545</xdr:rowOff>
    </xdr:to>
    <xdr:sp macro="" textlink="">
      <xdr:nvSpPr>
        <xdr:cNvPr id="3" name="正方形/長方形 2"/>
        <xdr:cNvSpPr/>
      </xdr:nvSpPr>
      <xdr:spPr>
        <a:xfrm>
          <a:off x="126521" y="1392382"/>
          <a:ext cx="11188411" cy="530975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136814</xdr:colOff>
      <xdr:row>21</xdr:row>
      <xdr:rowOff>415636</xdr:rowOff>
    </xdr:from>
    <xdr:to>
      <xdr:col>16</xdr:col>
      <xdr:colOff>241589</xdr:colOff>
      <xdr:row>39</xdr:row>
      <xdr:rowOff>200889</xdr:rowOff>
    </xdr:to>
    <xdr:sp macro="" textlink="">
      <xdr:nvSpPr>
        <xdr:cNvPr id="4" name="正方形/長方形 3"/>
        <xdr:cNvSpPr/>
      </xdr:nvSpPr>
      <xdr:spPr>
        <a:xfrm>
          <a:off x="136814" y="7308272"/>
          <a:ext cx="11188411" cy="492875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163657</xdr:colOff>
      <xdr:row>40</xdr:row>
      <xdr:rowOff>126179</xdr:rowOff>
    </xdr:from>
    <xdr:to>
      <xdr:col>17</xdr:col>
      <xdr:colOff>309254</xdr:colOff>
      <xdr:row>154</xdr:row>
      <xdr:rowOff>34637</xdr:rowOff>
    </xdr:to>
    <xdr:sp macro="" textlink="">
      <xdr:nvSpPr>
        <xdr:cNvPr id="5" name="正方形/長方形 4"/>
        <xdr:cNvSpPr/>
      </xdr:nvSpPr>
      <xdr:spPr>
        <a:xfrm>
          <a:off x="163657" y="12075724"/>
          <a:ext cx="11921961" cy="3395600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204107</xdr:colOff>
      <xdr:row>11</xdr:row>
      <xdr:rowOff>434974</xdr:rowOff>
    </xdr:from>
    <xdr:to>
      <xdr:col>59</xdr:col>
      <xdr:colOff>340178</xdr:colOff>
      <xdr:row>63</xdr:row>
      <xdr:rowOff>206375</xdr:rowOff>
    </xdr:to>
    <xdr:sp macro="" textlink="">
      <xdr:nvSpPr>
        <xdr:cNvPr id="2" name="正方形/長方形 1"/>
        <xdr:cNvSpPr/>
      </xdr:nvSpPr>
      <xdr:spPr>
        <a:xfrm>
          <a:off x="40875857" y="3800474"/>
          <a:ext cx="12978946" cy="13677901"/>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544284</xdr:colOff>
      <xdr:row>12</xdr:row>
      <xdr:rowOff>0</xdr:rowOff>
    </xdr:from>
    <xdr:to>
      <xdr:col>76</xdr:col>
      <xdr:colOff>557892</xdr:colOff>
      <xdr:row>63</xdr:row>
      <xdr:rowOff>222250</xdr:rowOff>
    </xdr:to>
    <xdr:sp macro="" textlink="">
      <xdr:nvSpPr>
        <xdr:cNvPr id="3" name="正方形/長方形 2"/>
        <xdr:cNvSpPr/>
      </xdr:nvSpPr>
      <xdr:spPr>
        <a:xfrm>
          <a:off x="54058909" y="3810000"/>
          <a:ext cx="13713733" cy="1368425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220870</xdr:colOff>
      <xdr:row>223</xdr:row>
      <xdr:rowOff>96630</xdr:rowOff>
    </xdr:from>
    <xdr:to>
      <xdr:col>21</xdr:col>
      <xdr:colOff>966304</xdr:colOff>
      <xdr:row>228</xdr:row>
      <xdr:rowOff>179458</xdr:rowOff>
    </xdr:to>
    <xdr:sp macro="" textlink="">
      <xdr:nvSpPr>
        <xdr:cNvPr id="7" name="上下矢印 6"/>
        <xdr:cNvSpPr/>
      </xdr:nvSpPr>
      <xdr:spPr>
        <a:xfrm>
          <a:off x="13542066" y="19450326"/>
          <a:ext cx="745434" cy="1256197"/>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164522</xdr:colOff>
      <xdr:row>6</xdr:row>
      <xdr:rowOff>8658</xdr:rowOff>
    </xdr:from>
    <xdr:to>
      <xdr:col>33</xdr:col>
      <xdr:colOff>86590</xdr:colOff>
      <xdr:row>21</xdr:row>
      <xdr:rowOff>173181</xdr:rowOff>
    </xdr:to>
    <xdr:sp macro="" textlink="">
      <xdr:nvSpPr>
        <xdr:cNvPr id="2" name="大かっこ 1"/>
        <xdr:cNvSpPr/>
      </xdr:nvSpPr>
      <xdr:spPr>
        <a:xfrm>
          <a:off x="12775622" y="1113558"/>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164522</xdr:colOff>
      <xdr:row>6</xdr:row>
      <xdr:rowOff>8658</xdr:rowOff>
    </xdr:from>
    <xdr:to>
      <xdr:col>33</xdr:col>
      <xdr:colOff>86590</xdr:colOff>
      <xdr:row>21</xdr:row>
      <xdr:rowOff>173181</xdr:rowOff>
    </xdr:to>
    <xdr:sp macro="" textlink="">
      <xdr:nvSpPr>
        <xdr:cNvPr id="3" name="大かっこ 2"/>
        <xdr:cNvSpPr/>
      </xdr:nvSpPr>
      <xdr:spPr>
        <a:xfrm>
          <a:off x="12775622" y="1113558"/>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164522</xdr:colOff>
      <xdr:row>6</xdr:row>
      <xdr:rowOff>8658</xdr:rowOff>
    </xdr:from>
    <xdr:to>
      <xdr:col>33</xdr:col>
      <xdr:colOff>86590</xdr:colOff>
      <xdr:row>21</xdr:row>
      <xdr:rowOff>173181</xdr:rowOff>
    </xdr:to>
    <xdr:sp macro="" textlink="">
      <xdr:nvSpPr>
        <xdr:cNvPr id="2" name="大かっこ 1"/>
        <xdr:cNvSpPr/>
      </xdr:nvSpPr>
      <xdr:spPr>
        <a:xfrm>
          <a:off x="12775622" y="1113558"/>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164522</xdr:colOff>
      <xdr:row>6</xdr:row>
      <xdr:rowOff>8658</xdr:rowOff>
    </xdr:from>
    <xdr:to>
      <xdr:col>33</xdr:col>
      <xdr:colOff>86590</xdr:colOff>
      <xdr:row>22</xdr:row>
      <xdr:rowOff>3847</xdr:rowOff>
    </xdr:to>
    <xdr:sp macro="" textlink="">
      <xdr:nvSpPr>
        <xdr:cNvPr id="3" name="大かっこ 2"/>
        <xdr:cNvSpPr/>
      </xdr:nvSpPr>
      <xdr:spPr>
        <a:xfrm>
          <a:off x="12775622" y="1113558"/>
          <a:ext cx="2931968" cy="3043189"/>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445;&#32946;&#12539;&#25945;&#32946;&#36939;&#21942;&#35506;/&#36939;&#21942;&#35506;&#20849;&#26377;&#65288;h30&#65374;&#65289;/300_&#26045;&#35373;&#12539;&#20107;&#26989;&#36939;&#21942;/020_&#32102;&#20184;&#36027;&#12539;&#21521;&#19978;&#25903;&#25588;&#36027;/070_&#32102;&#20184;&#25285;&#24403;&#20849;&#26377;/030_&#20966;&#36935;&#20849;&#26377;/&#12356;&#12429;&#12356;&#12429;&#12394;&#20316;&#26989;&#37096;&#23627;/&#12415;&#12435;&#12394;&#12391;&#26356;&#26032;&#12501;&#12457;&#12523;&#12480;/&#27096;&#24335;&#65288;R1&#22577;&#21578;&#65289;/010_&#31309;&#31639;&#34920;&#65288;&#27096;&#24335;&#12434;&#38500;&#12367;&#65289;/&#65288;&#20154;&#21223;&#35336;&#31639;&#65289;2019shoukibo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
      <sheetName val="加算区分"/>
      <sheetName val="保育単価表（Ａ型）"/>
      <sheetName val="保育単価表（Ａ型） ２"/>
      <sheetName val="保育単価表（Ａ型）②"/>
    </sheetNames>
    <sheetDataSet>
      <sheetData sheetId="0" refreshError="1"/>
      <sheetData sheetId="1">
        <row r="3">
          <cell r="B3">
            <v>0</v>
          </cell>
          <cell r="C3" t="str">
            <v>１年未満</v>
          </cell>
          <cell r="D3">
            <v>2</v>
          </cell>
          <cell r="E3">
            <v>6</v>
          </cell>
          <cell r="F3">
            <v>8</v>
          </cell>
        </row>
        <row r="4">
          <cell r="B4">
            <v>1</v>
          </cell>
          <cell r="C4" t="str">
            <v>１年以上２年未満</v>
          </cell>
          <cell r="D4">
            <v>3</v>
          </cell>
          <cell r="E4">
            <v>6</v>
          </cell>
          <cell r="F4">
            <v>9</v>
          </cell>
        </row>
        <row r="5">
          <cell r="B5">
            <v>2</v>
          </cell>
          <cell r="C5" t="str">
            <v>２年以上３年未満</v>
          </cell>
          <cell r="D5">
            <v>4</v>
          </cell>
          <cell r="E5">
            <v>6</v>
          </cell>
          <cell r="F5">
            <v>10</v>
          </cell>
        </row>
        <row r="6">
          <cell r="B6">
            <v>3</v>
          </cell>
          <cell r="C6" t="str">
            <v>３年以上４年未満</v>
          </cell>
          <cell r="D6">
            <v>5</v>
          </cell>
          <cell r="E6">
            <v>6</v>
          </cell>
          <cell r="F6">
            <v>11</v>
          </cell>
        </row>
        <row r="7">
          <cell r="B7">
            <v>4</v>
          </cell>
          <cell r="C7" t="str">
            <v>４年以上５年未満</v>
          </cell>
          <cell r="D7">
            <v>6</v>
          </cell>
          <cell r="E7">
            <v>6</v>
          </cell>
          <cell r="F7">
            <v>12</v>
          </cell>
        </row>
        <row r="8">
          <cell r="B8">
            <v>5</v>
          </cell>
          <cell r="C8" t="str">
            <v>５年以上６年未満</v>
          </cell>
          <cell r="D8">
            <v>7</v>
          </cell>
          <cell r="E8">
            <v>6</v>
          </cell>
          <cell r="F8">
            <v>13</v>
          </cell>
        </row>
        <row r="9">
          <cell r="B9">
            <v>6</v>
          </cell>
          <cell r="C9" t="str">
            <v>６年以上７年未満</v>
          </cell>
          <cell r="D9">
            <v>8</v>
          </cell>
          <cell r="E9">
            <v>6</v>
          </cell>
          <cell r="F9">
            <v>14</v>
          </cell>
        </row>
        <row r="10">
          <cell r="B10">
            <v>7</v>
          </cell>
          <cell r="C10" t="str">
            <v>７年以上８年未満</v>
          </cell>
          <cell r="D10">
            <v>9</v>
          </cell>
          <cell r="E10">
            <v>6</v>
          </cell>
          <cell r="F10">
            <v>15</v>
          </cell>
        </row>
        <row r="11">
          <cell r="B11">
            <v>8</v>
          </cell>
          <cell r="C11" t="str">
            <v>８年以上９年未満</v>
          </cell>
          <cell r="D11">
            <v>10</v>
          </cell>
          <cell r="E11">
            <v>6</v>
          </cell>
          <cell r="F11">
            <v>16</v>
          </cell>
        </row>
        <row r="12">
          <cell r="B12">
            <v>9</v>
          </cell>
          <cell r="C12" t="str">
            <v>９年以上１０年未満</v>
          </cell>
          <cell r="D12">
            <v>11</v>
          </cell>
          <cell r="E12">
            <v>6</v>
          </cell>
          <cell r="F12">
            <v>17</v>
          </cell>
        </row>
        <row r="13">
          <cell r="B13">
            <v>10</v>
          </cell>
          <cell r="C13" t="str">
            <v>１０年以上１１年未満</v>
          </cell>
          <cell r="D13">
            <v>12</v>
          </cell>
          <cell r="E13">
            <v>6</v>
          </cell>
          <cell r="F13">
            <v>18</v>
          </cell>
        </row>
        <row r="14">
          <cell r="B14">
            <v>11</v>
          </cell>
          <cell r="C14" t="str">
            <v>１１年以上１２年未満</v>
          </cell>
          <cell r="D14">
            <v>12</v>
          </cell>
          <cell r="E14">
            <v>7</v>
          </cell>
          <cell r="F14">
            <v>19</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207"/>
  <sheetViews>
    <sheetView showZeros="0" tabSelected="1" view="pageBreakPreview" zoomScale="85" zoomScaleNormal="100" zoomScaleSheetLayoutView="85" workbookViewId="0">
      <selection activeCell="E6" sqref="E6"/>
    </sheetView>
  </sheetViews>
  <sheetFormatPr defaultColWidth="9" defaultRowHeight="18" customHeight="1"/>
  <cols>
    <col min="1" max="1" width="5" style="167" customWidth="1"/>
    <col min="2" max="2" width="13.75" style="167" customWidth="1"/>
    <col min="3" max="3" width="10.625" style="167" customWidth="1"/>
    <col min="4" max="4" width="26.5" style="167" customWidth="1"/>
    <col min="5" max="6" width="25.5" style="167" customWidth="1"/>
    <col min="7" max="7" width="4.875" style="167" customWidth="1"/>
    <col min="8" max="8" width="20.125" style="167" customWidth="1"/>
    <col min="9" max="9" width="17.625" style="167" customWidth="1"/>
    <col min="10" max="10" width="5.5" style="167" customWidth="1"/>
    <col min="11" max="11" width="3" style="167" hidden="1" customWidth="1"/>
    <col min="12" max="16" width="7.75" style="167" hidden="1" customWidth="1"/>
    <col min="17" max="17" width="3" style="167" hidden="1" customWidth="1"/>
    <col min="18" max="18" width="7.75" style="167" hidden="1" customWidth="1"/>
    <col min="19" max="21" width="3" style="167" hidden="1" customWidth="1"/>
    <col min="22" max="36" width="9" style="167" hidden="1" customWidth="1"/>
    <col min="37" max="16384" width="9" style="167"/>
  </cols>
  <sheetData>
    <row r="1" spans="1:22" ht="18" customHeight="1">
      <c r="A1" s="165" t="s">
        <v>266</v>
      </c>
      <c r="B1" s="165"/>
      <c r="C1" s="165"/>
      <c r="D1" s="165"/>
      <c r="E1" s="166" t="str">
        <f>⑤⑧処遇Ⅰ入力シート!$I$7&amp;"区"</f>
        <v>区</v>
      </c>
      <c r="F1" s="417">
        <f>⑤⑧処遇Ⅰ入力シート!$E$10</f>
        <v>0</v>
      </c>
      <c r="G1" s="417"/>
      <c r="H1" s="417"/>
      <c r="I1" s="165"/>
    </row>
    <row r="2" spans="1:22" ht="18" customHeight="1">
      <c r="A2" s="165"/>
      <c r="B2" s="165"/>
      <c r="C2" s="165"/>
      <c r="D2" s="165"/>
      <c r="E2" s="168"/>
      <c r="F2" s="169">
        <f ca="1">TODAY()</f>
        <v>44117</v>
      </c>
      <c r="G2" s="169"/>
      <c r="H2" s="169"/>
      <c r="I2" s="169"/>
      <c r="J2" s="169"/>
      <c r="K2" s="169"/>
      <c r="L2" s="169"/>
      <c r="M2" s="169"/>
      <c r="N2" s="169"/>
      <c r="O2" s="169"/>
      <c r="P2" s="169"/>
    </row>
    <row r="3" spans="1:22" ht="18" customHeight="1">
      <c r="A3" s="418" t="s">
        <v>265</v>
      </c>
      <c r="B3" s="418"/>
      <c r="C3" s="418"/>
      <c r="D3" s="418"/>
      <c r="E3" s="418"/>
      <c r="F3" s="418"/>
      <c r="G3" s="165"/>
      <c r="H3" s="165"/>
      <c r="I3" s="165"/>
      <c r="K3" s="170" t="s">
        <v>264</v>
      </c>
    </row>
    <row r="4" spans="1:22" ht="18" customHeight="1" thickBot="1">
      <c r="A4" s="171"/>
      <c r="B4" s="171"/>
      <c r="C4" s="171"/>
      <c r="D4" s="171"/>
      <c r="E4" s="171"/>
      <c r="F4" s="171"/>
      <c r="G4" s="165"/>
      <c r="H4" s="165"/>
      <c r="I4" s="165"/>
    </row>
    <row r="5" spans="1:22" ht="58.5" customHeight="1" thickBot="1">
      <c r="A5" s="172" t="s">
        <v>263</v>
      </c>
      <c r="B5" s="173" t="s">
        <v>262</v>
      </c>
      <c r="C5" s="173" t="s">
        <v>261</v>
      </c>
      <c r="D5" s="173" t="s">
        <v>260</v>
      </c>
      <c r="E5" s="174" t="s">
        <v>259</v>
      </c>
      <c r="F5" s="174" t="s">
        <v>258</v>
      </c>
      <c r="G5" s="165"/>
      <c r="H5" s="165"/>
      <c r="I5" s="165"/>
      <c r="K5" s="175"/>
      <c r="L5" s="176" t="s">
        <v>257</v>
      </c>
      <c r="M5" s="176" t="s">
        <v>256</v>
      </c>
      <c r="N5" s="176" t="s">
        <v>255</v>
      </c>
      <c r="O5" s="176" t="s">
        <v>254</v>
      </c>
      <c r="P5" s="177" t="s">
        <v>253</v>
      </c>
    </row>
    <row r="6" spans="1:22" ht="21.75" customHeight="1" thickTop="1">
      <c r="A6" s="178">
        <v>1</v>
      </c>
      <c r="B6" s="179" t="s">
        <v>252</v>
      </c>
      <c r="C6" s="179" t="s">
        <v>30</v>
      </c>
      <c r="D6" s="180" t="str">
        <f>IF(⑤⑧処遇Ⅰ入力シート!E10=0,"",⑤⑧処遇Ⅰ入力シート!E10)</f>
        <v/>
      </c>
      <c r="E6" s="181"/>
      <c r="F6" s="181"/>
      <c r="G6" s="182" t="str">
        <f>IF(D6="","",IF(E6&gt;N12,"NG",""))</f>
        <v/>
      </c>
      <c r="H6" s="183" t="str">
        <f>IF(G6="NG","（参考）拠出上限額：","")</f>
        <v/>
      </c>
      <c r="I6" s="184" t="str">
        <f>IF(G6="NG",$N$12,"")</f>
        <v/>
      </c>
      <c r="K6" s="185" t="s">
        <v>251</v>
      </c>
      <c r="L6" s="186">
        <v>49780</v>
      </c>
      <c r="M6" s="186">
        <v>50770</v>
      </c>
      <c r="N6" s="186">
        <v>48790</v>
      </c>
      <c r="O6" s="186"/>
      <c r="P6" s="186"/>
      <c r="V6" s="167" t="s">
        <v>250</v>
      </c>
    </row>
    <row r="7" spans="1:22" ht="21.75" customHeight="1" thickBot="1">
      <c r="A7" s="187">
        <v>2</v>
      </c>
      <c r="B7" s="188"/>
      <c r="C7" s="188"/>
      <c r="D7" s="188"/>
      <c r="E7" s="189"/>
      <c r="F7" s="189"/>
      <c r="G7" s="190"/>
      <c r="H7" s="183"/>
      <c r="I7" s="165"/>
      <c r="K7" s="191" t="s">
        <v>249</v>
      </c>
      <c r="L7" s="192">
        <v>6220</v>
      </c>
      <c r="M7" s="192">
        <v>6350</v>
      </c>
      <c r="N7" s="192">
        <v>6100</v>
      </c>
      <c r="O7" s="192"/>
      <c r="P7" s="193"/>
    </row>
    <row r="8" spans="1:22" ht="21.75" customHeight="1" thickBot="1">
      <c r="A8" s="187">
        <v>3</v>
      </c>
      <c r="B8" s="188"/>
      <c r="C8" s="188"/>
      <c r="D8" s="188"/>
      <c r="E8" s="189"/>
      <c r="F8" s="189"/>
      <c r="G8" s="190"/>
      <c r="H8" s="194"/>
      <c r="I8" s="165"/>
    </row>
    <row r="9" spans="1:22" ht="21.75" customHeight="1" thickBot="1">
      <c r="A9" s="187">
        <v>4</v>
      </c>
      <c r="B9" s="188"/>
      <c r="C9" s="188"/>
      <c r="D9" s="188"/>
      <c r="E9" s="189"/>
      <c r="F9" s="189"/>
      <c r="G9" s="190"/>
      <c r="H9" s="183"/>
      <c r="I9" s="165"/>
      <c r="K9" s="422" t="s">
        <v>248</v>
      </c>
      <c r="L9" s="423"/>
      <c r="M9" s="424"/>
      <c r="N9" s="195">
        <v>12</v>
      </c>
      <c r="O9" s="196" t="s">
        <v>247</v>
      </c>
    </row>
    <row r="10" spans="1:22" ht="21.75" customHeight="1" thickBot="1">
      <c r="A10" s="187">
        <v>5</v>
      </c>
      <c r="B10" s="188"/>
      <c r="C10" s="188"/>
      <c r="D10" s="188"/>
      <c r="E10" s="189"/>
      <c r="F10" s="189"/>
      <c r="G10" s="190"/>
      <c r="H10" s="183"/>
      <c r="I10" s="165"/>
    </row>
    <row r="11" spans="1:22" ht="21.75" customHeight="1">
      <c r="A11" s="187">
        <v>6</v>
      </c>
      <c r="B11" s="188"/>
      <c r="C11" s="188"/>
      <c r="D11" s="188"/>
      <c r="E11" s="189"/>
      <c r="F11" s="189"/>
      <c r="G11" s="190"/>
      <c r="H11" s="183"/>
      <c r="I11" s="165"/>
      <c r="K11" s="425" t="s">
        <v>246</v>
      </c>
      <c r="L11" s="426"/>
      <c r="M11" s="427"/>
      <c r="N11" s="410" t="str">
        <f>IF(⑤⑧処遇Ⅰ入力シート!E8="","",IF(⑤⑧処遇Ⅰ入力シート!E8="認定こども園",(L6*'③処遇Ⅱ及び職員処遇入力シート '!B44+L7*'③処遇Ⅱ及び職員処遇入力シート '!B48)*N9,IF(⑤⑧処遇Ⅰ入力シート!E8="幼稚園",(M6*'③処遇Ⅱ及び職員処遇入力シート '!B44+M7*'③処遇Ⅱ及び職員処遇入力シート '!B48)*N9,(N6*'③処遇Ⅱ及び職員処遇入力シート '!B44+N7*'③処遇Ⅱ及び職員処遇入力シート '!B48)*N9)))</f>
        <v/>
      </c>
      <c r="O11" s="410"/>
      <c r="P11" s="411"/>
    </row>
    <row r="12" spans="1:22" ht="21.75" customHeight="1" thickBot="1">
      <c r="A12" s="187">
        <v>7</v>
      </c>
      <c r="B12" s="188"/>
      <c r="C12" s="188"/>
      <c r="D12" s="188"/>
      <c r="E12" s="189"/>
      <c r="F12" s="189"/>
      <c r="G12" s="190"/>
      <c r="H12" s="183"/>
      <c r="I12" s="165"/>
      <c r="K12" s="412" t="s">
        <v>245</v>
      </c>
      <c r="L12" s="413"/>
      <c r="M12" s="414"/>
      <c r="N12" s="415" t="e">
        <f>ROUNDDOWN($N$11*0.2,-1)</f>
        <v>#VALUE!</v>
      </c>
      <c r="O12" s="415"/>
      <c r="P12" s="416"/>
    </row>
    <row r="13" spans="1:22" ht="21.75" customHeight="1">
      <c r="A13" s="187">
        <v>8</v>
      </c>
      <c r="B13" s="188"/>
      <c r="C13" s="188"/>
      <c r="D13" s="188"/>
      <c r="E13" s="189"/>
      <c r="F13" s="189"/>
      <c r="G13" s="190"/>
      <c r="H13" s="183"/>
      <c r="I13" s="165"/>
    </row>
    <row r="14" spans="1:22" ht="21.75" customHeight="1">
      <c r="A14" s="178">
        <v>9</v>
      </c>
      <c r="B14" s="188"/>
      <c r="C14" s="188"/>
      <c r="D14" s="188"/>
      <c r="E14" s="189"/>
      <c r="F14" s="189"/>
      <c r="G14" s="190"/>
      <c r="H14" s="183"/>
      <c r="I14" s="165"/>
    </row>
    <row r="15" spans="1:22" ht="21.75" customHeight="1">
      <c r="A15" s="187">
        <v>10</v>
      </c>
      <c r="B15" s="188"/>
      <c r="C15" s="188"/>
      <c r="D15" s="188"/>
      <c r="E15" s="189"/>
      <c r="F15" s="189"/>
      <c r="G15" s="190"/>
      <c r="H15" s="183"/>
      <c r="I15" s="165"/>
    </row>
    <row r="16" spans="1:22" ht="21.75" customHeight="1">
      <c r="A16" s="187">
        <v>11</v>
      </c>
      <c r="B16" s="188"/>
      <c r="C16" s="188"/>
      <c r="D16" s="188"/>
      <c r="E16" s="189"/>
      <c r="F16" s="189"/>
      <c r="G16" s="190"/>
      <c r="H16" s="183"/>
      <c r="I16" s="165"/>
    </row>
    <row r="17" spans="1:9" ht="21.75" customHeight="1">
      <c r="A17" s="187">
        <v>12</v>
      </c>
      <c r="B17" s="188"/>
      <c r="C17" s="188"/>
      <c r="D17" s="188"/>
      <c r="E17" s="189"/>
      <c r="F17" s="189"/>
      <c r="G17" s="190"/>
      <c r="H17" s="183"/>
      <c r="I17" s="165"/>
    </row>
    <row r="18" spans="1:9" ht="21.75" customHeight="1">
      <c r="A18" s="187">
        <v>13</v>
      </c>
      <c r="B18" s="188"/>
      <c r="C18" s="188"/>
      <c r="D18" s="188"/>
      <c r="E18" s="189"/>
      <c r="F18" s="189"/>
      <c r="G18" s="190"/>
      <c r="H18" s="183"/>
      <c r="I18" s="165"/>
    </row>
    <row r="19" spans="1:9" ht="21.75" customHeight="1">
      <c r="A19" s="187">
        <v>14</v>
      </c>
      <c r="B19" s="188"/>
      <c r="C19" s="188"/>
      <c r="D19" s="188"/>
      <c r="E19" s="189"/>
      <c r="F19" s="189"/>
      <c r="G19" s="190"/>
      <c r="H19" s="183"/>
      <c r="I19" s="165"/>
    </row>
    <row r="20" spans="1:9" ht="21.75" customHeight="1">
      <c r="A20" s="187">
        <v>15</v>
      </c>
      <c r="B20" s="188"/>
      <c r="C20" s="188"/>
      <c r="D20" s="188"/>
      <c r="E20" s="189"/>
      <c r="F20" s="189"/>
      <c r="G20" s="190"/>
      <c r="H20" s="183"/>
      <c r="I20" s="165"/>
    </row>
    <row r="21" spans="1:9" ht="21.75" customHeight="1">
      <c r="A21" s="187">
        <v>16</v>
      </c>
      <c r="B21" s="188"/>
      <c r="C21" s="188"/>
      <c r="D21" s="188"/>
      <c r="E21" s="189"/>
      <c r="F21" s="189"/>
      <c r="G21" s="190"/>
      <c r="H21" s="183"/>
      <c r="I21" s="165"/>
    </row>
    <row r="22" spans="1:9" ht="21.75" customHeight="1">
      <c r="A22" s="178">
        <v>17</v>
      </c>
      <c r="B22" s="188"/>
      <c r="C22" s="188"/>
      <c r="D22" s="188"/>
      <c r="E22" s="189"/>
      <c r="F22" s="189"/>
      <c r="G22" s="190"/>
      <c r="H22" s="183"/>
      <c r="I22" s="165"/>
    </row>
    <row r="23" spans="1:9" ht="21.75" customHeight="1">
      <c r="A23" s="187">
        <v>18</v>
      </c>
      <c r="B23" s="188"/>
      <c r="C23" s="188"/>
      <c r="D23" s="188"/>
      <c r="E23" s="189"/>
      <c r="F23" s="189"/>
      <c r="G23" s="190"/>
      <c r="H23" s="183"/>
      <c r="I23" s="165"/>
    </row>
    <row r="24" spans="1:9" ht="21.75" customHeight="1">
      <c r="A24" s="187">
        <v>19</v>
      </c>
      <c r="B24" s="188"/>
      <c r="C24" s="188"/>
      <c r="D24" s="188"/>
      <c r="E24" s="189"/>
      <c r="F24" s="189"/>
      <c r="G24" s="190"/>
      <c r="H24" s="183"/>
      <c r="I24" s="165"/>
    </row>
    <row r="25" spans="1:9" ht="21.75" customHeight="1">
      <c r="A25" s="187">
        <v>20</v>
      </c>
      <c r="B25" s="188"/>
      <c r="C25" s="188"/>
      <c r="D25" s="188"/>
      <c r="E25" s="189"/>
      <c r="F25" s="189"/>
      <c r="G25" s="190"/>
      <c r="H25" s="183"/>
      <c r="I25" s="165"/>
    </row>
    <row r="26" spans="1:9" ht="21.75" customHeight="1">
      <c r="A26" s="187">
        <v>21</v>
      </c>
      <c r="B26" s="188"/>
      <c r="C26" s="188"/>
      <c r="D26" s="188"/>
      <c r="E26" s="189"/>
      <c r="F26" s="189"/>
      <c r="G26" s="190"/>
      <c r="H26" s="183"/>
      <c r="I26" s="165"/>
    </row>
    <row r="27" spans="1:9" ht="21.75" customHeight="1">
      <c r="A27" s="187">
        <v>22</v>
      </c>
      <c r="B27" s="188"/>
      <c r="C27" s="188"/>
      <c r="D27" s="188"/>
      <c r="E27" s="189"/>
      <c r="F27" s="189"/>
      <c r="G27" s="190"/>
      <c r="H27" s="183"/>
      <c r="I27" s="165"/>
    </row>
    <row r="28" spans="1:9" ht="21.75" customHeight="1">
      <c r="A28" s="187">
        <v>23</v>
      </c>
      <c r="B28" s="188"/>
      <c r="C28" s="188"/>
      <c r="D28" s="188"/>
      <c r="E28" s="189"/>
      <c r="F28" s="189"/>
      <c r="G28" s="190"/>
      <c r="H28" s="183"/>
      <c r="I28" s="165"/>
    </row>
    <row r="29" spans="1:9" ht="21.75" customHeight="1">
      <c r="A29" s="187">
        <v>24</v>
      </c>
      <c r="B29" s="188"/>
      <c r="C29" s="188"/>
      <c r="D29" s="188"/>
      <c r="E29" s="189"/>
      <c r="F29" s="189"/>
      <c r="G29" s="190"/>
      <c r="H29" s="183"/>
      <c r="I29" s="165"/>
    </row>
    <row r="30" spans="1:9" ht="21.75" customHeight="1">
      <c r="A30" s="178">
        <v>25</v>
      </c>
      <c r="B30" s="188"/>
      <c r="C30" s="188"/>
      <c r="D30" s="188"/>
      <c r="E30" s="189"/>
      <c r="F30" s="189"/>
      <c r="G30" s="190"/>
      <c r="H30" s="183"/>
      <c r="I30" s="165"/>
    </row>
    <row r="31" spans="1:9" ht="21.75" customHeight="1">
      <c r="A31" s="187">
        <v>26</v>
      </c>
      <c r="B31" s="188"/>
      <c r="C31" s="188"/>
      <c r="D31" s="188"/>
      <c r="E31" s="189"/>
      <c r="F31" s="189"/>
      <c r="G31" s="190"/>
      <c r="H31" s="183"/>
      <c r="I31" s="165"/>
    </row>
    <row r="32" spans="1:9" ht="21.75" customHeight="1">
      <c r="A32" s="187">
        <v>27</v>
      </c>
      <c r="B32" s="188"/>
      <c r="C32" s="188"/>
      <c r="D32" s="188"/>
      <c r="E32" s="189"/>
      <c r="F32" s="189"/>
      <c r="G32" s="190"/>
      <c r="H32" s="183"/>
      <c r="I32" s="165"/>
    </row>
    <row r="33" spans="1:9" ht="21.75" customHeight="1">
      <c r="A33" s="187">
        <v>28</v>
      </c>
      <c r="B33" s="188"/>
      <c r="C33" s="188"/>
      <c r="D33" s="188"/>
      <c r="E33" s="189"/>
      <c r="F33" s="189"/>
      <c r="G33" s="190"/>
      <c r="H33" s="183"/>
      <c r="I33" s="165"/>
    </row>
    <row r="34" spans="1:9" ht="21.75" customHeight="1">
      <c r="A34" s="187">
        <v>29</v>
      </c>
      <c r="B34" s="188"/>
      <c r="C34" s="188"/>
      <c r="D34" s="188"/>
      <c r="E34" s="189"/>
      <c r="F34" s="189"/>
      <c r="G34" s="190"/>
      <c r="H34" s="183"/>
      <c r="I34" s="165"/>
    </row>
    <row r="35" spans="1:9" ht="21.75" customHeight="1">
      <c r="A35" s="187">
        <v>30</v>
      </c>
      <c r="B35" s="188"/>
      <c r="C35" s="188"/>
      <c r="D35" s="188"/>
      <c r="E35" s="189"/>
      <c r="F35" s="189"/>
      <c r="G35" s="190"/>
      <c r="H35" s="183"/>
      <c r="I35" s="165"/>
    </row>
    <row r="36" spans="1:9" ht="21.75" customHeight="1">
      <c r="A36" s="187">
        <v>31</v>
      </c>
      <c r="B36" s="188"/>
      <c r="C36" s="188"/>
      <c r="D36" s="188"/>
      <c r="E36" s="189"/>
      <c r="F36" s="189"/>
      <c r="G36" s="190"/>
      <c r="H36" s="183"/>
      <c r="I36" s="165"/>
    </row>
    <row r="37" spans="1:9" ht="21.75" customHeight="1">
      <c r="A37" s="187">
        <v>32</v>
      </c>
      <c r="B37" s="188"/>
      <c r="C37" s="188"/>
      <c r="D37" s="188"/>
      <c r="E37" s="189"/>
      <c r="F37" s="189"/>
      <c r="G37" s="190"/>
      <c r="H37" s="183"/>
      <c r="I37" s="165"/>
    </row>
    <row r="38" spans="1:9" ht="21.75" customHeight="1">
      <c r="A38" s="178">
        <v>33</v>
      </c>
      <c r="B38" s="188"/>
      <c r="C38" s="188"/>
      <c r="D38" s="188"/>
      <c r="E38" s="189"/>
      <c r="F38" s="189"/>
      <c r="G38" s="190"/>
      <c r="H38" s="183"/>
      <c r="I38" s="165"/>
    </row>
    <row r="39" spans="1:9" ht="21.75" customHeight="1">
      <c r="A39" s="187">
        <v>34</v>
      </c>
      <c r="B39" s="188"/>
      <c r="C39" s="188"/>
      <c r="D39" s="188"/>
      <c r="E39" s="189"/>
      <c r="F39" s="189"/>
      <c r="G39" s="190"/>
      <c r="H39" s="183"/>
      <c r="I39" s="165"/>
    </row>
    <row r="40" spans="1:9" ht="21.75" customHeight="1">
      <c r="A40" s="187">
        <v>35</v>
      </c>
      <c r="B40" s="188"/>
      <c r="C40" s="188"/>
      <c r="D40" s="188"/>
      <c r="E40" s="189"/>
      <c r="F40" s="189"/>
      <c r="G40" s="190"/>
      <c r="H40" s="183"/>
      <c r="I40" s="165"/>
    </row>
    <row r="41" spans="1:9" ht="21.75" customHeight="1">
      <c r="A41" s="187">
        <v>36</v>
      </c>
      <c r="B41" s="188"/>
      <c r="C41" s="188"/>
      <c r="D41" s="188"/>
      <c r="E41" s="189"/>
      <c r="F41" s="189"/>
      <c r="G41" s="190"/>
      <c r="H41" s="183"/>
      <c r="I41" s="165"/>
    </row>
    <row r="42" spans="1:9" ht="21.75" customHeight="1">
      <c r="A42" s="187">
        <v>37</v>
      </c>
      <c r="B42" s="188"/>
      <c r="C42" s="188"/>
      <c r="D42" s="188"/>
      <c r="E42" s="189"/>
      <c r="F42" s="189"/>
      <c r="G42" s="190"/>
      <c r="H42" s="183"/>
      <c r="I42" s="165"/>
    </row>
    <row r="43" spans="1:9" ht="21.75" customHeight="1">
      <c r="A43" s="187">
        <v>38</v>
      </c>
      <c r="B43" s="188"/>
      <c r="C43" s="188"/>
      <c r="D43" s="188"/>
      <c r="E43" s="189"/>
      <c r="F43" s="189"/>
      <c r="G43" s="190"/>
      <c r="H43" s="183"/>
      <c r="I43" s="165"/>
    </row>
    <row r="44" spans="1:9" ht="21.75" customHeight="1">
      <c r="A44" s="187">
        <v>39</v>
      </c>
      <c r="B44" s="188"/>
      <c r="C44" s="188"/>
      <c r="D44" s="188"/>
      <c r="E44" s="189"/>
      <c r="F44" s="189"/>
      <c r="G44" s="190"/>
      <c r="H44" s="183"/>
      <c r="I44" s="165"/>
    </row>
    <row r="45" spans="1:9" ht="21.75" customHeight="1">
      <c r="A45" s="187">
        <v>40</v>
      </c>
      <c r="B45" s="188"/>
      <c r="C45" s="188"/>
      <c r="D45" s="188"/>
      <c r="E45" s="189"/>
      <c r="F45" s="189"/>
      <c r="G45" s="190"/>
      <c r="H45" s="183"/>
      <c r="I45" s="165"/>
    </row>
    <row r="46" spans="1:9" ht="21.75" customHeight="1">
      <c r="A46" s="178">
        <v>41</v>
      </c>
      <c r="B46" s="188"/>
      <c r="C46" s="188"/>
      <c r="D46" s="188"/>
      <c r="E46" s="189"/>
      <c r="F46" s="189"/>
      <c r="G46" s="190"/>
      <c r="H46" s="183"/>
      <c r="I46" s="165"/>
    </row>
    <row r="47" spans="1:9" ht="21.75" customHeight="1">
      <c r="A47" s="187">
        <v>42</v>
      </c>
      <c r="B47" s="188"/>
      <c r="C47" s="188"/>
      <c r="D47" s="188"/>
      <c r="E47" s="189"/>
      <c r="F47" s="189"/>
      <c r="G47" s="190"/>
      <c r="H47" s="183"/>
      <c r="I47" s="165"/>
    </row>
    <row r="48" spans="1:9" ht="21.75" customHeight="1">
      <c r="A48" s="187">
        <v>43</v>
      </c>
      <c r="B48" s="188"/>
      <c r="C48" s="188"/>
      <c r="D48" s="188"/>
      <c r="E48" s="189"/>
      <c r="F48" s="189"/>
      <c r="G48" s="190"/>
      <c r="H48" s="183"/>
      <c r="I48" s="165"/>
    </row>
    <row r="49" spans="1:9" ht="21.75" customHeight="1">
      <c r="A49" s="187">
        <v>44</v>
      </c>
      <c r="B49" s="188"/>
      <c r="C49" s="188"/>
      <c r="D49" s="188"/>
      <c r="E49" s="189"/>
      <c r="F49" s="189"/>
      <c r="G49" s="190"/>
      <c r="H49" s="183"/>
      <c r="I49" s="165"/>
    </row>
    <row r="50" spans="1:9" ht="21.75" customHeight="1">
      <c r="A50" s="187">
        <v>45</v>
      </c>
      <c r="B50" s="188"/>
      <c r="C50" s="188"/>
      <c r="D50" s="188"/>
      <c r="E50" s="189"/>
      <c r="F50" s="189"/>
      <c r="G50" s="190"/>
      <c r="H50" s="183"/>
      <c r="I50" s="165"/>
    </row>
    <row r="51" spans="1:9" ht="21.75" customHeight="1">
      <c r="A51" s="187">
        <v>46</v>
      </c>
      <c r="B51" s="188"/>
      <c r="C51" s="188"/>
      <c r="D51" s="188"/>
      <c r="E51" s="189"/>
      <c r="F51" s="189"/>
      <c r="G51" s="190"/>
      <c r="H51" s="183"/>
      <c r="I51" s="165"/>
    </row>
    <row r="52" spans="1:9" ht="21.75" customHeight="1">
      <c r="A52" s="187">
        <v>47</v>
      </c>
      <c r="B52" s="188"/>
      <c r="C52" s="188"/>
      <c r="D52" s="188"/>
      <c r="E52" s="189"/>
      <c r="F52" s="189"/>
      <c r="G52" s="190"/>
      <c r="H52" s="183"/>
      <c r="I52" s="165"/>
    </row>
    <row r="53" spans="1:9" ht="21.75" customHeight="1">
      <c r="A53" s="187">
        <v>48</v>
      </c>
      <c r="B53" s="188"/>
      <c r="C53" s="188"/>
      <c r="D53" s="188"/>
      <c r="E53" s="189"/>
      <c r="F53" s="189"/>
      <c r="G53" s="190"/>
      <c r="H53" s="183"/>
      <c r="I53" s="165"/>
    </row>
    <row r="54" spans="1:9" ht="21.75" customHeight="1">
      <c r="A54" s="178">
        <v>49</v>
      </c>
      <c r="B54" s="188"/>
      <c r="C54" s="188"/>
      <c r="D54" s="188"/>
      <c r="E54" s="189"/>
      <c r="F54" s="189"/>
      <c r="G54" s="190"/>
      <c r="H54" s="183"/>
      <c r="I54" s="165"/>
    </row>
    <row r="55" spans="1:9" ht="21.75" customHeight="1">
      <c r="A55" s="187">
        <v>50</v>
      </c>
      <c r="B55" s="188"/>
      <c r="C55" s="188"/>
      <c r="D55" s="188"/>
      <c r="E55" s="189"/>
      <c r="F55" s="189"/>
      <c r="G55" s="190"/>
      <c r="H55" s="183"/>
      <c r="I55" s="165"/>
    </row>
    <row r="56" spans="1:9" ht="21.75" customHeight="1">
      <c r="A56" s="187">
        <v>51</v>
      </c>
      <c r="B56" s="188"/>
      <c r="C56" s="188"/>
      <c r="D56" s="188"/>
      <c r="E56" s="189"/>
      <c r="F56" s="189"/>
      <c r="G56" s="190"/>
      <c r="H56" s="183"/>
      <c r="I56" s="165"/>
    </row>
    <row r="57" spans="1:9" ht="21.75" customHeight="1">
      <c r="A57" s="187">
        <v>52</v>
      </c>
      <c r="B57" s="188"/>
      <c r="C57" s="188"/>
      <c r="D57" s="188"/>
      <c r="E57" s="189"/>
      <c r="F57" s="189"/>
      <c r="G57" s="190"/>
      <c r="H57" s="183"/>
      <c r="I57" s="165"/>
    </row>
    <row r="58" spans="1:9" ht="21.75" customHeight="1">
      <c r="A58" s="187">
        <v>53</v>
      </c>
      <c r="B58" s="188"/>
      <c r="C58" s="188"/>
      <c r="D58" s="188"/>
      <c r="E58" s="189"/>
      <c r="F58" s="189"/>
      <c r="G58" s="190"/>
      <c r="H58" s="183"/>
      <c r="I58" s="165"/>
    </row>
    <row r="59" spans="1:9" ht="21.75" customHeight="1">
      <c r="A59" s="187">
        <v>54</v>
      </c>
      <c r="B59" s="188"/>
      <c r="C59" s="188"/>
      <c r="D59" s="188"/>
      <c r="E59" s="189"/>
      <c r="F59" s="189"/>
      <c r="G59" s="190"/>
      <c r="H59" s="183"/>
      <c r="I59" s="165"/>
    </row>
    <row r="60" spans="1:9" ht="21.75" customHeight="1">
      <c r="A60" s="187">
        <v>55</v>
      </c>
      <c r="B60" s="188"/>
      <c r="C60" s="188"/>
      <c r="D60" s="188"/>
      <c r="E60" s="189"/>
      <c r="F60" s="189"/>
      <c r="G60" s="190"/>
      <c r="H60" s="183"/>
      <c r="I60" s="165"/>
    </row>
    <row r="61" spans="1:9" ht="21.75" customHeight="1">
      <c r="A61" s="187">
        <v>56</v>
      </c>
      <c r="B61" s="188"/>
      <c r="C61" s="188"/>
      <c r="D61" s="188"/>
      <c r="E61" s="189"/>
      <c r="F61" s="189"/>
      <c r="G61" s="190"/>
      <c r="H61" s="183"/>
      <c r="I61" s="165"/>
    </row>
    <row r="62" spans="1:9" ht="21.75" customHeight="1">
      <c r="A62" s="178">
        <v>57</v>
      </c>
      <c r="B62" s="188"/>
      <c r="C62" s="188"/>
      <c r="D62" s="188"/>
      <c r="E62" s="189"/>
      <c r="F62" s="189"/>
      <c r="G62" s="190"/>
      <c r="H62" s="183"/>
      <c r="I62" s="165"/>
    </row>
    <row r="63" spans="1:9" ht="21.75" customHeight="1">
      <c r="A63" s="187">
        <v>58</v>
      </c>
      <c r="B63" s="188"/>
      <c r="C63" s="188"/>
      <c r="D63" s="188"/>
      <c r="E63" s="189"/>
      <c r="F63" s="189"/>
      <c r="G63" s="190"/>
      <c r="H63" s="183"/>
      <c r="I63" s="165"/>
    </row>
    <row r="64" spans="1:9" ht="21.75" customHeight="1">
      <c r="A64" s="187">
        <v>59</v>
      </c>
      <c r="B64" s="188"/>
      <c r="C64" s="188"/>
      <c r="D64" s="188"/>
      <c r="E64" s="189"/>
      <c r="F64" s="189"/>
      <c r="G64" s="190"/>
      <c r="H64" s="183"/>
      <c r="I64" s="165"/>
    </row>
    <row r="65" spans="1:9" ht="21.75" customHeight="1">
      <c r="A65" s="187">
        <v>60</v>
      </c>
      <c r="B65" s="188"/>
      <c r="C65" s="188"/>
      <c r="D65" s="188"/>
      <c r="E65" s="189"/>
      <c r="F65" s="189"/>
      <c r="G65" s="190"/>
      <c r="H65" s="183"/>
      <c r="I65" s="165"/>
    </row>
    <row r="66" spans="1:9" ht="21.75" customHeight="1">
      <c r="A66" s="187">
        <v>61</v>
      </c>
      <c r="B66" s="188"/>
      <c r="C66" s="188"/>
      <c r="D66" s="188"/>
      <c r="E66" s="189"/>
      <c r="F66" s="189"/>
      <c r="G66" s="190"/>
      <c r="H66" s="183"/>
      <c r="I66" s="165"/>
    </row>
    <row r="67" spans="1:9" ht="21.75" customHeight="1">
      <c r="A67" s="187">
        <v>62</v>
      </c>
      <c r="B67" s="188"/>
      <c r="C67" s="188"/>
      <c r="D67" s="188"/>
      <c r="E67" s="189"/>
      <c r="F67" s="189"/>
      <c r="G67" s="190"/>
      <c r="H67" s="183"/>
      <c r="I67" s="165"/>
    </row>
    <row r="68" spans="1:9" ht="21.75" customHeight="1">
      <c r="A68" s="187">
        <v>63</v>
      </c>
      <c r="B68" s="188"/>
      <c r="C68" s="188"/>
      <c r="D68" s="188"/>
      <c r="E68" s="189"/>
      <c r="F68" s="189"/>
      <c r="G68" s="190"/>
      <c r="H68" s="183"/>
      <c r="I68" s="165"/>
    </row>
    <row r="69" spans="1:9" ht="21.75" customHeight="1">
      <c r="A69" s="187">
        <v>64</v>
      </c>
      <c r="B69" s="188"/>
      <c r="C69" s="188"/>
      <c r="D69" s="188"/>
      <c r="E69" s="189"/>
      <c r="F69" s="189"/>
      <c r="G69" s="190"/>
      <c r="H69" s="183"/>
      <c r="I69" s="165"/>
    </row>
    <row r="70" spans="1:9" ht="21.75" customHeight="1">
      <c r="A70" s="178">
        <v>65</v>
      </c>
      <c r="B70" s="188"/>
      <c r="C70" s="188"/>
      <c r="D70" s="188"/>
      <c r="E70" s="189"/>
      <c r="F70" s="189"/>
      <c r="G70" s="190"/>
      <c r="H70" s="183"/>
      <c r="I70" s="165"/>
    </row>
    <row r="71" spans="1:9" ht="21.75" customHeight="1">
      <c r="A71" s="187">
        <v>66</v>
      </c>
      <c r="B71" s="188"/>
      <c r="C71" s="188"/>
      <c r="D71" s="188"/>
      <c r="E71" s="189"/>
      <c r="F71" s="189"/>
      <c r="G71" s="190"/>
      <c r="H71" s="183"/>
      <c r="I71" s="165"/>
    </row>
    <row r="72" spans="1:9" ht="21.75" customHeight="1">
      <c r="A72" s="187">
        <v>67</v>
      </c>
      <c r="B72" s="188"/>
      <c r="C72" s="188"/>
      <c r="D72" s="188"/>
      <c r="E72" s="189"/>
      <c r="F72" s="189"/>
      <c r="G72" s="190"/>
      <c r="H72" s="183"/>
      <c r="I72" s="165"/>
    </row>
    <row r="73" spans="1:9" ht="21.75" customHeight="1">
      <c r="A73" s="187">
        <v>68</v>
      </c>
      <c r="B73" s="188"/>
      <c r="C73" s="188"/>
      <c r="D73" s="188"/>
      <c r="E73" s="189"/>
      <c r="F73" s="189"/>
      <c r="G73" s="190"/>
      <c r="H73" s="183"/>
      <c r="I73" s="165"/>
    </row>
    <row r="74" spans="1:9" ht="21.75" customHeight="1">
      <c r="A74" s="187">
        <v>69</v>
      </c>
      <c r="B74" s="188"/>
      <c r="C74" s="188"/>
      <c r="D74" s="188"/>
      <c r="E74" s="189"/>
      <c r="F74" s="189"/>
      <c r="G74" s="190"/>
      <c r="H74" s="183"/>
      <c r="I74" s="165"/>
    </row>
    <row r="75" spans="1:9" ht="21.75" customHeight="1">
      <c r="A75" s="187">
        <v>70</v>
      </c>
      <c r="B75" s="188"/>
      <c r="C75" s="188"/>
      <c r="D75" s="188"/>
      <c r="E75" s="189"/>
      <c r="F75" s="189"/>
      <c r="G75" s="190"/>
      <c r="H75" s="183"/>
      <c r="I75" s="165"/>
    </row>
    <row r="76" spans="1:9" ht="21.75" customHeight="1">
      <c r="A76" s="187">
        <v>71</v>
      </c>
      <c r="B76" s="188"/>
      <c r="C76" s="188"/>
      <c r="D76" s="188"/>
      <c r="E76" s="189"/>
      <c r="F76" s="189"/>
      <c r="G76" s="190"/>
      <c r="H76" s="183"/>
      <c r="I76" s="165"/>
    </row>
    <row r="77" spans="1:9" ht="21.75" customHeight="1">
      <c r="A77" s="187">
        <v>72</v>
      </c>
      <c r="B77" s="188"/>
      <c r="C77" s="188"/>
      <c r="D77" s="188"/>
      <c r="E77" s="189"/>
      <c r="F77" s="189"/>
      <c r="G77" s="190"/>
      <c r="H77" s="183"/>
      <c r="I77" s="165"/>
    </row>
    <row r="78" spans="1:9" ht="21.75" customHeight="1">
      <c r="A78" s="178">
        <v>73</v>
      </c>
      <c r="B78" s="188"/>
      <c r="C78" s="188"/>
      <c r="D78" s="188"/>
      <c r="E78" s="189"/>
      <c r="F78" s="189"/>
      <c r="G78" s="190"/>
      <c r="H78" s="183"/>
      <c r="I78" s="165"/>
    </row>
    <row r="79" spans="1:9" ht="21.75" customHeight="1">
      <c r="A79" s="187">
        <v>74</v>
      </c>
      <c r="B79" s="188"/>
      <c r="C79" s="188"/>
      <c r="D79" s="188"/>
      <c r="E79" s="189"/>
      <c r="F79" s="189"/>
      <c r="G79" s="190"/>
      <c r="H79" s="183"/>
      <c r="I79" s="165"/>
    </row>
    <row r="80" spans="1:9" ht="21.75" customHeight="1">
      <c r="A80" s="187">
        <v>75</v>
      </c>
      <c r="B80" s="188"/>
      <c r="C80" s="188"/>
      <c r="D80" s="188"/>
      <c r="E80" s="189"/>
      <c r="F80" s="189"/>
      <c r="G80" s="190"/>
      <c r="H80" s="183"/>
      <c r="I80" s="165"/>
    </row>
    <row r="81" spans="1:9" ht="21.75" customHeight="1">
      <c r="A81" s="187">
        <v>76</v>
      </c>
      <c r="B81" s="188"/>
      <c r="C81" s="188"/>
      <c r="D81" s="188"/>
      <c r="E81" s="189"/>
      <c r="F81" s="189"/>
      <c r="G81" s="190"/>
      <c r="H81" s="183"/>
      <c r="I81" s="165"/>
    </row>
    <row r="82" spans="1:9" ht="21.75" customHeight="1">
      <c r="A82" s="187">
        <v>77</v>
      </c>
      <c r="B82" s="188"/>
      <c r="C82" s="188"/>
      <c r="D82" s="188"/>
      <c r="E82" s="189"/>
      <c r="F82" s="189"/>
      <c r="G82" s="190"/>
      <c r="H82" s="183"/>
      <c r="I82" s="165"/>
    </row>
    <row r="83" spans="1:9" ht="21.75" customHeight="1">
      <c r="A83" s="187">
        <v>78</v>
      </c>
      <c r="B83" s="188"/>
      <c r="C83" s="188"/>
      <c r="D83" s="188"/>
      <c r="E83" s="189"/>
      <c r="F83" s="189"/>
      <c r="G83" s="190"/>
      <c r="H83" s="183"/>
      <c r="I83" s="165"/>
    </row>
    <row r="84" spans="1:9" ht="21.75" customHeight="1">
      <c r="A84" s="187">
        <v>79</v>
      </c>
      <c r="B84" s="188"/>
      <c r="C84" s="188"/>
      <c r="D84" s="188"/>
      <c r="E84" s="189"/>
      <c r="F84" s="189"/>
      <c r="G84" s="190"/>
      <c r="H84" s="183"/>
      <c r="I84" s="165"/>
    </row>
    <row r="85" spans="1:9" ht="21.75" customHeight="1">
      <c r="A85" s="187">
        <v>80</v>
      </c>
      <c r="B85" s="188"/>
      <c r="C85" s="188"/>
      <c r="D85" s="188"/>
      <c r="E85" s="189"/>
      <c r="F85" s="189"/>
      <c r="G85" s="190"/>
      <c r="H85" s="183"/>
      <c r="I85" s="165"/>
    </row>
    <row r="86" spans="1:9" ht="21.75" customHeight="1">
      <c r="A86" s="178">
        <v>81</v>
      </c>
      <c r="B86" s="188"/>
      <c r="C86" s="188"/>
      <c r="D86" s="188"/>
      <c r="E86" s="189"/>
      <c r="F86" s="189"/>
      <c r="G86" s="190"/>
      <c r="H86" s="183"/>
      <c r="I86" s="165"/>
    </row>
    <row r="87" spans="1:9" ht="21.75" customHeight="1">
      <c r="A87" s="187">
        <v>82</v>
      </c>
      <c r="B87" s="188"/>
      <c r="C87" s="188"/>
      <c r="D87" s="188"/>
      <c r="E87" s="189"/>
      <c r="F87" s="189"/>
      <c r="G87" s="190"/>
      <c r="H87" s="183"/>
      <c r="I87" s="165"/>
    </row>
    <row r="88" spans="1:9" ht="21.75" customHeight="1">
      <c r="A88" s="187">
        <v>83</v>
      </c>
      <c r="B88" s="188"/>
      <c r="C88" s="188"/>
      <c r="D88" s="188"/>
      <c r="E88" s="189"/>
      <c r="F88" s="189"/>
      <c r="G88" s="190"/>
      <c r="H88" s="183"/>
      <c r="I88" s="165"/>
    </row>
    <row r="89" spans="1:9" ht="21.75" customHeight="1">
      <c r="A89" s="187">
        <v>84</v>
      </c>
      <c r="B89" s="188"/>
      <c r="C89" s="188"/>
      <c r="D89" s="188"/>
      <c r="E89" s="189"/>
      <c r="F89" s="189"/>
      <c r="G89" s="190"/>
      <c r="H89" s="183"/>
      <c r="I89" s="165"/>
    </row>
    <row r="90" spans="1:9" ht="21.75" customHeight="1">
      <c r="A90" s="187">
        <v>85</v>
      </c>
      <c r="B90" s="188"/>
      <c r="C90" s="188"/>
      <c r="D90" s="188"/>
      <c r="E90" s="189"/>
      <c r="F90" s="189"/>
      <c r="G90" s="190"/>
      <c r="H90" s="183"/>
      <c r="I90" s="165"/>
    </row>
    <row r="91" spans="1:9" ht="21.75" customHeight="1">
      <c r="A91" s="187">
        <v>86</v>
      </c>
      <c r="B91" s="188"/>
      <c r="C91" s="188"/>
      <c r="D91" s="188"/>
      <c r="E91" s="189"/>
      <c r="F91" s="189"/>
      <c r="G91" s="190"/>
      <c r="H91" s="183"/>
      <c r="I91" s="165"/>
    </row>
    <row r="92" spans="1:9" ht="21.75" customHeight="1">
      <c r="A92" s="187">
        <v>87</v>
      </c>
      <c r="B92" s="188"/>
      <c r="C92" s="188"/>
      <c r="D92" s="188"/>
      <c r="E92" s="189"/>
      <c r="F92" s="189"/>
      <c r="G92" s="190"/>
      <c r="H92" s="183"/>
      <c r="I92" s="165"/>
    </row>
    <row r="93" spans="1:9" ht="21.75" customHeight="1">
      <c r="A93" s="187">
        <v>88</v>
      </c>
      <c r="B93" s="188"/>
      <c r="C93" s="188"/>
      <c r="D93" s="188"/>
      <c r="E93" s="189"/>
      <c r="F93" s="189"/>
      <c r="G93" s="190"/>
      <c r="H93" s="183"/>
      <c r="I93" s="165"/>
    </row>
    <row r="94" spans="1:9" ht="21.75" customHeight="1">
      <c r="A94" s="178">
        <v>89</v>
      </c>
      <c r="B94" s="188"/>
      <c r="C94" s="188"/>
      <c r="D94" s="188"/>
      <c r="E94" s="189"/>
      <c r="F94" s="189"/>
      <c r="G94" s="190"/>
      <c r="H94" s="183"/>
      <c r="I94" s="165"/>
    </row>
    <row r="95" spans="1:9" ht="21.75" customHeight="1">
      <c r="A95" s="187">
        <v>90</v>
      </c>
      <c r="B95" s="188"/>
      <c r="C95" s="188"/>
      <c r="D95" s="188"/>
      <c r="E95" s="189"/>
      <c r="F95" s="189"/>
      <c r="G95" s="190"/>
      <c r="H95" s="183"/>
      <c r="I95" s="165"/>
    </row>
    <row r="96" spans="1:9" ht="21.75" customHeight="1">
      <c r="A96" s="187">
        <v>91</v>
      </c>
      <c r="B96" s="188"/>
      <c r="C96" s="188"/>
      <c r="D96" s="188"/>
      <c r="E96" s="189"/>
      <c r="F96" s="189"/>
      <c r="G96" s="190"/>
      <c r="H96" s="183"/>
      <c r="I96" s="165"/>
    </row>
    <row r="97" spans="1:9" ht="21.75" customHeight="1">
      <c r="A97" s="187">
        <v>92</v>
      </c>
      <c r="B97" s="188"/>
      <c r="C97" s="188"/>
      <c r="D97" s="188"/>
      <c r="E97" s="189"/>
      <c r="F97" s="189"/>
      <c r="G97" s="190"/>
      <c r="H97" s="183"/>
      <c r="I97" s="165"/>
    </row>
    <row r="98" spans="1:9" ht="21.75" customHeight="1">
      <c r="A98" s="187">
        <v>93</v>
      </c>
      <c r="B98" s="188"/>
      <c r="C98" s="188"/>
      <c r="D98" s="188"/>
      <c r="E98" s="189"/>
      <c r="F98" s="189"/>
      <c r="G98" s="190"/>
      <c r="H98" s="183"/>
      <c r="I98" s="165"/>
    </row>
    <row r="99" spans="1:9" ht="21.75" customHeight="1">
      <c r="A99" s="187">
        <v>94</v>
      </c>
      <c r="B99" s="188"/>
      <c r="C99" s="188"/>
      <c r="D99" s="188"/>
      <c r="E99" s="189"/>
      <c r="F99" s="189"/>
      <c r="G99" s="190"/>
      <c r="H99" s="183"/>
      <c r="I99" s="165"/>
    </row>
    <row r="100" spans="1:9" ht="21.75" customHeight="1">
      <c r="A100" s="187">
        <v>95</v>
      </c>
      <c r="B100" s="188"/>
      <c r="C100" s="188"/>
      <c r="D100" s="188"/>
      <c r="E100" s="189"/>
      <c r="F100" s="189"/>
      <c r="G100" s="190"/>
      <c r="H100" s="183"/>
      <c r="I100" s="165"/>
    </row>
    <row r="101" spans="1:9" ht="21.75" customHeight="1">
      <c r="A101" s="187">
        <v>96</v>
      </c>
      <c r="B101" s="188"/>
      <c r="C101" s="188"/>
      <c r="D101" s="188"/>
      <c r="E101" s="189"/>
      <c r="F101" s="189"/>
      <c r="G101" s="190"/>
      <c r="H101" s="183"/>
      <c r="I101" s="165"/>
    </row>
    <row r="102" spans="1:9" ht="21.75" customHeight="1">
      <c r="A102" s="178">
        <v>97</v>
      </c>
      <c r="B102" s="188"/>
      <c r="C102" s="188"/>
      <c r="D102" s="188"/>
      <c r="E102" s="189"/>
      <c r="F102" s="189"/>
      <c r="G102" s="190"/>
      <c r="H102" s="183"/>
      <c r="I102" s="165"/>
    </row>
    <row r="103" spans="1:9" ht="21.75" customHeight="1">
      <c r="A103" s="187">
        <v>98</v>
      </c>
      <c r="B103" s="188"/>
      <c r="C103" s="188"/>
      <c r="D103" s="188"/>
      <c r="E103" s="189"/>
      <c r="F103" s="189"/>
      <c r="G103" s="190"/>
      <c r="H103" s="183"/>
      <c r="I103" s="165"/>
    </row>
    <row r="104" spans="1:9" ht="21.75" customHeight="1">
      <c r="A104" s="187">
        <v>99</v>
      </c>
      <c r="B104" s="188"/>
      <c r="C104" s="188"/>
      <c r="D104" s="188"/>
      <c r="E104" s="189"/>
      <c r="F104" s="189"/>
      <c r="G104" s="190"/>
      <c r="H104" s="183"/>
      <c r="I104" s="165"/>
    </row>
    <row r="105" spans="1:9" ht="21.75" customHeight="1">
      <c r="A105" s="187">
        <v>100</v>
      </c>
      <c r="B105" s="188"/>
      <c r="C105" s="188"/>
      <c r="D105" s="188"/>
      <c r="E105" s="189"/>
      <c r="F105" s="189"/>
      <c r="G105" s="190"/>
      <c r="H105" s="183"/>
      <c r="I105" s="165"/>
    </row>
    <row r="106" spans="1:9" ht="21.75" customHeight="1">
      <c r="A106" s="187">
        <v>101</v>
      </c>
      <c r="B106" s="188"/>
      <c r="C106" s="188"/>
      <c r="D106" s="188"/>
      <c r="E106" s="189"/>
      <c r="F106" s="189"/>
      <c r="G106" s="190"/>
      <c r="H106" s="183"/>
      <c r="I106" s="165"/>
    </row>
    <row r="107" spans="1:9" ht="21.75" customHeight="1">
      <c r="A107" s="187">
        <v>102</v>
      </c>
      <c r="B107" s="188"/>
      <c r="C107" s="188"/>
      <c r="D107" s="188"/>
      <c r="E107" s="189"/>
      <c r="F107" s="189"/>
      <c r="G107" s="190"/>
      <c r="H107" s="183"/>
      <c r="I107" s="165"/>
    </row>
    <row r="108" spans="1:9" ht="21.75" customHeight="1">
      <c r="A108" s="187">
        <v>103</v>
      </c>
      <c r="B108" s="188"/>
      <c r="C108" s="188"/>
      <c r="D108" s="188"/>
      <c r="E108" s="189"/>
      <c r="F108" s="189"/>
      <c r="G108" s="190"/>
      <c r="H108" s="183"/>
      <c r="I108" s="165"/>
    </row>
    <row r="109" spans="1:9" ht="21.75" customHeight="1">
      <c r="A109" s="187">
        <v>104</v>
      </c>
      <c r="B109" s="188"/>
      <c r="C109" s="188"/>
      <c r="D109" s="188"/>
      <c r="E109" s="189"/>
      <c r="F109" s="189"/>
      <c r="G109" s="190"/>
      <c r="H109" s="183"/>
      <c r="I109" s="165"/>
    </row>
    <row r="110" spans="1:9" ht="21.75" customHeight="1">
      <c r="A110" s="178">
        <v>105</v>
      </c>
      <c r="B110" s="188"/>
      <c r="C110" s="188"/>
      <c r="D110" s="188"/>
      <c r="E110" s="189"/>
      <c r="F110" s="189"/>
      <c r="G110" s="190"/>
      <c r="H110" s="183"/>
      <c r="I110" s="165"/>
    </row>
    <row r="111" spans="1:9" ht="21.75" customHeight="1">
      <c r="A111" s="187">
        <v>106</v>
      </c>
      <c r="B111" s="188"/>
      <c r="C111" s="188"/>
      <c r="D111" s="188"/>
      <c r="E111" s="189"/>
      <c r="F111" s="189"/>
      <c r="G111" s="190"/>
      <c r="H111" s="183"/>
      <c r="I111" s="165"/>
    </row>
    <row r="112" spans="1:9" ht="21.75" customHeight="1">
      <c r="A112" s="187">
        <v>107</v>
      </c>
      <c r="B112" s="188"/>
      <c r="C112" s="188"/>
      <c r="D112" s="188"/>
      <c r="E112" s="189"/>
      <c r="F112" s="189"/>
      <c r="G112" s="190"/>
      <c r="H112" s="183"/>
      <c r="I112" s="165"/>
    </row>
    <row r="113" spans="1:9" ht="21.75" customHeight="1">
      <c r="A113" s="187">
        <v>108</v>
      </c>
      <c r="B113" s="188"/>
      <c r="C113" s="188"/>
      <c r="D113" s="188"/>
      <c r="E113" s="189"/>
      <c r="F113" s="189"/>
      <c r="G113" s="190"/>
      <c r="H113" s="183"/>
      <c r="I113" s="165"/>
    </row>
    <row r="114" spans="1:9" ht="21.75" customHeight="1">
      <c r="A114" s="187">
        <v>109</v>
      </c>
      <c r="B114" s="188"/>
      <c r="C114" s="188"/>
      <c r="D114" s="188"/>
      <c r="E114" s="189"/>
      <c r="F114" s="189"/>
      <c r="G114" s="190"/>
      <c r="H114" s="183"/>
      <c r="I114" s="165"/>
    </row>
    <row r="115" spans="1:9" ht="21.75" customHeight="1">
      <c r="A115" s="187">
        <v>110</v>
      </c>
      <c r="B115" s="188"/>
      <c r="C115" s="188"/>
      <c r="D115" s="188"/>
      <c r="E115" s="189"/>
      <c r="F115" s="189"/>
      <c r="G115" s="190"/>
      <c r="H115" s="183"/>
      <c r="I115" s="165"/>
    </row>
    <row r="116" spans="1:9" ht="21.75" customHeight="1">
      <c r="A116" s="187">
        <v>111</v>
      </c>
      <c r="B116" s="188"/>
      <c r="C116" s="188"/>
      <c r="D116" s="188"/>
      <c r="E116" s="189"/>
      <c r="F116" s="189"/>
      <c r="G116" s="190"/>
      <c r="H116" s="183"/>
      <c r="I116" s="165"/>
    </row>
    <row r="117" spans="1:9" ht="21.75" customHeight="1">
      <c r="A117" s="187">
        <v>112</v>
      </c>
      <c r="B117" s="188"/>
      <c r="C117" s="188"/>
      <c r="D117" s="188"/>
      <c r="E117" s="189"/>
      <c r="F117" s="189"/>
      <c r="G117" s="190"/>
      <c r="H117" s="183"/>
      <c r="I117" s="165"/>
    </row>
    <row r="118" spans="1:9" ht="21.75" customHeight="1">
      <c r="A118" s="178">
        <v>113</v>
      </c>
      <c r="B118" s="188"/>
      <c r="C118" s="188"/>
      <c r="D118" s="188"/>
      <c r="E118" s="189"/>
      <c r="F118" s="189"/>
      <c r="G118" s="190"/>
      <c r="H118" s="183"/>
      <c r="I118" s="165"/>
    </row>
    <row r="119" spans="1:9" ht="21.75" customHeight="1">
      <c r="A119" s="187">
        <v>114</v>
      </c>
      <c r="B119" s="188"/>
      <c r="C119" s="188"/>
      <c r="D119" s="188"/>
      <c r="E119" s="189"/>
      <c r="F119" s="189"/>
      <c r="G119" s="190"/>
      <c r="H119" s="183"/>
      <c r="I119" s="165"/>
    </row>
    <row r="120" spans="1:9" ht="21.75" customHeight="1">
      <c r="A120" s="187">
        <v>115</v>
      </c>
      <c r="B120" s="188"/>
      <c r="C120" s="188"/>
      <c r="D120" s="188"/>
      <c r="E120" s="189"/>
      <c r="F120" s="189"/>
      <c r="G120" s="190"/>
      <c r="H120" s="183"/>
      <c r="I120" s="165"/>
    </row>
    <row r="121" spans="1:9" ht="21.75" customHeight="1">
      <c r="A121" s="187">
        <v>116</v>
      </c>
      <c r="B121" s="188"/>
      <c r="C121" s="188"/>
      <c r="D121" s="188"/>
      <c r="E121" s="189"/>
      <c r="F121" s="189"/>
      <c r="G121" s="190"/>
      <c r="H121" s="183"/>
      <c r="I121" s="165"/>
    </row>
    <row r="122" spans="1:9" ht="21.75" customHeight="1">
      <c r="A122" s="187">
        <v>117</v>
      </c>
      <c r="B122" s="188"/>
      <c r="C122" s="188"/>
      <c r="D122" s="188"/>
      <c r="E122" s="189"/>
      <c r="F122" s="189"/>
      <c r="G122" s="190"/>
      <c r="H122" s="183"/>
      <c r="I122" s="165"/>
    </row>
    <row r="123" spans="1:9" ht="21.75" customHeight="1">
      <c r="A123" s="187">
        <v>118</v>
      </c>
      <c r="B123" s="188"/>
      <c r="C123" s="188"/>
      <c r="D123" s="188"/>
      <c r="E123" s="189"/>
      <c r="F123" s="189"/>
      <c r="G123" s="190"/>
      <c r="H123" s="183"/>
      <c r="I123" s="165"/>
    </row>
    <row r="124" spans="1:9" ht="21.75" customHeight="1">
      <c r="A124" s="187">
        <v>119</v>
      </c>
      <c r="B124" s="188"/>
      <c r="C124" s="188"/>
      <c r="D124" s="188"/>
      <c r="E124" s="189"/>
      <c r="F124" s="189"/>
      <c r="G124" s="190"/>
      <c r="H124" s="183"/>
      <c r="I124" s="165"/>
    </row>
    <row r="125" spans="1:9" ht="21.75" customHeight="1">
      <c r="A125" s="187">
        <v>120</v>
      </c>
      <c r="B125" s="188"/>
      <c r="C125" s="188"/>
      <c r="D125" s="188"/>
      <c r="E125" s="189"/>
      <c r="F125" s="189"/>
      <c r="G125" s="190"/>
      <c r="H125" s="183"/>
      <c r="I125" s="165"/>
    </row>
    <row r="126" spans="1:9" ht="21.75" customHeight="1">
      <c r="A126" s="178">
        <v>121</v>
      </c>
      <c r="B126" s="188"/>
      <c r="C126" s="188"/>
      <c r="D126" s="188"/>
      <c r="E126" s="189"/>
      <c r="F126" s="189"/>
      <c r="G126" s="190"/>
      <c r="H126" s="183"/>
      <c r="I126" s="165"/>
    </row>
    <row r="127" spans="1:9" ht="21.75" customHeight="1">
      <c r="A127" s="187">
        <v>122</v>
      </c>
      <c r="B127" s="188"/>
      <c r="C127" s="188"/>
      <c r="D127" s="188"/>
      <c r="E127" s="189"/>
      <c r="F127" s="189"/>
      <c r="G127" s="190"/>
      <c r="H127" s="183"/>
      <c r="I127" s="165"/>
    </row>
    <row r="128" spans="1:9" ht="21.75" customHeight="1">
      <c r="A128" s="187">
        <v>123</v>
      </c>
      <c r="B128" s="188"/>
      <c r="C128" s="188"/>
      <c r="D128" s="188"/>
      <c r="E128" s="189"/>
      <c r="F128" s="189"/>
      <c r="G128" s="190"/>
      <c r="H128" s="183"/>
      <c r="I128" s="165"/>
    </row>
    <row r="129" spans="1:9" ht="21.75" customHeight="1">
      <c r="A129" s="187">
        <v>124</v>
      </c>
      <c r="B129" s="188"/>
      <c r="C129" s="188"/>
      <c r="D129" s="188"/>
      <c r="E129" s="189"/>
      <c r="F129" s="189"/>
      <c r="G129" s="190"/>
      <c r="H129" s="183"/>
      <c r="I129" s="165"/>
    </row>
    <row r="130" spans="1:9" ht="21.75" customHeight="1">
      <c r="A130" s="187">
        <v>125</v>
      </c>
      <c r="B130" s="188"/>
      <c r="C130" s="188"/>
      <c r="D130" s="188"/>
      <c r="E130" s="189"/>
      <c r="F130" s="189"/>
      <c r="G130" s="190"/>
      <c r="H130" s="183"/>
      <c r="I130" s="165"/>
    </row>
    <row r="131" spans="1:9" ht="21.75" customHeight="1">
      <c r="A131" s="187">
        <v>126</v>
      </c>
      <c r="B131" s="188"/>
      <c r="C131" s="188"/>
      <c r="D131" s="188"/>
      <c r="E131" s="189"/>
      <c r="F131" s="189"/>
      <c r="G131" s="190"/>
      <c r="H131" s="183"/>
      <c r="I131" s="165"/>
    </row>
    <row r="132" spans="1:9" ht="21.75" customHeight="1">
      <c r="A132" s="187">
        <v>127</v>
      </c>
      <c r="B132" s="188"/>
      <c r="C132" s="188"/>
      <c r="D132" s="188"/>
      <c r="E132" s="189"/>
      <c r="F132" s="189"/>
      <c r="G132" s="190"/>
      <c r="H132" s="183"/>
      <c r="I132" s="165"/>
    </row>
    <row r="133" spans="1:9" ht="21.75" customHeight="1">
      <c r="A133" s="187">
        <v>128</v>
      </c>
      <c r="B133" s="188"/>
      <c r="C133" s="188"/>
      <c r="D133" s="188"/>
      <c r="E133" s="189"/>
      <c r="F133" s="189"/>
      <c r="G133" s="190"/>
      <c r="H133" s="183"/>
      <c r="I133" s="165"/>
    </row>
    <row r="134" spans="1:9" ht="21.75" customHeight="1">
      <c r="A134" s="178">
        <v>129</v>
      </c>
      <c r="B134" s="188"/>
      <c r="C134" s="188"/>
      <c r="D134" s="188"/>
      <c r="E134" s="189"/>
      <c r="F134" s="189"/>
      <c r="G134" s="190"/>
      <c r="H134" s="183"/>
      <c r="I134" s="165"/>
    </row>
    <row r="135" spans="1:9" ht="21.75" customHeight="1">
      <c r="A135" s="187">
        <v>130</v>
      </c>
      <c r="B135" s="188"/>
      <c r="C135" s="188"/>
      <c r="D135" s="188"/>
      <c r="E135" s="189"/>
      <c r="F135" s="189"/>
      <c r="G135" s="190"/>
      <c r="H135" s="183"/>
      <c r="I135" s="165"/>
    </row>
    <row r="136" spans="1:9" ht="21.75" customHeight="1">
      <c r="A136" s="187">
        <v>131</v>
      </c>
      <c r="B136" s="188"/>
      <c r="C136" s="188"/>
      <c r="D136" s="188"/>
      <c r="E136" s="189"/>
      <c r="F136" s="189"/>
      <c r="G136" s="190"/>
      <c r="H136" s="183"/>
      <c r="I136" s="165"/>
    </row>
    <row r="137" spans="1:9" ht="21.75" customHeight="1">
      <c r="A137" s="187">
        <v>132</v>
      </c>
      <c r="B137" s="188"/>
      <c r="C137" s="188"/>
      <c r="D137" s="188"/>
      <c r="E137" s="189"/>
      <c r="F137" s="189"/>
      <c r="G137" s="190"/>
      <c r="H137" s="183"/>
      <c r="I137" s="165"/>
    </row>
    <row r="138" spans="1:9" ht="21.75" customHeight="1">
      <c r="A138" s="187">
        <v>133</v>
      </c>
      <c r="B138" s="188"/>
      <c r="C138" s="188"/>
      <c r="D138" s="188"/>
      <c r="E138" s="189"/>
      <c r="F138" s="189"/>
      <c r="G138" s="190"/>
      <c r="H138" s="183"/>
      <c r="I138" s="165"/>
    </row>
    <row r="139" spans="1:9" ht="21.75" customHeight="1">
      <c r="A139" s="187">
        <v>134</v>
      </c>
      <c r="B139" s="188"/>
      <c r="C139" s="188"/>
      <c r="D139" s="188"/>
      <c r="E139" s="189"/>
      <c r="F139" s="189"/>
      <c r="G139" s="190"/>
      <c r="H139" s="183"/>
      <c r="I139" s="165"/>
    </row>
    <row r="140" spans="1:9" ht="21.75" customHeight="1">
      <c r="A140" s="187">
        <v>135</v>
      </c>
      <c r="B140" s="188"/>
      <c r="C140" s="188"/>
      <c r="D140" s="188"/>
      <c r="E140" s="189"/>
      <c r="F140" s="189"/>
      <c r="G140" s="190"/>
      <c r="H140" s="183"/>
      <c r="I140" s="165"/>
    </row>
    <row r="141" spans="1:9" ht="21.75" customHeight="1">
      <c r="A141" s="187">
        <v>136</v>
      </c>
      <c r="B141" s="188"/>
      <c r="C141" s="188"/>
      <c r="D141" s="188"/>
      <c r="E141" s="189"/>
      <c r="F141" s="189"/>
      <c r="G141" s="190"/>
      <c r="H141" s="183"/>
      <c r="I141" s="165"/>
    </row>
    <row r="142" spans="1:9" ht="21.75" customHeight="1">
      <c r="A142" s="178">
        <v>137</v>
      </c>
      <c r="B142" s="188"/>
      <c r="C142" s="188"/>
      <c r="D142" s="188"/>
      <c r="E142" s="189"/>
      <c r="F142" s="189"/>
      <c r="G142" s="190"/>
      <c r="H142" s="183"/>
      <c r="I142" s="165"/>
    </row>
    <row r="143" spans="1:9" ht="21.75" customHeight="1">
      <c r="A143" s="187">
        <v>138</v>
      </c>
      <c r="B143" s="188"/>
      <c r="C143" s="188"/>
      <c r="D143" s="188"/>
      <c r="E143" s="189"/>
      <c r="F143" s="189"/>
      <c r="G143" s="190"/>
      <c r="H143" s="183"/>
      <c r="I143" s="165"/>
    </row>
    <row r="144" spans="1:9" ht="21.75" customHeight="1">
      <c r="A144" s="187">
        <v>139</v>
      </c>
      <c r="B144" s="188"/>
      <c r="C144" s="188"/>
      <c r="D144" s="188"/>
      <c r="E144" s="189"/>
      <c r="F144" s="189"/>
      <c r="G144" s="190"/>
      <c r="H144" s="183"/>
      <c r="I144" s="165"/>
    </row>
    <row r="145" spans="1:9" ht="21.75" customHeight="1">
      <c r="A145" s="187">
        <v>140</v>
      </c>
      <c r="B145" s="188"/>
      <c r="C145" s="188"/>
      <c r="D145" s="188"/>
      <c r="E145" s="189"/>
      <c r="F145" s="189"/>
      <c r="G145" s="190"/>
      <c r="H145" s="183"/>
      <c r="I145" s="165"/>
    </row>
    <row r="146" spans="1:9" ht="21.75" customHeight="1">
      <c r="A146" s="187">
        <v>141</v>
      </c>
      <c r="B146" s="188"/>
      <c r="C146" s="188"/>
      <c r="D146" s="188"/>
      <c r="E146" s="189"/>
      <c r="F146" s="189"/>
      <c r="G146" s="190"/>
      <c r="H146" s="183"/>
      <c r="I146" s="165"/>
    </row>
    <row r="147" spans="1:9" ht="21.75" customHeight="1">
      <c r="A147" s="187">
        <v>142</v>
      </c>
      <c r="B147" s="188"/>
      <c r="C147" s="188"/>
      <c r="D147" s="188"/>
      <c r="E147" s="189"/>
      <c r="F147" s="189"/>
      <c r="G147" s="190"/>
      <c r="H147" s="183"/>
      <c r="I147" s="165"/>
    </row>
    <row r="148" spans="1:9" ht="21.75" customHeight="1">
      <c r="A148" s="187">
        <v>143</v>
      </c>
      <c r="B148" s="188"/>
      <c r="C148" s="188"/>
      <c r="D148" s="188"/>
      <c r="E148" s="189"/>
      <c r="F148" s="189"/>
      <c r="G148" s="190"/>
      <c r="H148" s="183"/>
      <c r="I148" s="165"/>
    </row>
    <row r="149" spans="1:9" ht="21.75" customHeight="1">
      <c r="A149" s="187">
        <v>144</v>
      </c>
      <c r="B149" s="188"/>
      <c r="C149" s="188"/>
      <c r="D149" s="188"/>
      <c r="E149" s="189"/>
      <c r="F149" s="189"/>
      <c r="G149" s="190"/>
      <c r="H149" s="183"/>
      <c r="I149" s="165"/>
    </row>
    <row r="150" spans="1:9" ht="21.75" customHeight="1">
      <c r="A150" s="178">
        <v>145</v>
      </c>
      <c r="B150" s="188"/>
      <c r="C150" s="188"/>
      <c r="D150" s="188"/>
      <c r="E150" s="189"/>
      <c r="F150" s="189"/>
      <c r="G150" s="190"/>
      <c r="H150" s="183"/>
      <c r="I150" s="165"/>
    </row>
    <row r="151" spans="1:9" ht="21.75" customHeight="1">
      <c r="A151" s="187">
        <v>146</v>
      </c>
      <c r="B151" s="188"/>
      <c r="C151" s="188"/>
      <c r="D151" s="188"/>
      <c r="E151" s="189"/>
      <c r="F151" s="189"/>
      <c r="G151" s="190"/>
      <c r="H151" s="183"/>
      <c r="I151" s="165"/>
    </row>
    <row r="152" spans="1:9" ht="21.75" customHeight="1">
      <c r="A152" s="187">
        <v>147</v>
      </c>
      <c r="B152" s="188"/>
      <c r="C152" s="188"/>
      <c r="D152" s="188"/>
      <c r="E152" s="189"/>
      <c r="F152" s="189"/>
      <c r="G152" s="190"/>
      <c r="H152" s="183"/>
      <c r="I152" s="165"/>
    </row>
    <row r="153" spans="1:9" ht="21.75" customHeight="1">
      <c r="A153" s="187">
        <v>148</v>
      </c>
      <c r="B153" s="188"/>
      <c r="C153" s="188"/>
      <c r="D153" s="188"/>
      <c r="E153" s="189"/>
      <c r="F153" s="189"/>
      <c r="G153" s="190"/>
      <c r="H153" s="183"/>
      <c r="I153" s="165"/>
    </row>
    <row r="154" spans="1:9" ht="21.75" customHeight="1">
      <c r="A154" s="187">
        <v>149</v>
      </c>
      <c r="B154" s="188"/>
      <c r="C154" s="188"/>
      <c r="D154" s="188"/>
      <c r="E154" s="189"/>
      <c r="F154" s="189"/>
      <c r="G154" s="190"/>
      <c r="H154" s="183"/>
      <c r="I154" s="165"/>
    </row>
    <row r="155" spans="1:9" ht="21.75" customHeight="1">
      <c r="A155" s="187">
        <v>150</v>
      </c>
      <c r="B155" s="188"/>
      <c r="C155" s="188"/>
      <c r="D155" s="188"/>
      <c r="E155" s="189"/>
      <c r="F155" s="189"/>
      <c r="G155" s="190"/>
      <c r="H155" s="183"/>
      <c r="I155" s="165"/>
    </row>
    <row r="156" spans="1:9" ht="21.75" customHeight="1">
      <c r="A156" s="187">
        <v>151</v>
      </c>
      <c r="B156" s="188"/>
      <c r="C156" s="188"/>
      <c r="D156" s="188"/>
      <c r="E156" s="189"/>
      <c r="F156" s="189"/>
      <c r="G156" s="190"/>
      <c r="H156" s="183"/>
      <c r="I156" s="165"/>
    </row>
    <row r="157" spans="1:9" ht="21.75" customHeight="1">
      <c r="A157" s="187">
        <v>152</v>
      </c>
      <c r="B157" s="188"/>
      <c r="C157" s="188"/>
      <c r="D157" s="188"/>
      <c r="E157" s="189"/>
      <c r="F157" s="189"/>
      <c r="G157" s="190"/>
      <c r="H157" s="183"/>
      <c r="I157" s="165"/>
    </row>
    <row r="158" spans="1:9" ht="21.75" customHeight="1">
      <c r="A158" s="178">
        <v>153</v>
      </c>
      <c r="B158" s="188"/>
      <c r="C158" s="188"/>
      <c r="D158" s="188"/>
      <c r="E158" s="189"/>
      <c r="F158" s="189"/>
      <c r="G158" s="190"/>
      <c r="H158" s="183"/>
      <c r="I158" s="165"/>
    </row>
    <row r="159" spans="1:9" ht="21.75" customHeight="1">
      <c r="A159" s="187">
        <v>154</v>
      </c>
      <c r="B159" s="188"/>
      <c r="C159" s="188"/>
      <c r="D159" s="188"/>
      <c r="E159" s="189"/>
      <c r="F159" s="189"/>
      <c r="G159" s="190"/>
      <c r="H159" s="183"/>
      <c r="I159" s="165"/>
    </row>
    <row r="160" spans="1:9" ht="21.75" customHeight="1">
      <c r="A160" s="187">
        <v>155</v>
      </c>
      <c r="B160" s="188"/>
      <c r="C160" s="188"/>
      <c r="D160" s="188"/>
      <c r="E160" s="189"/>
      <c r="F160" s="189"/>
      <c r="G160" s="190"/>
      <c r="H160" s="183"/>
      <c r="I160" s="165"/>
    </row>
    <row r="161" spans="1:9" ht="21.75" customHeight="1">
      <c r="A161" s="187">
        <v>156</v>
      </c>
      <c r="B161" s="188"/>
      <c r="C161" s="188"/>
      <c r="D161" s="188"/>
      <c r="E161" s="189"/>
      <c r="F161" s="189"/>
      <c r="G161" s="190"/>
      <c r="H161" s="183"/>
      <c r="I161" s="165"/>
    </row>
    <row r="162" spans="1:9" ht="21.75" customHeight="1">
      <c r="A162" s="187">
        <v>157</v>
      </c>
      <c r="B162" s="188"/>
      <c r="C162" s="188"/>
      <c r="D162" s="188"/>
      <c r="E162" s="189"/>
      <c r="F162" s="189"/>
      <c r="G162" s="190"/>
      <c r="H162" s="183"/>
      <c r="I162" s="165"/>
    </row>
    <row r="163" spans="1:9" ht="21.75" customHeight="1">
      <c r="A163" s="187">
        <v>158</v>
      </c>
      <c r="B163" s="188"/>
      <c r="C163" s="188"/>
      <c r="D163" s="188"/>
      <c r="E163" s="189"/>
      <c r="F163" s="189"/>
      <c r="G163" s="190"/>
      <c r="H163" s="183"/>
      <c r="I163" s="165"/>
    </row>
    <row r="164" spans="1:9" ht="21.75" customHeight="1">
      <c r="A164" s="187">
        <v>159</v>
      </c>
      <c r="B164" s="188"/>
      <c r="C164" s="188"/>
      <c r="D164" s="188"/>
      <c r="E164" s="189"/>
      <c r="F164" s="189"/>
      <c r="G164" s="190"/>
      <c r="H164" s="183"/>
      <c r="I164" s="165"/>
    </row>
    <row r="165" spans="1:9" ht="21.75" customHeight="1">
      <c r="A165" s="187">
        <v>160</v>
      </c>
      <c r="B165" s="188"/>
      <c r="C165" s="188"/>
      <c r="D165" s="188"/>
      <c r="E165" s="189"/>
      <c r="F165" s="189"/>
      <c r="G165" s="190"/>
      <c r="H165" s="183"/>
      <c r="I165" s="165"/>
    </row>
    <row r="166" spans="1:9" ht="21.75" customHeight="1">
      <c r="A166" s="178">
        <v>161</v>
      </c>
      <c r="B166" s="188"/>
      <c r="C166" s="188"/>
      <c r="D166" s="188"/>
      <c r="E166" s="189"/>
      <c r="F166" s="189"/>
      <c r="G166" s="190"/>
      <c r="H166" s="183"/>
      <c r="I166" s="165"/>
    </row>
    <row r="167" spans="1:9" ht="21.75" customHeight="1">
      <c r="A167" s="187">
        <v>162</v>
      </c>
      <c r="B167" s="188"/>
      <c r="C167" s="188"/>
      <c r="D167" s="188"/>
      <c r="E167" s="189"/>
      <c r="F167" s="189"/>
      <c r="G167" s="190"/>
      <c r="H167" s="183"/>
      <c r="I167" s="165"/>
    </row>
    <row r="168" spans="1:9" ht="21.75" customHeight="1">
      <c r="A168" s="187">
        <v>163</v>
      </c>
      <c r="B168" s="188"/>
      <c r="C168" s="188"/>
      <c r="D168" s="188"/>
      <c r="E168" s="189"/>
      <c r="F168" s="189"/>
      <c r="G168" s="190"/>
      <c r="H168" s="183"/>
      <c r="I168" s="165"/>
    </row>
    <row r="169" spans="1:9" ht="21.75" customHeight="1">
      <c r="A169" s="187">
        <v>164</v>
      </c>
      <c r="B169" s="188"/>
      <c r="C169" s="188"/>
      <c r="D169" s="188"/>
      <c r="E169" s="189"/>
      <c r="F169" s="189"/>
      <c r="G169" s="190"/>
      <c r="H169" s="183"/>
      <c r="I169" s="165"/>
    </row>
    <row r="170" spans="1:9" ht="21.75" customHeight="1">
      <c r="A170" s="187">
        <v>165</v>
      </c>
      <c r="B170" s="188"/>
      <c r="C170" s="188"/>
      <c r="D170" s="188"/>
      <c r="E170" s="189"/>
      <c r="F170" s="189"/>
      <c r="G170" s="190"/>
      <c r="H170" s="183"/>
      <c r="I170" s="165"/>
    </row>
    <row r="171" spans="1:9" ht="21.75" customHeight="1">
      <c r="A171" s="187">
        <v>166</v>
      </c>
      <c r="B171" s="188"/>
      <c r="C171" s="188"/>
      <c r="D171" s="188"/>
      <c r="E171" s="189"/>
      <c r="F171" s="189"/>
      <c r="G171" s="190"/>
      <c r="H171" s="183"/>
      <c r="I171" s="165"/>
    </row>
    <row r="172" spans="1:9" ht="21.75" customHeight="1">
      <c r="A172" s="187">
        <v>167</v>
      </c>
      <c r="B172" s="188"/>
      <c r="C172" s="188"/>
      <c r="D172" s="188"/>
      <c r="E172" s="189"/>
      <c r="F172" s="189"/>
      <c r="G172" s="190"/>
      <c r="H172" s="183"/>
      <c r="I172" s="165"/>
    </row>
    <row r="173" spans="1:9" ht="21.75" customHeight="1">
      <c r="A173" s="187">
        <v>168</v>
      </c>
      <c r="B173" s="188"/>
      <c r="C173" s="188"/>
      <c r="D173" s="188"/>
      <c r="E173" s="189"/>
      <c r="F173" s="189"/>
      <c r="G173" s="190"/>
      <c r="H173" s="183"/>
      <c r="I173" s="165"/>
    </row>
    <row r="174" spans="1:9" ht="21.75" customHeight="1">
      <c r="A174" s="178">
        <v>169</v>
      </c>
      <c r="B174" s="188"/>
      <c r="C174" s="188"/>
      <c r="D174" s="188"/>
      <c r="E174" s="189"/>
      <c r="F174" s="189"/>
      <c r="G174" s="190"/>
      <c r="H174" s="183"/>
      <c r="I174" s="165"/>
    </row>
    <row r="175" spans="1:9" ht="21.75" customHeight="1">
      <c r="A175" s="187">
        <v>170</v>
      </c>
      <c r="B175" s="188"/>
      <c r="C175" s="188"/>
      <c r="D175" s="188"/>
      <c r="E175" s="189"/>
      <c r="F175" s="189"/>
      <c r="G175" s="190"/>
      <c r="H175" s="183"/>
      <c r="I175" s="165"/>
    </row>
    <row r="176" spans="1:9" ht="21.75" customHeight="1">
      <c r="A176" s="187">
        <v>171</v>
      </c>
      <c r="B176" s="188"/>
      <c r="C176" s="188"/>
      <c r="D176" s="188"/>
      <c r="E176" s="189"/>
      <c r="F176" s="189"/>
      <c r="G176" s="190"/>
      <c r="H176" s="183"/>
      <c r="I176" s="165"/>
    </row>
    <row r="177" spans="1:9" ht="21.75" customHeight="1">
      <c r="A177" s="187">
        <v>172</v>
      </c>
      <c r="B177" s="188"/>
      <c r="C177" s="188"/>
      <c r="D177" s="188"/>
      <c r="E177" s="189"/>
      <c r="F177" s="189"/>
      <c r="G177" s="190"/>
      <c r="H177" s="183"/>
      <c r="I177" s="165"/>
    </row>
    <row r="178" spans="1:9" ht="21.75" customHeight="1">
      <c r="A178" s="187">
        <v>173</v>
      </c>
      <c r="B178" s="188"/>
      <c r="C178" s="188"/>
      <c r="D178" s="188"/>
      <c r="E178" s="189"/>
      <c r="F178" s="189"/>
      <c r="G178" s="190"/>
      <c r="H178" s="183"/>
      <c r="I178" s="165"/>
    </row>
    <row r="179" spans="1:9" ht="21.75" customHeight="1">
      <c r="A179" s="187">
        <v>174</v>
      </c>
      <c r="B179" s="188"/>
      <c r="C179" s="188"/>
      <c r="D179" s="188"/>
      <c r="E179" s="189"/>
      <c r="F179" s="189"/>
      <c r="G179" s="190"/>
      <c r="H179" s="183"/>
      <c r="I179" s="165"/>
    </row>
    <row r="180" spans="1:9" ht="21.75" customHeight="1">
      <c r="A180" s="187">
        <v>175</v>
      </c>
      <c r="B180" s="188"/>
      <c r="C180" s="188"/>
      <c r="D180" s="188"/>
      <c r="E180" s="189"/>
      <c r="F180" s="189"/>
      <c r="G180" s="190"/>
      <c r="H180" s="183"/>
      <c r="I180" s="165"/>
    </row>
    <row r="181" spans="1:9" ht="21.75" customHeight="1">
      <c r="A181" s="187">
        <v>176</v>
      </c>
      <c r="B181" s="188"/>
      <c r="C181" s="188"/>
      <c r="D181" s="188"/>
      <c r="E181" s="189"/>
      <c r="F181" s="189"/>
      <c r="G181" s="190"/>
      <c r="H181" s="183"/>
      <c r="I181" s="165"/>
    </row>
    <row r="182" spans="1:9" ht="21.75" customHeight="1">
      <c r="A182" s="178">
        <v>177</v>
      </c>
      <c r="B182" s="188"/>
      <c r="C182" s="188"/>
      <c r="D182" s="188"/>
      <c r="E182" s="189"/>
      <c r="F182" s="189"/>
      <c r="G182" s="190"/>
      <c r="H182" s="183"/>
      <c r="I182" s="165"/>
    </row>
    <row r="183" spans="1:9" ht="21.75" customHeight="1">
      <c r="A183" s="187">
        <v>178</v>
      </c>
      <c r="B183" s="188"/>
      <c r="C183" s="188"/>
      <c r="D183" s="188"/>
      <c r="E183" s="189"/>
      <c r="F183" s="189"/>
      <c r="G183" s="190"/>
      <c r="H183" s="183"/>
      <c r="I183" s="165"/>
    </row>
    <row r="184" spans="1:9" ht="21.75" customHeight="1">
      <c r="A184" s="187">
        <v>179</v>
      </c>
      <c r="B184" s="188"/>
      <c r="C184" s="188"/>
      <c r="D184" s="188"/>
      <c r="E184" s="189"/>
      <c r="F184" s="189"/>
      <c r="G184" s="190"/>
      <c r="H184" s="183"/>
      <c r="I184" s="165"/>
    </row>
    <row r="185" spans="1:9" ht="21.75" customHeight="1">
      <c r="A185" s="187">
        <v>180</v>
      </c>
      <c r="B185" s="188"/>
      <c r="C185" s="188"/>
      <c r="D185" s="188"/>
      <c r="E185" s="189"/>
      <c r="F185" s="189"/>
      <c r="G185" s="190"/>
      <c r="H185" s="183"/>
      <c r="I185" s="165"/>
    </row>
    <row r="186" spans="1:9" ht="21.75" customHeight="1">
      <c r="A186" s="187">
        <v>181</v>
      </c>
      <c r="B186" s="188"/>
      <c r="C186" s="188"/>
      <c r="D186" s="188"/>
      <c r="E186" s="189"/>
      <c r="F186" s="189"/>
      <c r="G186" s="190"/>
      <c r="H186" s="183"/>
      <c r="I186" s="165"/>
    </row>
    <row r="187" spans="1:9" ht="21.75" customHeight="1">
      <c r="A187" s="187">
        <v>182</v>
      </c>
      <c r="B187" s="188"/>
      <c r="C187" s="188"/>
      <c r="D187" s="188"/>
      <c r="E187" s="189"/>
      <c r="F187" s="189"/>
      <c r="G187" s="190"/>
      <c r="H187" s="183"/>
      <c r="I187" s="165"/>
    </row>
    <row r="188" spans="1:9" ht="21.75" customHeight="1">
      <c r="A188" s="187">
        <v>183</v>
      </c>
      <c r="B188" s="188"/>
      <c r="C188" s="188"/>
      <c r="D188" s="188"/>
      <c r="E188" s="189"/>
      <c r="F188" s="189"/>
      <c r="G188" s="190"/>
      <c r="H188" s="183"/>
      <c r="I188" s="165"/>
    </row>
    <row r="189" spans="1:9" ht="21.75" customHeight="1">
      <c r="A189" s="187">
        <v>184</v>
      </c>
      <c r="B189" s="188"/>
      <c r="C189" s="188"/>
      <c r="D189" s="188"/>
      <c r="E189" s="189"/>
      <c r="F189" s="189"/>
      <c r="G189" s="190"/>
      <c r="H189" s="183"/>
      <c r="I189" s="165"/>
    </row>
    <row r="190" spans="1:9" ht="21.75" customHeight="1">
      <c r="A190" s="178">
        <v>185</v>
      </c>
      <c r="B190" s="188"/>
      <c r="C190" s="188"/>
      <c r="D190" s="188"/>
      <c r="E190" s="189"/>
      <c r="F190" s="189"/>
      <c r="G190" s="190"/>
      <c r="H190" s="183"/>
      <c r="I190" s="165"/>
    </row>
    <row r="191" spans="1:9" ht="21.75" customHeight="1">
      <c r="A191" s="187">
        <v>186</v>
      </c>
      <c r="B191" s="188"/>
      <c r="C191" s="188"/>
      <c r="D191" s="188"/>
      <c r="E191" s="189"/>
      <c r="F191" s="189"/>
      <c r="G191" s="190"/>
      <c r="H191" s="183"/>
      <c r="I191" s="165"/>
    </row>
    <row r="192" spans="1:9" ht="21.75" customHeight="1">
      <c r="A192" s="187">
        <v>187</v>
      </c>
      <c r="B192" s="188"/>
      <c r="C192" s="188"/>
      <c r="D192" s="188"/>
      <c r="E192" s="189"/>
      <c r="F192" s="189"/>
      <c r="G192" s="190"/>
      <c r="H192" s="183"/>
      <c r="I192" s="165"/>
    </row>
    <row r="193" spans="1:9" ht="21.75" customHeight="1">
      <c r="A193" s="187">
        <v>188</v>
      </c>
      <c r="B193" s="188"/>
      <c r="C193" s="188"/>
      <c r="D193" s="188"/>
      <c r="E193" s="189"/>
      <c r="F193" s="189"/>
      <c r="G193" s="190"/>
      <c r="H193" s="183"/>
      <c r="I193" s="165"/>
    </row>
    <row r="194" spans="1:9" ht="21.75" customHeight="1">
      <c r="A194" s="187">
        <v>189</v>
      </c>
      <c r="B194" s="188"/>
      <c r="C194" s="188"/>
      <c r="D194" s="188"/>
      <c r="E194" s="189"/>
      <c r="F194" s="189"/>
      <c r="G194" s="190"/>
      <c r="H194" s="183"/>
      <c r="I194" s="165"/>
    </row>
    <row r="195" spans="1:9" ht="21.75" customHeight="1">
      <c r="A195" s="187">
        <v>190</v>
      </c>
      <c r="B195" s="188"/>
      <c r="C195" s="188"/>
      <c r="D195" s="188"/>
      <c r="E195" s="189"/>
      <c r="F195" s="189"/>
      <c r="G195" s="190"/>
      <c r="H195" s="183"/>
      <c r="I195" s="165"/>
    </row>
    <row r="196" spans="1:9" ht="21.75" customHeight="1">
      <c r="A196" s="187">
        <v>191</v>
      </c>
      <c r="B196" s="188"/>
      <c r="C196" s="188"/>
      <c r="D196" s="188"/>
      <c r="E196" s="189"/>
      <c r="F196" s="189"/>
      <c r="G196" s="190"/>
      <c r="H196" s="183"/>
      <c r="I196" s="165"/>
    </row>
    <row r="197" spans="1:9" ht="21.75" customHeight="1">
      <c r="A197" s="187">
        <v>192</v>
      </c>
      <c r="B197" s="188"/>
      <c r="C197" s="188"/>
      <c r="D197" s="188"/>
      <c r="E197" s="189"/>
      <c r="F197" s="189"/>
      <c r="G197" s="190"/>
      <c r="H197" s="183"/>
      <c r="I197" s="165"/>
    </row>
    <row r="198" spans="1:9" ht="21.75" customHeight="1">
      <c r="A198" s="178">
        <v>193</v>
      </c>
      <c r="B198" s="188"/>
      <c r="C198" s="188"/>
      <c r="D198" s="188"/>
      <c r="E198" s="189"/>
      <c r="F198" s="189"/>
      <c r="G198" s="190"/>
      <c r="H198" s="183"/>
      <c r="I198" s="165"/>
    </row>
    <row r="199" spans="1:9" ht="21.75" customHeight="1">
      <c r="A199" s="187">
        <v>194</v>
      </c>
      <c r="B199" s="188"/>
      <c r="C199" s="188"/>
      <c r="D199" s="188"/>
      <c r="E199" s="189"/>
      <c r="F199" s="189"/>
      <c r="G199" s="190"/>
      <c r="H199" s="183"/>
      <c r="I199" s="165"/>
    </row>
    <row r="200" spans="1:9" ht="21.75" customHeight="1">
      <c r="A200" s="187">
        <v>195</v>
      </c>
      <c r="B200" s="188"/>
      <c r="C200" s="188"/>
      <c r="D200" s="188"/>
      <c r="E200" s="189"/>
      <c r="F200" s="189"/>
      <c r="G200" s="190"/>
      <c r="H200" s="183"/>
      <c r="I200" s="165"/>
    </row>
    <row r="201" spans="1:9" ht="21.75" customHeight="1">
      <c r="A201" s="187">
        <v>196</v>
      </c>
      <c r="B201" s="188"/>
      <c r="C201" s="188"/>
      <c r="D201" s="188"/>
      <c r="E201" s="189"/>
      <c r="F201" s="189"/>
      <c r="G201" s="190"/>
      <c r="H201" s="183"/>
      <c r="I201" s="165"/>
    </row>
    <row r="202" spans="1:9" ht="21.75" customHeight="1">
      <c r="A202" s="187">
        <v>197</v>
      </c>
      <c r="B202" s="188"/>
      <c r="C202" s="188"/>
      <c r="D202" s="188"/>
      <c r="E202" s="189"/>
      <c r="F202" s="189"/>
      <c r="G202" s="190"/>
      <c r="H202" s="183"/>
      <c r="I202" s="165"/>
    </row>
    <row r="203" spans="1:9" ht="21.75" customHeight="1">
      <c r="A203" s="187">
        <v>198</v>
      </c>
      <c r="B203" s="188"/>
      <c r="C203" s="188"/>
      <c r="D203" s="188"/>
      <c r="E203" s="189"/>
      <c r="F203" s="189"/>
      <c r="G203" s="190"/>
      <c r="H203" s="183"/>
      <c r="I203" s="165"/>
    </row>
    <row r="204" spans="1:9" ht="21.75" customHeight="1">
      <c r="A204" s="187">
        <v>199</v>
      </c>
      <c r="B204" s="188"/>
      <c r="C204" s="188"/>
      <c r="D204" s="188"/>
      <c r="E204" s="189"/>
      <c r="F204" s="189"/>
      <c r="G204" s="190"/>
      <c r="H204" s="183"/>
      <c r="I204" s="165"/>
    </row>
    <row r="205" spans="1:9" ht="21.75" customHeight="1" thickBot="1">
      <c r="A205" s="187">
        <v>200</v>
      </c>
      <c r="B205" s="197"/>
      <c r="C205" s="197"/>
      <c r="D205" s="197"/>
      <c r="E205" s="198"/>
      <c r="F205" s="198"/>
      <c r="G205" s="190"/>
      <c r="H205" s="183"/>
      <c r="I205" s="165"/>
    </row>
    <row r="206" spans="1:9" ht="21.75" customHeight="1" thickTop="1" thickBot="1">
      <c r="A206" s="419" t="s">
        <v>244</v>
      </c>
      <c r="B206" s="420"/>
      <c r="C206" s="420"/>
      <c r="D206" s="421"/>
      <c r="E206" s="199">
        <f>SUM(E6:E205)</f>
        <v>0</v>
      </c>
      <c r="F206" s="199">
        <f>SUM(F6:F205)</f>
        <v>0</v>
      </c>
      <c r="G206" s="165"/>
      <c r="H206" s="165"/>
      <c r="I206" s="165"/>
    </row>
    <row r="207" spans="1:9" ht="21.75" customHeight="1">
      <c r="A207" s="165"/>
      <c r="B207" s="165"/>
      <c r="C207" s="165"/>
      <c r="D207" s="165"/>
      <c r="E207" s="165"/>
      <c r="F207" s="165"/>
      <c r="G207" s="165"/>
      <c r="H207" s="165"/>
    </row>
  </sheetData>
  <sheetProtection algorithmName="SHA-512" hashValue="vWq23vcaluQfqx4itf78YcGSTTS5gq46fuOJn5c6b6C4GGlLn8FNGJIgFAAVTZBEqy6c5sypDlEt9U2uwjVzHQ==" saltValue="iJC8IpEdaJ6silaxOt+iuw==" spinCount="100000" sheet="1" formatCells="0"/>
  <mergeCells count="8">
    <mergeCell ref="A206:D206"/>
    <mergeCell ref="K9:M9"/>
    <mergeCell ref="K11:M11"/>
    <mergeCell ref="N11:P11"/>
    <mergeCell ref="K12:M12"/>
    <mergeCell ref="N12:P12"/>
    <mergeCell ref="F1:H1"/>
    <mergeCell ref="A3:F3"/>
  </mergeCells>
  <phoneticPr fontId="2"/>
  <conditionalFormatting sqref="B7:F14 E6:F6 B205:F205">
    <cfRule type="containsBlanks" dxfId="634" priority="207">
      <formula>LEN(TRIM(B6))=0</formula>
    </cfRule>
  </conditionalFormatting>
  <conditionalFormatting sqref="B15:F15">
    <cfRule type="containsBlanks" dxfId="633" priority="206">
      <formula>LEN(TRIM(B15))=0</formula>
    </cfRule>
  </conditionalFormatting>
  <conditionalFormatting sqref="B16:F16">
    <cfRule type="containsBlanks" dxfId="632" priority="205">
      <formula>LEN(TRIM(B16))=0</formula>
    </cfRule>
  </conditionalFormatting>
  <conditionalFormatting sqref="B17:F17">
    <cfRule type="containsBlanks" dxfId="631" priority="204">
      <formula>LEN(TRIM(B17))=0</formula>
    </cfRule>
  </conditionalFormatting>
  <conditionalFormatting sqref="B18:F18">
    <cfRule type="containsBlanks" dxfId="630" priority="203">
      <formula>LEN(TRIM(B18))=0</formula>
    </cfRule>
  </conditionalFormatting>
  <conditionalFormatting sqref="B19:F19">
    <cfRule type="containsBlanks" dxfId="629" priority="202">
      <formula>LEN(TRIM(B19))=0</formula>
    </cfRule>
  </conditionalFormatting>
  <conditionalFormatting sqref="B20:F20">
    <cfRule type="containsBlanks" dxfId="628" priority="201">
      <formula>LEN(TRIM(B20))=0</formula>
    </cfRule>
  </conditionalFormatting>
  <conditionalFormatting sqref="B21:F21">
    <cfRule type="containsBlanks" dxfId="627" priority="200">
      <formula>LEN(TRIM(B21))=0</formula>
    </cfRule>
  </conditionalFormatting>
  <conditionalFormatting sqref="B22:F22">
    <cfRule type="containsBlanks" dxfId="626" priority="199">
      <formula>LEN(TRIM(B22))=0</formula>
    </cfRule>
  </conditionalFormatting>
  <conditionalFormatting sqref="B23:F23">
    <cfRule type="containsBlanks" dxfId="625" priority="198">
      <formula>LEN(TRIM(B23))=0</formula>
    </cfRule>
  </conditionalFormatting>
  <conditionalFormatting sqref="B24:F24">
    <cfRule type="containsBlanks" dxfId="624" priority="197">
      <formula>LEN(TRIM(B24))=0</formula>
    </cfRule>
  </conditionalFormatting>
  <conditionalFormatting sqref="B25:F25">
    <cfRule type="containsBlanks" dxfId="623" priority="196">
      <formula>LEN(TRIM(B25))=0</formula>
    </cfRule>
  </conditionalFormatting>
  <conditionalFormatting sqref="B26:F26">
    <cfRule type="containsBlanks" dxfId="622" priority="195">
      <formula>LEN(TRIM(B26))=0</formula>
    </cfRule>
  </conditionalFormatting>
  <conditionalFormatting sqref="B27:F27">
    <cfRule type="containsBlanks" dxfId="621" priority="194">
      <formula>LEN(TRIM(B27))=0</formula>
    </cfRule>
  </conditionalFormatting>
  <conditionalFormatting sqref="B28:F28">
    <cfRule type="containsBlanks" dxfId="620" priority="193">
      <formula>LEN(TRIM(B28))=0</formula>
    </cfRule>
  </conditionalFormatting>
  <conditionalFormatting sqref="B29:F29">
    <cfRule type="containsBlanks" dxfId="619" priority="192">
      <formula>LEN(TRIM(B29))=0</formula>
    </cfRule>
  </conditionalFormatting>
  <conditionalFormatting sqref="B30:F30">
    <cfRule type="containsBlanks" dxfId="618" priority="191">
      <formula>LEN(TRIM(B30))=0</formula>
    </cfRule>
  </conditionalFormatting>
  <conditionalFormatting sqref="B31:F31">
    <cfRule type="containsBlanks" dxfId="617" priority="190">
      <formula>LEN(TRIM(B31))=0</formula>
    </cfRule>
  </conditionalFormatting>
  <conditionalFormatting sqref="B32:F32">
    <cfRule type="containsBlanks" dxfId="616" priority="189">
      <formula>LEN(TRIM(B32))=0</formula>
    </cfRule>
  </conditionalFormatting>
  <conditionalFormatting sqref="B33:F33">
    <cfRule type="containsBlanks" dxfId="615" priority="188">
      <formula>LEN(TRIM(B33))=0</formula>
    </cfRule>
  </conditionalFormatting>
  <conditionalFormatting sqref="B34:F34">
    <cfRule type="containsBlanks" dxfId="614" priority="187">
      <formula>LEN(TRIM(B34))=0</formula>
    </cfRule>
  </conditionalFormatting>
  <conditionalFormatting sqref="B35:F35">
    <cfRule type="containsBlanks" dxfId="613" priority="186">
      <formula>LEN(TRIM(B35))=0</formula>
    </cfRule>
  </conditionalFormatting>
  <conditionalFormatting sqref="B36:F36">
    <cfRule type="containsBlanks" dxfId="612" priority="185">
      <formula>LEN(TRIM(B36))=0</formula>
    </cfRule>
  </conditionalFormatting>
  <conditionalFormatting sqref="B37:F37">
    <cfRule type="containsBlanks" dxfId="611" priority="184">
      <formula>LEN(TRIM(B37))=0</formula>
    </cfRule>
  </conditionalFormatting>
  <conditionalFormatting sqref="B38:F38">
    <cfRule type="containsBlanks" dxfId="610" priority="183">
      <formula>LEN(TRIM(B38))=0</formula>
    </cfRule>
  </conditionalFormatting>
  <conditionalFormatting sqref="B39:F39">
    <cfRule type="containsBlanks" dxfId="609" priority="182">
      <formula>LEN(TRIM(B39))=0</formula>
    </cfRule>
  </conditionalFormatting>
  <conditionalFormatting sqref="B40:F40">
    <cfRule type="containsBlanks" dxfId="608" priority="181">
      <formula>LEN(TRIM(B40))=0</formula>
    </cfRule>
  </conditionalFormatting>
  <conditionalFormatting sqref="B41:F41">
    <cfRule type="containsBlanks" dxfId="607" priority="180">
      <formula>LEN(TRIM(B41))=0</formula>
    </cfRule>
  </conditionalFormatting>
  <conditionalFormatting sqref="B42:F42">
    <cfRule type="containsBlanks" dxfId="606" priority="179">
      <formula>LEN(TRIM(B42))=0</formula>
    </cfRule>
  </conditionalFormatting>
  <conditionalFormatting sqref="B43:F43">
    <cfRule type="containsBlanks" dxfId="605" priority="178">
      <formula>LEN(TRIM(B43))=0</formula>
    </cfRule>
  </conditionalFormatting>
  <conditionalFormatting sqref="B44:F44">
    <cfRule type="containsBlanks" dxfId="604" priority="177">
      <formula>LEN(TRIM(B44))=0</formula>
    </cfRule>
  </conditionalFormatting>
  <conditionalFormatting sqref="B45:F45">
    <cfRule type="containsBlanks" dxfId="603" priority="176">
      <formula>LEN(TRIM(B45))=0</formula>
    </cfRule>
  </conditionalFormatting>
  <conditionalFormatting sqref="B46:F46">
    <cfRule type="containsBlanks" dxfId="602" priority="175">
      <formula>LEN(TRIM(B46))=0</formula>
    </cfRule>
  </conditionalFormatting>
  <conditionalFormatting sqref="B47:F47">
    <cfRule type="containsBlanks" dxfId="601" priority="174">
      <formula>LEN(TRIM(B47))=0</formula>
    </cfRule>
  </conditionalFormatting>
  <conditionalFormatting sqref="B48:F48">
    <cfRule type="containsBlanks" dxfId="600" priority="173">
      <formula>LEN(TRIM(B48))=0</formula>
    </cfRule>
  </conditionalFormatting>
  <conditionalFormatting sqref="B49:F49">
    <cfRule type="containsBlanks" dxfId="599" priority="172">
      <formula>LEN(TRIM(B49))=0</formula>
    </cfRule>
  </conditionalFormatting>
  <conditionalFormatting sqref="B50:F50">
    <cfRule type="containsBlanks" dxfId="598" priority="171">
      <formula>LEN(TRIM(B50))=0</formula>
    </cfRule>
  </conditionalFormatting>
  <conditionalFormatting sqref="B51:F51">
    <cfRule type="containsBlanks" dxfId="597" priority="170">
      <formula>LEN(TRIM(B51))=0</formula>
    </cfRule>
  </conditionalFormatting>
  <conditionalFormatting sqref="B52:F52">
    <cfRule type="containsBlanks" dxfId="596" priority="169">
      <formula>LEN(TRIM(B52))=0</formula>
    </cfRule>
  </conditionalFormatting>
  <conditionalFormatting sqref="B53:F53">
    <cfRule type="containsBlanks" dxfId="595" priority="168">
      <formula>LEN(TRIM(B53))=0</formula>
    </cfRule>
  </conditionalFormatting>
  <conditionalFormatting sqref="B54:F54">
    <cfRule type="containsBlanks" dxfId="594" priority="167">
      <formula>LEN(TRIM(B54))=0</formula>
    </cfRule>
  </conditionalFormatting>
  <conditionalFormatting sqref="B55:F55">
    <cfRule type="containsBlanks" dxfId="593" priority="166">
      <formula>LEN(TRIM(B55))=0</formula>
    </cfRule>
  </conditionalFormatting>
  <conditionalFormatting sqref="B56:F56">
    <cfRule type="containsBlanks" dxfId="592" priority="165">
      <formula>LEN(TRIM(B56))=0</formula>
    </cfRule>
  </conditionalFormatting>
  <conditionalFormatting sqref="B57:F57">
    <cfRule type="containsBlanks" dxfId="591" priority="164">
      <formula>LEN(TRIM(B57))=0</formula>
    </cfRule>
  </conditionalFormatting>
  <conditionalFormatting sqref="B58:F58">
    <cfRule type="containsBlanks" dxfId="590" priority="163">
      <formula>LEN(TRIM(B58))=0</formula>
    </cfRule>
  </conditionalFormatting>
  <conditionalFormatting sqref="B59:F59">
    <cfRule type="containsBlanks" dxfId="589" priority="162">
      <formula>LEN(TRIM(B59))=0</formula>
    </cfRule>
  </conditionalFormatting>
  <conditionalFormatting sqref="B60:F60">
    <cfRule type="containsBlanks" dxfId="588" priority="161">
      <formula>LEN(TRIM(B60))=0</formula>
    </cfRule>
  </conditionalFormatting>
  <conditionalFormatting sqref="B61:F61">
    <cfRule type="containsBlanks" dxfId="587" priority="160">
      <formula>LEN(TRIM(B61))=0</formula>
    </cfRule>
  </conditionalFormatting>
  <conditionalFormatting sqref="B62:F62">
    <cfRule type="containsBlanks" dxfId="586" priority="159">
      <formula>LEN(TRIM(B62))=0</formula>
    </cfRule>
  </conditionalFormatting>
  <conditionalFormatting sqref="B63:F63">
    <cfRule type="containsBlanks" dxfId="585" priority="158">
      <formula>LEN(TRIM(B63))=0</formula>
    </cfRule>
  </conditionalFormatting>
  <conditionalFormatting sqref="B64:F64">
    <cfRule type="containsBlanks" dxfId="584" priority="157">
      <formula>LEN(TRIM(B64))=0</formula>
    </cfRule>
  </conditionalFormatting>
  <conditionalFormatting sqref="B65:F65">
    <cfRule type="containsBlanks" dxfId="583" priority="156">
      <formula>LEN(TRIM(B65))=0</formula>
    </cfRule>
  </conditionalFormatting>
  <conditionalFormatting sqref="B66:F66">
    <cfRule type="containsBlanks" dxfId="582" priority="155">
      <formula>LEN(TRIM(B66))=0</formula>
    </cfRule>
  </conditionalFormatting>
  <conditionalFormatting sqref="B67:F67">
    <cfRule type="containsBlanks" dxfId="581" priority="154">
      <formula>LEN(TRIM(B67))=0</formula>
    </cfRule>
  </conditionalFormatting>
  <conditionalFormatting sqref="B68:F68">
    <cfRule type="containsBlanks" dxfId="580" priority="153">
      <formula>LEN(TRIM(B68))=0</formula>
    </cfRule>
  </conditionalFormatting>
  <conditionalFormatting sqref="B69:F69">
    <cfRule type="containsBlanks" dxfId="579" priority="152">
      <formula>LEN(TRIM(B69))=0</formula>
    </cfRule>
  </conditionalFormatting>
  <conditionalFormatting sqref="B70:F70">
    <cfRule type="containsBlanks" dxfId="578" priority="151">
      <formula>LEN(TRIM(B70))=0</formula>
    </cfRule>
  </conditionalFormatting>
  <conditionalFormatting sqref="B71:F71">
    <cfRule type="containsBlanks" dxfId="577" priority="150">
      <formula>LEN(TRIM(B71))=0</formula>
    </cfRule>
  </conditionalFormatting>
  <conditionalFormatting sqref="B72:F72">
    <cfRule type="containsBlanks" dxfId="576" priority="149">
      <formula>LEN(TRIM(B72))=0</formula>
    </cfRule>
  </conditionalFormatting>
  <conditionalFormatting sqref="B73:F73">
    <cfRule type="containsBlanks" dxfId="575" priority="148">
      <formula>LEN(TRIM(B73))=0</formula>
    </cfRule>
  </conditionalFormatting>
  <conditionalFormatting sqref="B74:F74">
    <cfRule type="containsBlanks" dxfId="574" priority="147">
      <formula>LEN(TRIM(B74))=0</formula>
    </cfRule>
  </conditionalFormatting>
  <conditionalFormatting sqref="B75:F75">
    <cfRule type="containsBlanks" dxfId="573" priority="146">
      <formula>LEN(TRIM(B75))=0</formula>
    </cfRule>
  </conditionalFormatting>
  <conditionalFormatting sqref="B76:F76">
    <cfRule type="containsBlanks" dxfId="572" priority="145">
      <formula>LEN(TRIM(B76))=0</formula>
    </cfRule>
  </conditionalFormatting>
  <conditionalFormatting sqref="B77:F77">
    <cfRule type="containsBlanks" dxfId="571" priority="144">
      <formula>LEN(TRIM(B77))=0</formula>
    </cfRule>
  </conditionalFormatting>
  <conditionalFormatting sqref="B78:F78">
    <cfRule type="containsBlanks" dxfId="570" priority="143">
      <formula>LEN(TRIM(B78))=0</formula>
    </cfRule>
  </conditionalFormatting>
  <conditionalFormatting sqref="B79:F79">
    <cfRule type="containsBlanks" dxfId="569" priority="142">
      <formula>LEN(TRIM(B79))=0</formula>
    </cfRule>
  </conditionalFormatting>
  <conditionalFormatting sqref="B80:F80">
    <cfRule type="containsBlanks" dxfId="568" priority="141">
      <formula>LEN(TRIM(B80))=0</formula>
    </cfRule>
  </conditionalFormatting>
  <conditionalFormatting sqref="B81:F81">
    <cfRule type="containsBlanks" dxfId="567" priority="140">
      <formula>LEN(TRIM(B81))=0</formula>
    </cfRule>
  </conditionalFormatting>
  <conditionalFormatting sqref="B82:F82">
    <cfRule type="containsBlanks" dxfId="566" priority="139">
      <formula>LEN(TRIM(B82))=0</formula>
    </cfRule>
  </conditionalFormatting>
  <conditionalFormatting sqref="B83:F83">
    <cfRule type="containsBlanks" dxfId="565" priority="138">
      <formula>LEN(TRIM(B83))=0</formula>
    </cfRule>
  </conditionalFormatting>
  <conditionalFormatting sqref="B84:F84">
    <cfRule type="containsBlanks" dxfId="564" priority="137">
      <formula>LEN(TRIM(B84))=0</formula>
    </cfRule>
  </conditionalFormatting>
  <conditionalFormatting sqref="B85:F85">
    <cfRule type="containsBlanks" dxfId="563" priority="136">
      <formula>LEN(TRIM(B85))=0</formula>
    </cfRule>
  </conditionalFormatting>
  <conditionalFormatting sqref="B86:F86">
    <cfRule type="containsBlanks" dxfId="562" priority="135">
      <formula>LEN(TRIM(B86))=0</formula>
    </cfRule>
  </conditionalFormatting>
  <conditionalFormatting sqref="B87:F87">
    <cfRule type="containsBlanks" dxfId="561" priority="134">
      <formula>LEN(TRIM(B87))=0</formula>
    </cfRule>
  </conditionalFormatting>
  <conditionalFormatting sqref="B88:F88">
    <cfRule type="containsBlanks" dxfId="560" priority="133">
      <formula>LEN(TRIM(B88))=0</formula>
    </cfRule>
  </conditionalFormatting>
  <conditionalFormatting sqref="B89:F89">
    <cfRule type="containsBlanks" dxfId="559" priority="132">
      <formula>LEN(TRIM(B89))=0</formula>
    </cfRule>
  </conditionalFormatting>
  <conditionalFormatting sqref="B90:F90">
    <cfRule type="containsBlanks" dxfId="558" priority="131">
      <formula>LEN(TRIM(B90))=0</formula>
    </cfRule>
  </conditionalFormatting>
  <conditionalFormatting sqref="B91:F91">
    <cfRule type="containsBlanks" dxfId="557" priority="130">
      <formula>LEN(TRIM(B91))=0</formula>
    </cfRule>
  </conditionalFormatting>
  <conditionalFormatting sqref="B92:F92">
    <cfRule type="containsBlanks" dxfId="556" priority="129">
      <formula>LEN(TRIM(B92))=0</formula>
    </cfRule>
  </conditionalFormatting>
  <conditionalFormatting sqref="B172:F172">
    <cfRule type="containsBlanks" dxfId="555" priority="128">
      <formula>LEN(TRIM(B172))=0</formula>
    </cfRule>
  </conditionalFormatting>
  <conditionalFormatting sqref="B173:F173">
    <cfRule type="containsBlanks" dxfId="554" priority="111">
      <formula>LEN(TRIM(B173))=0</formula>
    </cfRule>
  </conditionalFormatting>
  <conditionalFormatting sqref="B174:F174">
    <cfRule type="containsBlanks" dxfId="553" priority="110">
      <formula>LEN(TRIM(B174))=0</formula>
    </cfRule>
  </conditionalFormatting>
  <conditionalFormatting sqref="B175:F175">
    <cfRule type="containsBlanks" dxfId="552" priority="109">
      <formula>LEN(TRIM(B175))=0</formula>
    </cfRule>
  </conditionalFormatting>
  <conditionalFormatting sqref="B176:F176">
    <cfRule type="containsBlanks" dxfId="551" priority="108">
      <formula>LEN(TRIM(B176))=0</formula>
    </cfRule>
  </conditionalFormatting>
  <conditionalFormatting sqref="B177:F177">
    <cfRule type="containsBlanks" dxfId="550" priority="107">
      <formula>LEN(TRIM(B177))=0</formula>
    </cfRule>
  </conditionalFormatting>
  <conditionalFormatting sqref="B178:F178">
    <cfRule type="containsBlanks" dxfId="549" priority="106">
      <formula>LEN(TRIM(B178))=0</formula>
    </cfRule>
  </conditionalFormatting>
  <conditionalFormatting sqref="B179:F179">
    <cfRule type="containsBlanks" dxfId="548" priority="105">
      <formula>LEN(TRIM(B179))=0</formula>
    </cfRule>
  </conditionalFormatting>
  <conditionalFormatting sqref="B180:F180">
    <cfRule type="containsBlanks" dxfId="547" priority="104">
      <formula>LEN(TRIM(B180))=0</formula>
    </cfRule>
  </conditionalFormatting>
  <conditionalFormatting sqref="B181:F181">
    <cfRule type="containsBlanks" dxfId="546" priority="103">
      <formula>LEN(TRIM(B181))=0</formula>
    </cfRule>
  </conditionalFormatting>
  <conditionalFormatting sqref="B182:F182">
    <cfRule type="containsBlanks" dxfId="545" priority="102">
      <formula>LEN(TRIM(B182))=0</formula>
    </cfRule>
  </conditionalFormatting>
  <conditionalFormatting sqref="B183:F183">
    <cfRule type="containsBlanks" dxfId="544" priority="101">
      <formula>LEN(TRIM(B183))=0</formula>
    </cfRule>
  </conditionalFormatting>
  <conditionalFormatting sqref="B184:F184">
    <cfRule type="containsBlanks" dxfId="543" priority="100">
      <formula>LEN(TRIM(B184))=0</formula>
    </cfRule>
  </conditionalFormatting>
  <conditionalFormatting sqref="B185:F185">
    <cfRule type="containsBlanks" dxfId="542" priority="99">
      <formula>LEN(TRIM(B185))=0</formula>
    </cfRule>
  </conditionalFormatting>
  <conditionalFormatting sqref="B186:F186">
    <cfRule type="containsBlanks" dxfId="541" priority="98">
      <formula>LEN(TRIM(B186))=0</formula>
    </cfRule>
  </conditionalFormatting>
  <conditionalFormatting sqref="B187:F187">
    <cfRule type="containsBlanks" dxfId="540" priority="97">
      <formula>LEN(TRIM(B187))=0</formula>
    </cfRule>
  </conditionalFormatting>
  <conditionalFormatting sqref="B188:F188">
    <cfRule type="containsBlanks" dxfId="539" priority="96">
      <formula>LEN(TRIM(B188))=0</formula>
    </cfRule>
  </conditionalFormatting>
  <conditionalFormatting sqref="B189:F189">
    <cfRule type="containsBlanks" dxfId="538" priority="95">
      <formula>LEN(TRIM(B189))=0</formula>
    </cfRule>
  </conditionalFormatting>
  <conditionalFormatting sqref="B190:F190">
    <cfRule type="containsBlanks" dxfId="537" priority="94">
      <formula>LEN(TRIM(B190))=0</formula>
    </cfRule>
  </conditionalFormatting>
  <conditionalFormatting sqref="B191:F191">
    <cfRule type="containsBlanks" dxfId="536" priority="93">
      <formula>LEN(TRIM(B191))=0</formula>
    </cfRule>
  </conditionalFormatting>
  <conditionalFormatting sqref="B192:F192">
    <cfRule type="containsBlanks" dxfId="535" priority="92">
      <formula>LEN(TRIM(B192))=0</formula>
    </cfRule>
  </conditionalFormatting>
  <conditionalFormatting sqref="B193:F193">
    <cfRule type="containsBlanks" dxfId="534" priority="91">
      <formula>LEN(TRIM(B193))=0</formula>
    </cfRule>
  </conditionalFormatting>
  <conditionalFormatting sqref="B194:F194">
    <cfRule type="containsBlanks" dxfId="533" priority="90">
      <formula>LEN(TRIM(B194))=0</formula>
    </cfRule>
  </conditionalFormatting>
  <conditionalFormatting sqref="B195:F195">
    <cfRule type="containsBlanks" dxfId="532" priority="89">
      <formula>LEN(TRIM(B195))=0</formula>
    </cfRule>
  </conditionalFormatting>
  <conditionalFormatting sqref="B196:F196">
    <cfRule type="containsBlanks" dxfId="531" priority="88">
      <formula>LEN(TRIM(B196))=0</formula>
    </cfRule>
  </conditionalFormatting>
  <conditionalFormatting sqref="B197:F197">
    <cfRule type="containsBlanks" dxfId="530" priority="87">
      <formula>LEN(TRIM(B197))=0</formula>
    </cfRule>
  </conditionalFormatting>
  <conditionalFormatting sqref="B198:F198">
    <cfRule type="containsBlanks" dxfId="529" priority="86">
      <formula>LEN(TRIM(B198))=0</formula>
    </cfRule>
  </conditionalFormatting>
  <conditionalFormatting sqref="B199:F199">
    <cfRule type="containsBlanks" dxfId="528" priority="85">
      <formula>LEN(TRIM(B199))=0</formula>
    </cfRule>
  </conditionalFormatting>
  <conditionalFormatting sqref="B200:F200">
    <cfRule type="containsBlanks" dxfId="527" priority="84">
      <formula>LEN(TRIM(B200))=0</formula>
    </cfRule>
  </conditionalFormatting>
  <conditionalFormatting sqref="B201:F201">
    <cfRule type="containsBlanks" dxfId="526" priority="83">
      <formula>LEN(TRIM(B201))=0</formula>
    </cfRule>
  </conditionalFormatting>
  <conditionalFormatting sqref="B202:F202">
    <cfRule type="containsBlanks" dxfId="525" priority="82">
      <formula>LEN(TRIM(B202))=0</formula>
    </cfRule>
  </conditionalFormatting>
  <conditionalFormatting sqref="B203:F203">
    <cfRule type="containsBlanks" dxfId="524" priority="81">
      <formula>LEN(TRIM(B203))=0</formula>
    </cfRule>
  </conditionalFormatting>
  <conditionalFormatting sqref="B204:F204">
    <cfRule type="containsBlanks" dxfId="523" priority="80">
      <formula>LEN(TRIM(B204))=0</formula>
    </cfRule>
  </conditionalFormatting>
  <conditionalFormatting sqref="B93:F93">
    <cfRule type="containsBlanks" dxfId="522" priority="79">
      <formula>LEN(TRIM(B93))=0</formula>
    </cfRule>
  </conditionalFormatting>
  <conditionalFormatting sqref="B94:F94">
    <cfRule type="containsBlanks" dxfId="521" priority="78">
      <formula>LEN(TRIM(B94))=0</formula>
    </cfRule>
  </conditionalFormatting>
  <conditionalFormatting sqref="B95:F95">
    <cfRule type="containsBlanks" dxfId="520" priority="77">
      <formula>LEN(TRIM(B95))=0</formula>
    </cfRule>
  </conditionalFormatting>
  <conditionalFormatting sqref="B96:F96">
    <cfRule type="containsBlanks" dxfId="519" priority="76">
      <formula>LEN(TRIM(B96))=0</formula>
    </cfRule>
  </conditionalFormatting>
  <conditionalFormatting sqref="B97:F97">
    <cfRule type="containsBlanks" dxfId="518" priority="75">
      <formula>LEN(TRIM(B97))=0</formula>
    </cfRule>
  </conditionalFormatting>
  <conditionalFormatting sqref="B98:F98">
    <cfRule type="containsBlanks" dxfId="517" priority="74">
      <formula>LEN(TRIM(B98))=0</formula>
    </cfRule>
  </conditionalFormatting>
  <conditionalFormatting sqref="B99:F99">
    <cfRule type="containsBlanks" dxfId="516" priority="73">
      <formula>LEN(TRIM(B99))=0</formula>
    </cfRule>
  </conditionalFormatting>
  <conditionalFormatting sqref="B100:F100">
    <cfRule type="containsBlanks" dxfId="515" priority="72">
      <formula>LEN(TRIM(B100))=0</formula>
    </cfRule>
  </conditionalFormatting>
  <conditionalFormatting sqref="B101:F101">
    <cfRule type="containsBlanks" dxfId="514" priority="71">
      <formula>LEN(TRIM(B101))=0</formula>
    </cfRule>
  </conditionalFormatting>
  <conditionalFormatting sqref="B102:F102">
    <cfRule type="containsBlanks" dxfId="513" priority="70">
      <formula>LEN(TRIM(B102))=0</formula>
    </cfRule>
  </conditionalFormatting>
  <conditionalFormatting sqref="B103:F103">
    <cfRule type="containsBlanks" dxfId="512" priority="69">
      <formula>LEN(TRIM(B103))=0</formula>
    </cfRule>
  </conditionalFormatting>
  <conditionalFormatting sqref="B104:F104">
    <cfRule type="containsBlanks" dxfId="511" priority="68">
      <formula>LEN(TRIM(B104))=0</formula>
    </cfRule>
  </conditionalFormatting>
  <conditionalFormatting sqref="B105:F105">
    <cfRule type="containsBlanks" dxfId="510" priority="67">
      <formula>LEN(TRIM(B105))=0</formula>
    </cfRule>
  </conditionalFormatting>
  <conditionalFormatting sqref="B106:F106">
    <cfRule type="containsBlanks" dxfId="509" priority="66">
      <formula>LEN(TRIM(B106))=0</formula>
    </cfRule>
  </conditionalFormatting>
  <conditionalFormatting sqref="B107:F107">
    <cfRule type="containsBlanks" dxfId="508" priority="65">
      <formula>LEN(TRIM(B107))=0</formula>
    </cfRule>
  </conditionalFormatting>
  <conditionalFormatting sqref="B108:F108">
    <cfRule type="containsBlanks" dxfId="507" priority="64">
      <formula>LEN(TRIM(B108))=0</formula>
    </cfRule>
  </conditionalFormatting>
  <conditionalFormatting sqref="B109:F109">
    <cfRule type="containsBlanks" dxfId="506" priority="63">
      <formula>LEN(TRIM(B109))=0</formula>
    </cfRule>
  </conditionalFormatting>
  <conditionalFormatting sqref="B110:F110">
    <cfRule type="containsBlanks" dxfId="505" priority="62">
      <formula>LEN(TRIM(B110))=0</formula>
    </cfRule>
  </conditionalFormatting>
  <conditionalFormatting sqref="B111:F111">
    <cfRule type="containsBlanks" dxfId="504" priority="61">
      <formula>LEN(TRIM(B111))=0</formula>
    </cfRule>
  </conditionalFormatting>
  <conditionalFormatting sqref="B112:F112">
    <cfRule type="containsBlanks" dxfId="503" priority="60">
      <formula>LEN(TRIM(B112))=0</formula>
    </cfRule>
  </conditionalFormatting>
  <conditionalFormatting sqref="B113:F113">
    <cfRule type="containsBlanks" dxfId="502" priority="59">
      <formula>LEN(TRIM(B113))=0</formula>
    </cfRule>
  </conditionalFormatting>
  <conditionalFormatting sqref="B114:F114">
    <cfRule type="containsBlanks" dxfId="501" priority="58">
      <formula>LEN(TRIM(B114))=0</formula>
    </cfRule>
  </conditionalFormatting>
  <conditionalFormatting sqref="B115:F115">
    <cfRule type="containsBlanks" dxfId="500" priority="57">
      <formula>LEN(TRIM(B115))=0</formula>
    </cfRule>
  </conditionalFormatting>
  <conditionalFormatting sqref="B116:F116">
    <cfRule type="containsBlanks" dxfId="499" priority="56">
      <formula>LEN(TRIM(B116))=0</formula>
    </cfRule>
  </conditionalFormatting>
  <conditionalFormatting sqref="B117:F117">
    <cfRule type="containsBlanks" dxfId="498" priority="55">
      <formula>LEN(TRIM(B117))=0</formula>
    </cfRule>
  </conditionalFormatting>
  <conditionalFormatting sqref="B118:F118">
    <cfRule type="containsBlanks" dxfId="497" priority="54">
      <formula>LEN(TRIM(B118))=0</formula>
    </cfRule>
  </conditionalFormatting>
  <conditionalFormatting sqref="B119:F119">
    <cfRule type="containsBlanks" dxfId="496" priority="53">
      <formula>LEN(TRIM(B119))=0</formula>
    </cfRule>
  </conditionalFormatting>
  <conditionalFormatting sqref="B120:F120">
    <cfRule type="containsBlanks" dxfId="495" priority="52">
      <formula>LEN(TRIM(B120))=0</formula>
    </cfRule>
  </conditionalFormatting>
  <conditionalFormatting sqref="B121:F121">
    <cfRule type="containsBlanks" dxfId="494" priority="51">
      <formula>LEN(TRIM(B121))=0</formula>
    </cfRule>
  </conditionalFormatting>
  <conditionalFormatting sqref="B122:F122">
    <cfRule type="containsBlanks" dxfId="493" priority="50">
      <formula>LEN(TRIM(B122))=0</formula>
    </cfRule>
  </conditionalFormatting>
  <conditionalFormatting sqref="B123:F123">
    <cfRule type="containsBlanks" dxfId="492" priority="49">
      <formula>LEN(TRIM(B123))=0</formula>
    </cfRule>
  </conditionalFormatting>
  <conditionalFormatting sqref="B124:F124">
    <cfRule type="containsBlanks" dxfId="491" priority="48">
      <formula>LEN(TRIM(B124))=0</formula>
    </cfRule>
  </conditionalFormatting>
  <conditionalFormatting sqref="B125:F125">
    <cfRule type="containsBlanks" dxfId="490" priority="47">
      <formula>LEN(TRIM(B125))=0</formula>
    </cfRule>
  </conditionalFormatting>
  <conditionalFormatting sqref="B126:F126">
    <cfRule type="containsBlanks" dxfId="489" priority="46">
      <formula>LEN(TRIM(B126))=0</formula>
    </cfRule>
  </conditionalFormatting>
  <conditionalFormatting sqref="B127:F127">
    <cfRule type="containsBlanks" dxfId="488" priority="45">
      <formula>LEN(TRIM(B127))=0</formula>
    </cfRule>
  </conditionalFormatting>
  <conditionalFormatting sqref="B128:F128">
    <cfRule type="containsBlanks" dxfId="487" priority="44">
      <formula>LEN(TRIM(B128))=0</formula>
    </cfRule>
  </conditionalFormatting>
  <conditionalFormatting sqref="B129:F129">
    <cfRule type="containsBlanks" dxfId="486" priority="43">
      <formula>LEN(TRIM(B129))=0</formula>
    </cfRule>
  </conditionalFormatting>
  <conditionalFormatting sqref="B130:F130">
    <cfRule type="containsBlanks" dxfId="485" priority="42">
      <formula>LEN(TRIM(B130))=0</formula>
    </cfRule>
  </conditionalFormatting>
  <conditionalFormatting sqref="B131:F131">
    <cfRule type="containsBlanks" dxfId="484" priority="41">
      <formula>LEN(TRIM(B131))=0</formula>
    </cfRule>
  </conditionalFormatting>
  <conditionalFormatting sqref="B132:F132">
    <cfRule type="containsBlanks" dxfId="483" priority="40">
      <formula>LEN(TRIM(B132))=0</formula>
    </cfRule>
  </conditionalFormatting>
  <conditionalFormatting sqref="B133:F133">
    <cfRule type="containsBlanks" dxfId="482" priority="39">
      <formula>LEN(TRIM(B133))=0</formula>
    </cfRule>
  </conditionalFormatting>
  <conditionalFormatting sqref="B134:F134">
    <cfRule type="containsBlanks" dxfId="481" priority="38">
      <formula>LEN(TRIM(B134))=0</formula>
    </cfRule>
  </conditionalFormatting>
  <conditionalFormatting sqref="B135:F135">
    <cfRule type="containsBlanks" dxfId="480" priority="37">
      <formula>LEN(TRIM(B135))=0</formula>
    </cfRule>
  </conditionalFormatting>
  <conditionalFormatting sqref="B136:F136">
    <cfRule type="containsBlanks" dxfId="479" priority="36">
      <formula>LEN(TRIM(B136))=0</formula>
    </cfRule>
  </conditionalFormatting>
  <conditionalFormatting sqref="B137:F137">
    <cfRule type="containsBlanks" dxfId="478" priority="35">
      <formula>LEN(TRIM(B137))=0</formula>
    </cfRule>
  </conditionalFormatting>
  <conditionalFormatting sqref="B138:F138">
    <cfRule type="containsBlanks" dxfId="477" priority="34">
      <formula>LEN(TRIM(B138))=0</formula>
    </cfRule>
  </conditionalFormatting>
  <conditionalFormatting sqref="B139:F139">
    <cfRule type="containsBlanks" dxfId="476" priority="33">
      <formula>LEN(TRIM(B139))=0</formula>
    </cfRule>
  </conditionalFormatting>
  <conditionalFormatting sqref="B140:F140">
    <cfRule type="containsBlanks" dxfId="475" priority="32">
      <formula>LEN(TRIM(B140))=0</formula>
    </cfRule>
  </conditionalFormatting>
  <conditionalFormatting sqref="B141:F141">
    <cfRule type="containsBlanks" dxfId="474" priority="31">
      <formula>LEN(TRIM(B141))=0</formula>
    </cfRule>
  </conditionalFormatting>
  <conditionalFormatting sqref="B142:F142">
    <cfRule type="containsBlanks" dxfId="473" priority="30">
      <formula>LEN(TRIM(B142))=0</formula>
    </cfRule>
  </conditionalFormatting>
  <conditionalFormatting sqref="B143:F143">
    <cfRule type="containsBlanks" dxfId="472" priority="29">
      <formula>LEN(TRIM(B143))=0</formula>
    </cfRule>
  </conditionalFormatting>
  <conditionalFormatting sqref="B144:F144">
    <cfRule type="containsBlanks" dxfId="471" priority="28">
      <formula>LEN(TRIM(B144))=0</formula>
    </cfRule>
  </conditionalFormatting>
  <conditionalFormatting sqref="B145:F145">
    <cfRule type="containsBlanks" dxfId="470" priority="27">
      <formula>LEN(TRIM(B145))=0</formula>
    </cfRule>
  </conditionalFormatting>
  <conditionalFormatting sqref="B146:F146">
    <cfRule type="containsBlanks" dxfId="469" priority="26">
      <formula>LEN(TRIM(B146))=0</formula>
    </cfRule>
  </conditionalFormatting>
  <conditionalFormatting sqref="B147:F147">
    <cfRule type="containsBlanks" dxfId="468" priority="25">
      <formula>LEN(TRIM(B147))=0</formula>
    </cfRule>
  </conditionalFormatting>
  <conditionalFormatting sqref="B148:F148">
    <cfRule type="containsBlanks" dxfId="467" priority="24">
      <formula>LEN(TRIM(B148))=0</formula>
    </cfRule>
  </conditionalFormatting>
  <conditionalFormatting sqref="B149:F149">
    <cfRule type="containsBlanks" dxfId="466" priority="23">
      <formula>LEN(TRIM(B149))=0</formula>
    </cfRule>
  </conditionalFormatting>
  <conditionalFormatting sqref="B150:F150">
    <cfRule type="containsBlanks" dxfId="465" priority="22">
      <formula>LEN(TRIM(B150))=0</formula>
    </cfRule>
  </conditionalFormatting>
  <conditionalFormatting sqref="B151:F151">
    <cfRule type="containsBlanks" dxfId="464" priority="21">
      <formula>LEN(TRIM(B151))=0</formula>
    </cfRule>
  </conditionalFormatting>
  <conditionalFormatting sqref="B152:F152">
    <cfRule type="containsBlanks" dxfId="463" priority="20">
      <formula>LEN(TRIM(B152))=0</formula>
    </cfRule>
  </conditionalFormatting>
  <conditionalFormatting sqref="B153:F153">
    <cfRule type="containsBlanks" dxfId="462" priority="19">
      <formula>LEN(TRIM(B153))=0</formula>
    </cfRule>
  </conditionalFormatting>
  <conditionalFormatting sqref="B154:F154">
    <cfRule type="containsBlanks" dxfId="461" priority="18">
      <formula>LEN(TRIM(B154))=0</formula>
    </cfRule>
  </conditionalFormatting>
  <conditionalFormatting sqref="B155:F155">
    <cfRule type="containsBlanks" dxfId="460" priority="17">
      <formula>LEN(TRIM(B155))=0</formula>
    </cfRule>
  </conditionalFormatting>
  <conditionalFormatting sqref="B156:F156">
    <cfRule type="containsBlanks" dxfId="459" priority="16">
      <formula>LEN(TRIM(B156))=0</formula>
    </cfRule>
  </conditionalFormatting>
  <conditionalFormatting sqref="B157:F157">
    <cfRule type="containsBlanks" dxfId="458" priority="15">
      <formula>LEN(TRIM(B157))=0</formula>
    </cfRule>
  </conditionalFormatting>
  <conditionalFormatting sqref="B158:F158">
    <cfRule type="containsBlanks" dxfId="457" priority="14">
      <formula>LEN(TRIM(B158))=0</formula>
    </cfRule>
  </conditionalFormatting>
  <conditionalFormatting sqref="B159:F159">
    <cfRule type="containsBlanks" dxfId="456" priority="13">
      <formula>LEN(TRIM(B159))=0</formula>
    </cfRule>
  </conditionalFormatting>
  <conditionalFormatting sqref="B160:F160">
    <cfRule type="containsBlanks" dxfId="455" priority="12">
      <formula>LEN(TRIM(B160))=0</formula>
    </cfRule>
  </conditionalFormatting>
  <conditionalFormatting sqref="B161:F161">
    <cfRule type="containsBlanks" dxfId="454" priority="11">
      <formula>LEN(TRIM(B161))=0</formula>
    </cfRule>
  </conditionalFormatting>
  <conditionalFormatting sqref="B162:F162">
    <cfRule type="containsBlanks" dxfId="453" priority="10">
      <formula>LEN(TRIM(B162))=0</formula>
    </cfRule>
  </conditionalFormatting>
  <conditionalFormatting sqref="B163:F163">
    <cfRule type="containsBlanks" dxfId="452" priority="9">
      <formula>LEN(TRIM(B163))=0</formula>
    </cfRule>
  </conditionalFormatting>
  <conditionalFormatting sqref="B164:F164">
    <cfRule type="containsBlanks" dxfId="451" priority="8">
      <formula>LEN(TRIM(B164))=0</formula>
    </cfRule>
  </conditionalFormatting>
  <conditionalFormatting sqref="B165:F165">
    <cfRule type="containsBlanks" dxfId="450" priority="7">
      <formula>LEN(TRIM(B165))=0</formula>
    </cfRule>
  </conditionalFormatting>
  <conditionalFormatting sqref="B166:F166">
    <cfRule type="containsBlanks" dxfId="449" priority="6">
      <formula>LEN(TRIM(B166))=0</formula>
    </cfRule>
  </conditionalFormatting>
  <conditionalFormatting sqref="B167:F167">
    <cfRule type="containsBlanks" dxfId="448" priority="5">
      <formula>LEN(TRIM(B167))=0</formula>
    </cfRule>
  </conditionalFormatting>
  <conditionalFormatting sqref="B168:F168">
    <cfRule type="containsBlanks" dxfId="447" priority="4">
      <formula>LEN(TRIM(B168))=0</formula>
    </cfRule>
  </conditionalFormatting>
  <conditionalFormatting sqref="B169:F169">
    <cfRule type="containsBlanks" dxfId="446" priority="3">
      <formula>LEN(TRIM(B169))=0</formula>
    </cfRule>
  </conditionalFormatting>
  <conditionalFormatting sqref="B170:F170">
    <cfRule type="containsBlanks" dxfId="445" priority="2">
      <formula>LEN(TRIM(B170))=0</formula>
    </cfRule>
  </conditionalFormatting>
  <conditionalFormatting sqref="B171:F171">
    <cfRule type="containsBlanks" dxfId="444" priority="1">
      <formula>LEN(TRIM(B171))=0</formula>
    </cfRule>
  </conditionalFormatting>
  <pageMargins left="0.56999999999999995" right="0.35" top="0.98425196850393704" bottom="0.98425196850393704" header="0.51181102362204722" footer="0.51181102362204722"/>
  <pageSetup paperSize="9" scale="82"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W23"/>
  <sheetViews>
    <sheetView view="pageBreakPreview" topLeftCell="A4" zoomScale="90" zoomScaleNormal="100" zoomScaleSheetLayoutView="90" workbookViewId="0">
      <pane xSplit="5" topLeftCell="AG1" activePane="topRight" state="frozen"/>
      <selection activeCell="U15" sqref="U15:AM15"/>
      <selection pane="topRight" activeCell="U15" sqref="U15:AM15"/>
    </sheetView>
  </sheetViews>
  <sheetFormatPr defaultRowHeight="13.5"/>
  <cols>
    <col min="1" max="1" width="9" style="134"/>
    <col min="2" max="2" width="5.625" style="135" customWidth="1"/>
    <col min="3" max="3" width="5.375" style="135" customWidth="1"/>
    <col min="4" max="4" width="4.5" style="135" bestFit="1" customWidth="1"/>
    <col min="5" max="5" width="7.5" style="135" customWidth="1"/>
    <col min="6" max="6" width="2.25" style="136" customWidth="1"/>
    <col min="7" max="7" width="6.875" style="137" customWidth="1"/>
    <col min="8" max="8" width="8.125" style="138" customWidth="1"/>
    <col min="9" max="9" width="6.875" style="139" customWidth="1"/>
    <col min="10" max="10" width="8.125" style="138" customWidth="1"/>
    <col min="11" max="11" width="2.25" style="83" customWidth="1"/>
    <col min="12" max="12" width="6.25" style="137" customWidth="1"/>
    <col min="13" max="13" width="6.25" style="138" customWidth="1"/>
    <col min="14" max="14" width="7.625" style="140" customWidth="1"/>
    <col min="15" max="15" width="6.25" style="139" customWidth="1"/>
    <col min="16" max="16" width="6.25" style="138" customWidth="1"/>
    <col min="17" max="17" width="7.625" style="140" customWidth="1"/>
    <col min="18" max="18" width="2.25" style="140" customWidth="1"/>
    <col min="19" max="19" width="5.5" style="139" customWidth="1"/>
    <col min="20" max="20" width="2.25" style="83" customWidth="1"/>
    <col min="21" max="21" width="12.25" style="137" bestFit="1" customWidth="1"/>
    <col min="22" max="22" width="2.25" style="83" customWidth="1"/>
    <col min="23" max="23" width="8" style="137" customWidth="1"/>
    <col min="24" max="24" width="6.875" style="137" customWidth="1"/>
    <col min="25" max="25" width="6.625" style="142" customWidth="1"/>
    <col min="26" max="26" width="4.625" style="142" customWidth="1"/>
    <col min="27" max="27" width="8.125" style="142" customWidth="1"/>
    <col min="28" max="28" width="2.25" style="140" customWidth="1"/>
    <col min="29" max="29" width="1.125" style="83" customWidth="1"/>
    <col min="30" max="30" width="12.75" style="139" customWidth="1"/>
    <col min="31" max="31" width="9.875" style="139" customWidth="1"/>
    <col min="32" max="32" width="2.25" style="83" customWidth="1"/>
    <col min="33" max="33" width="11.25" style="142" customWidth="1"/>
    <col min="34" max="34" width="1.125" style="142" customWidth="1"/>
    <col min="35" max="35" width="2.25" style="83" customWidth="1"/>
    <col min="36" max="36" width="10.25" style="142" customWidth="1"/>
    <col min="37" max="37" width="2.25" style="140" customWidth="1"/>
    <col min="38" max="38" width="5.625" style="139" customWidth="1"/>
    <col min="39" max="39" width="2.25" style="83" customWidth="1"/>
    <col min="40" max="40" width="6.875" style="146" customWidth="1"/>
    <col min="41" max="41" width="2.25" style="137" customWidth="1"/>
    <col min="42" max="42" width="5.25" style="145" customWidth="1"/>
    <col min="43" max="44" width="5" style="137" customWidth="1"/>
    <col min="45" max="45" width="2.25" style="137" customWidth="1"/>
    <col min="46" max="46" width="5.25" style="145" customWidth="1"/>
    <col min="47" max="48" width="5" style="137" customWidth="1"/>
    <col min="49" max="49" width="2.25" style="140" customWidth="1"/>
    <col min="50" max="50" width="6.625" style="139" customWidth="1"/>
    <col min="51" max="51" width="2.25" style="140" customWidth="1"/>
    <col min="52" max="52" width="11.5" style="139" customWidth="1"/>
    <col min="53" max="53" width="2.25" style="140" customWidth="1"/>
    <col min="54" max="54" width="8.875" style="139" customWidth="1"/>
    <col min="55" max="55" width="2.25" style="140" customWidth="1"/>
    <col min="56" max="56" width="13.125" style="139" customWidth="1"/>
    <col min="57" max="58" width="6.25" style="137" customWidth="1"/>
    <col min="59" max="59" width="7.5" style="140" customWidth="1"/>
    <col min="60" max="61" width="3.75" style="82" bestFit="1" customWidth="1"/>
    <col min="62" max="62" width="4.5" style="82" bestFit="1" customWidth="1"/>
    <col min="63" max="75" width="9" style="97"/>
    <col min="76" max="293" width="9" style="134"/>
    <col min="294" max="294" width="1.75" style="134" customWidth="1"/>
    <col min="295" max="295" width="2.5" style="134" customWidth="1"/>
    <col min="296" max="296" width="3.625" style="134" customWidth="1"/>
    <col min="297" max="297" width="2.75" style="134" customWidth="1"/>
    <col min="298" max="298" width="0.875" style="134" customWidth="1"/>
    <col min="299" max="299" width="1.25" style="134" customWidth="1"/>
    <col min="300" max="300" width="5.375" style="134" customWidth="1"/>
    <col min="301" max="301" width="6.5" style="134" customWidth="1"/>
    <col min="302" max="302" width="4.125" style="134" customWidth="1"/>
    <col min="303" max="303" width="7.875" style="134" customWidth="1"/>
    <col min="304" max="304" width="8.75" style="134" customWidth="1"/>
    <col min="305" max="308" width="6.25" style="134" customWidth="1"/>
    <col min="309" max="309" width="4.875" style="134" customWidth="1"/>
    <col min="310" max="310" width="2.5" style="134" customWidth="1"/>
    <col min="311" max="311" width="4.875" style="134" customWidth="1"/>
    <col min="312" max="549" width="9" style="134"/>
    <col min="550" max="550" width="1.75" style="134" customWidth="1"/>
    <col min="551" max="551" width="2.5" style="134" customWidth="1"/>
    <col min="552" max="552" width="3.625" style="134" customWidth="1"/>
    <col min="553" max="553" width="2.75" style="134" customWidth="1"/>
    <col min="554" max="554" width="0.875" style="134" customWidth="1"/>
    <col min="555" max="555" width="1.25" style="134" customWidth="1"/>
    <col min="556" max="556" width="5.375" style="134" customWidth="1"/>
    <col min="557" max="557" width="6.5" style="134" customWidth="1"/>
    <col min="558" max="558" width="4.125" style="134" customWidth="1"/>
    <col min="559" max="559" width="7.875" style="134" customWidth="1"/>
    <col min="560" max="560" width="8.75" style="134" customWidth="1"/>
    <col min="561" max="564" width="6.25" style="134" customWidth="1"/>
    <col min="565" max="565" width="4.875" style="134" customWidth="1"/>
    <col min="566" max="566" width="2.5" style="134" customWidth="1"/>
    <col min="567" max="567" width="4.875" style="134" customWidth="1"/>
    <col min="568" max="805" width="9" style="134"/>
    <col min="806" max="806" width="1.75" style="134" customWidth="1"/>
    <col min="807" max="807" width="2.5" style="134" customWidth="1"/>
    <col min="808" max="808" width="3.625" style="134" customWidth="1"/>
    <col min="809" max="809" width="2.75" style="134" customWidth="1"/>
    <col min="810" max="810" width="0.875" style="134" customWidth="1"/>
    <col min="811" max="811" width="1.25" style="134" customWidth="1"/>
    <col min="812" max="812" width="5.375" style="134" customWidth="1"/>
    <col min="813" max="813" width="6.5" style="134" customWidth="1"/>
    <col min="814" max="814" width="4.125" style="134" customWidth="1"/>
    <col min="815" max="815" width="7.875" style="134" customWidth="1"/>
    <col min="816" max="816" width="8.75" style="134" customWidth="1"/>
    <col min="817" max="820" width="6.25" style="134" customWidth="1"/>
    <col min="821" max="821" width="4.875" style="134" customWidth="1"/>
    <col min="822" max="822" width="2.5" style="134" customWidth="1"/>
    <col min="823" max="823" width="4.875" style="134" customWidth="1"/>
    <col min="824" max="1061" width="9" style="134"/>
    <col min="1062" max="1062" width="1.75" style="134" customWidth="1"/>
    <col min="1063" max="1063" width="2.5" style="134" customWidth="1"/>
    <col min="1064" max="1064" width="3.625" style="134" customWidth="1"/>
    <col min="1065" max="1065" width="2.75" style="134" customWidth="1"/>
    <col min="1066" max="1066" width="0.875" style="134" customWidth="1"/>
    <col min="1067" max="1067" width="1.25" style="134" customWidth="1"/>
    <col min="1068" max="1068" width="5.375" style="134" customWidth="1"/>
    <col min="1069" max="1069" width="6.5" style="134" customWidth="1"/>
    <col min="1070" max="1070" width="4.125" style="134" customWidth="1"/>
    <col min="1071" max="1071" width="7.875" style="134" customWidth="1"/>
    <col min="1072" max="1072" width="8.75" style="134" customWidth="1"/>
    <col min="1073" max="1076" width="6.25" style="134" customWidth="1"/>
    <col min="1077" max="1077" width="4.875" style="134" customWidth="1"/>
    <col min="1078" max="1078" width="2.5" style="134" customWidth="1"/>
    <col min="1079" max="1079" width="4.875" style="134" customWidth="1"/>
    <col min="1080" max="1317" width="9" style="134"/>
    <col min="1318" max="1318" width="1.75" style="134" customWidth="1"/>
    <col min="1319" max="1319" width="2.5" style="134" customWidth="1"/>
    <col min="1320" max="1320" width="3.625" style="134" customWidth="1"/>
    <col min="1321" max="1321" width="2.75" style="134" customWidth="1"/>
    <col min="1322" max="1322" width="0.875" style="134" customWidth="1"/>
    <col min="1323" max="1323" width="1.25" style="134" customWidth="1"/>
    <col min="1324" max="1324" width="5.375" style="134" customWidth="1"/>
    <col min="1325" max="1325" width="6.5" style="134" customWidth="1"/>
    <col min="1326" max="1326" width="4.125" style="134" customWidth="1"/>
    <col min="1327" max="1327" width="7.875" style="134" customWidth="1"/>
    <col min="1328" max="1328" width="8.75" style="134" customWidth="1"/>
    <col min="1329" max="1332" width="6.25" style="134" customWidth="1"/>
    <col min="1333" max="1333" width="4.875" style="134" customWidth="1"/>
    <col min="1334" max="1334" width="2.5" style="134" customWidth="1"/>
    <col min="1335" max="1335" width="4.875" style="134" customWidth="1"/>
    <col min="1336" max="1573" width="9" style="134"/>
    <col min="1574" max="1574" width="1.75" style="134" customWidth="1"/>
    <col min="1575" max="1575" width="2.5" style="134" customWidth="1"/>
    <col min="1576" max="1576" width="3.625" style="134" customWidth="1"/>
    <col min="1577" max="1577" width="2.75" style="134" customWidth="1"/>
    <col min="1578" max="1578" width="0.875" style="134" customWidth="1"/>
    <col min="1579" max="1579" width="1.25" style="134" customWidth="1"/>
    <col min="1580" max="1580" width="5.375" style="134" customWidth="1"/>
    <col min="1581" max="1581" width="6.5" style="134" customWidth="1"/>
    <col min="1582" max="1582" width="4.125" style="134" customWidth="1"/>
    <col min="1583" max="1583" width="7.875" style="134" customWidth="1"/>
    <col min="1584" max="1584" width="8.75" style="134" customWidth="1"/>
    <col min="1585" max="1588" width="6.25" style="134" customWidth="1"/>
    <col min="1589" max="1589" width="4.875" style="134" customWidth="1"/>
    <col min="1590" max="1590" width="2.5" style="134" customWidth="1"/>
    <col min="1591" max="1591" width="4.875" style="134" customWidth="1"/>
    <col min="1592" max="1829" width="9" style="134"/>
    <col min="1830" max="1830" width="1.75" style="134" customWidth="1"/>
    <col min="1831" max="1831" width="2.5" style="134" customWidth="1"/>
    <col min="1832" max="1832" width="3.625" style="134" customWidth="1"/>
    <col min="1833" max="1833" width="2.75" style="134" customWidth="1"/>
    <col min="1834" max="1834" width="0.875" style="134" customWidth="1"/>
    <col min="1835" max="1835" width="1.25" style="134" customWidth="1"/>
    <col min="1836" max="1836" width="5.375" style="134" customWidth="1"/>
    <col min="1837" max="1837" width="6.5" style="134" customWidth="1"/>
    <col min="1838" max="1838" width="4.125" style="134" customWidth="1"/>
    <col min="1839" max="1839" width="7.875" style="134" customWidth="1"/>
    <col min="1840" max="1840" width="8.75" style="134" customWidth="1"/>
    <col min="1841" max="1844" width="6.25" style="134" customWidth="1"/>
    <col min="1845" max="1845" width="4.875" style="134" customWidth="1"/>
    <col min="1846" max="1846" width="2.5" style="134" customWidth="1"/>
    <col min="1847" max="1847" width="4.875" style="134" customWidth="1"/>
    <col min="1848" max="2085" width="9" style="134"/>
    <col min="2086" max="2086" width="1.75" style="134" customWidth="1"/>
    <col min="2087" max="2087" width="2.5" style="134" customWidth="1"/>
    <col min="2088" max="2088" width="3.625" style="134" customWidth="1"/>
    <col min="2089" max="2089" width="2.75" style="134" customWidth="1"/>
    <col min="2090" max="2090" width="0.875" style="134" customWidth="1"/>
    <col min="2091" max="2091" width="1.25" style="134" customWidth="1"/>
    <col min="2092" max="2092" width="5.375" style="134" customWidth="1"/>
    <col min="2093" max="2093" width="6.5" style="134" customWidth="1"/>
    <col min="2094" max="2094" width="4.125" style="134" customWidth="1"/>
    <col min="2095" max="2095" width="7.875" style="134" customWidth="1"/>
    <col min="2096" max="2096" width="8.75" style="134" customWidth="1"/>
    <col min="2097" max="2100" width="6.25" style="134" customWidth="1"/>
    <col min="2101" max="2101" width="4.875" style="134" customWidth="1"/>
    <col min="2102" max="2102" width="2.5" style="134" customWidth="1"/>
    <col min="2103" max="2103" width="4.875" style="134" customWidth="1"/>
    <col min="2104" max="2341" width="9" style="134"/>
    <col min="2342" max="2342" width="1.75" style="134" customWidth="1"/>
    <col min="2343" max="2343" width="2.5" style="134" customWidth="1"/>
    <col min="2344" max="2344" width="3.625" style="134" customWidth="1"/>
    <col min="2345" max="2345" width="2.75" style="134" customWidth="1"/>
    <col min="2346" max="2346" width="0.875" style="134" customWidth="1"/>
    <col min="2347" max="2347" width="1.25" style="134" customWidth="1"/>
    <col min="2348" max="2348" width="5.375" style="134" customWidth="1"/>
    <col min="2349" max="2349" width="6.5" style="134" customWidth="1"/>
    <col min="2350" max="2350" width="4.125" style="134" customWidth="1"/>
    <col min="2351" max="2351" width="7.875" style="134" customWidth="1"/>
    <col min="2352" max="2352" width="8.75" style="134" customWidth="1"/>
    <col min="2353" max="2356" width="6.25" style="134" customWidth="1"/>
    <col min="2357" max="2357" width="4.875" style="134" customWidth="1"/>
    <col min="2358" max="2358" width="2.5" style="134" customWidth="1"/>
    <col min="2359" max="2359" width="4.875" style="134" customWidth="1"/>
    <col min="2360" max="2597" width="9" style="134"/>
    <col min="2598" max="2598" width="1.75" style="134" customWidth="1"/>
    <col min="2599" max="2599" width="2.5" style="134" customWidth="1"/>
    <col min="2600" max="2600" width="3.625" style="134" customWidth="1"/>
    <col min="2601" max="2601" width="2.75" style="134" customWidth="1"/>
    <col min="2602" max="2602" width="0.875" style="134" customWidth="1"/>
    <col min="2603" max="2603" width="1.25" style="134" customWidth="1"/>
    <col min="2604" max="2604" width="5.375" style="134" customWidth="1"/>
    <col min="2605" max="2605" width="6.5" style="134" customWidth="1"/>
    <col min="2606" max="2606" width="4.125" style="134" customWidth="1"/>
    <col min="2607" max="2607" width="7.875" style="134" customWidth="1"/>
    <col min="2608" max="2608" width="8.75" style="134" customWidth="1"/>
    <col min="2609" max="2612" width="6.25" style="134" customWidth="1"/>
    <col min="2613" max="2613" width="4.875" style="134" customWidth="1"/>
    <col min="2614" max="2614" width="2.5" style="134" customWidth="1"/>
    <col min="2615" max="2615" width="4.875" style="134" customWidth="1"/>
    <col min="2616" max="2853" width="9" style="134"/>
    <col min="2854" max="2854" width="1.75" style="134" customWidth="1"/>
    <col min="2855" max="2855" width="2.5" style="134" customWidth="1"/>
    <col min="2856" max="2856" width="3.625" style="134" customWidth="1"/>
    <col min="2857" max="2857" width="2.75" style="134" customWidth="1"/>
    <col min="2858" max="2858" width="0.875" style="134" customWidth="1"/>
    <col min="2859" max="2859" width="1.25" style="134" customWidth="1"/>
    <col min="2860" max="2860" width="5.375" style="134" customWidth="1"/>
    <col min="2861" max="2861" width="6.5" style="134" customWidth="1"/>
    <col min="2862" max="2862" width="4.125" style="134" customWidth="1"/>
    <col min="2863" max="2863" width="7.875" style="134" customWidth="1"/>
    <col min="2864" max="2864" width="8.75" style="134" customWidth="1"/>
    <col min="2865" max="2868" width="6.25" style="134" customWidth="1"/>
    <col min="2869" max="2869" width="4.875" style="134" customWidth="1"/>
    <col min="2870" max="2870" width="2.5" style="134" customWidth="1"/>
    <col min="2871" max="2871" width="4.875" style="134" customWidth="1"/>
    <col min="2872" max="3109" width="9" style="134"/>
    <col min="3110" max="3110" width="1.75" style="134" customWidth="1"/>
    <col min="3111" max="3111" width="2.5" style="134" customWidth="1"/>
    <col min="3112" max="3112" width="3.625" style="134" customWidth="1"/>
    <col min="3113" max="3113" width="2.75" style="134" customWidth="1"/>
    <col min="3114" max="3114" width="0.875" style="134" customWidth="1"/>
    <col min="3115" max="3115" width="1.25" style="134" customWidth="1"/>
    <col min="3116" max="3116" width="5.375" style="134" customWidth="1"/>
    <col min="3117" max="3117" width="6.5" style="134" customWidth="1"/>
    <col min="3118" max="3118" width="4.125" style="134" customWidth="1"/>
    <col min="3119" max="3119" width="7.875" style="134" customWidth="1"/>
    <col min="3120" max="3120" width="8.75" style="134" customWidth="1"/>
    <col min="3121" max="3124" width="6.25" style="134" customWidth="1"/>
    <col min="3125" max="3125" width="4.875" style="134" customWidth="1"/>
    <col min="3126" max="3126" width="2.5" style="134" customWidth="1"/>
    <col min="3127" max="3127" width="4.875" style="134" customWidth="1"/>
    <col min="3128" max="3365" width="9" style="134"/>
    <col min="3366" max="3366" width="1.75" style="134" customWidth="1"/>
    <col min="3367" max="3367" width="2.5" style="134" customWidth="1"/>
    <col min="3368" max="3368" width="3.625" style="134" customWidth="1"/>
    <col min="3369" max="3369" width="2.75" style="134" customWidth="1"/>
    <col min="3370" max="3370" width="0.875" style="134" customWidth="1"/>
    <col min="3371" max="3371" width="1.25" style="134" customWidth="1"/>
    <col min="3372" max="3372" width="5.375" style="134" customWidth="1"/>
    <col min="3373" max="3373" width="6.5" style="134" customWidth="1"/>
    <col min="3374" max="3374" width="4.125" style="134" customWidth="1"/>
    <col min="3375" max="3375" width="7.875" style="134" customWidth="1"/>
    <col min="3376" max="3376" width="8.75" style="134" customWidth="1"/>
    <col min="3377" max="3380" width="6.25" style="134" customWidth="1"/>
    <col min="3381" max="3381" width="4.875" style="134" customWidth="1"/>
    <col min="3382" max="3382" width="2.5" style="134" customWidth="1"/>
    <col min="3383" max="3383" width="4.875" style="134" customWidth="1"/>
    <col min="3384" max="3621" width="9" style="134"/>
    <col min="3622" max="3622" width="1.75" style="134" customWidth="1"/>
    <col min="3623" max="3623" width="2.5" style="134" customWidth="1"/>
    <col min="3624" max="3624" width="3.625" style="134" customWidth="1"/>
    <col min="3625" max="3625" width="2.75" style="134" customWidth="1"/>
    <col min="3626" max="3626" width="0.875" style="134" customWidth="1"/>
    <col min="3627" max="3627" width="1.25" style="134" customWidth="1"/>
    <col min="3628" max="3628" width="5.375" style="134" customWidth="1"/>
    <col min="3629" max="3629" width="6.5" style="134" customWidth="1"/>
    <col min="3630" max="3630" width="4.125" style="134" customWidth="1"/>
    <col min="3631" max="3631" width="7.875" style="134" customWidth="1"/>
    <col min="3632" max="3632" width="8.75" style="134" customWidth="1"/>
    <col min="3633" max="3636" width="6.25" style="134" customWidth="1"/>
    <col min="3637" max="3637" width="4.875" style="134" customWidth="1"/>
    <col min="3638" max="3638" width="2.5" style="134" customWidth="1"/>
    <col min="3639" max="3639" width="4.875" style="134" customWidth="1"/>
    <col min="3640" max="3877" width="9" style="134"/>
    <col min="3878" max="3878" width="1.75" style="134" customWidth="1"/>
    <col min="3879" max="3879" width="2.5" style="134" customWidth="1"/>
    <col min="3880" max="3880" width="3.625" style="134" customWidth="1"/>
    <col min="3881" max="3881" width="2.75" style="134" customWidth="1"/>
    <col min="3882" max="3882" width="0.875" style="134" customWidth="1"/>
    <col min="3883" max="3883" width="1.25" style="134" customWidth="1"/>
    <col min="3884" max="3884" width="5.375" style="134" customWidth="1"/>
    <col min="3885" max="3885" width="6.5" style="134" customWidth="1"/>
    <col min="3886" max="3886" width="4.125" style="134" customWidth="1"/>
    <col min="3887" max="3887" width="7.875" style="134" customWidth="1"/>
    <col min="3888" max="3888" width="8.75" style="134" customWidth="1"/>
    <col min="3889" max="3892" width="6.25" style="134" customWidth="1"/>
    <col min="3893" max="3893" width="4.875" style="134" customWidth="1"/>
    <col min="3894" max="3894" width="2.5" style="134" customWidth="1"/>
    <col min="3895" max="3895" width="4.875" style="134" customWidth="1"/>
    <col min="3896" max="4133" width="9" style="134"/>
    <col min="4134" max="4134" width="1.75" style="134" customWidth="1"/>
    <col min="4135" max="4135" width="2.5" style="134" customWidth="1"/>
    <col min="4136" max="4136" width="3.625" style="134" customWidth="1"/>
    <col min="4137" max="4137" width="2.75" style="134" customWidth="1"/>
    <col min="4138" max="4138" width="0.875" style="134" customWidth="1"/>
    <col min="4139" max="4139" width="1.25" style="134" customWidth="1"/>
    <col min="4140" max="4140" width="5.375" style="134" customWidth="1"/>
    <col min="4141" max="4141" width="6.5" style="134" customWidth="1"/>
    <col min="4142" max="4142" width="4.125" style="134" customWidth="1"/>
    <col min="4143" max="4143" width="7.875" style="134" customWidth="1"/>
    <col min="4144" max="4144" width="8.75" style="134" customWidth="1"/>
    <col min="4145" max="4148" width="6.25" style="134" customWidth="1"/>
    <col min="4149" max="4149" width="4.875" style="134" customWidth="1"/>
    <col min="4150" max="4150" width="2.5" style="134" customWidth="1"/>
    <col min="4151" max="4151" width="4.875" style="134" customWidth="1"/>
    <col min="4152" max="4389" width="9" style="134"/>
    <col min="4390" max="4390" width="1.75" style="134" customWidth="1"/>
    <col min="4391" max="4391" width="2.5" style="134" customWidth="1"/>
    <col min="4392" max="4392" width="3.625" style="134" customWidth="1"/>
    <col min="4393" max="4393" width="2.75" style="134" customWidth="1"/>
    <col min="4394" max="4394" width="0.875" style="134" customWidth="1"/>
    <col min="4395" max="4395" width="1.25" style="134" customWidth="1"/>
    <col min="4396" max="4396" width="5.375" style="134" customWidth="1"/>
    <col min="4397" max="4397" width="6.5" style="134" customWidth="1"/>
    <col min="4398" max="4398" width="4.125" style="134" customWidth="1"/>
    <col min="4399" max="4399" width="7.875" style="134" customWidth="1"/>
    <col min="4400" max="4400" width="8.75" style="134" customWidth="1"/>
    <col min="4401" max="4404" width="6.25" style="134" customWidth="1"/>
    <col min="4405" max="4405" width="4.875" style="134" customWidth="1"/>
    <col min="4406" max="4406" width="2.5" style="134" customWidth="1"/>
    <col min="4407" max="4407" width="4.875" style="134" customWidth="1"/>
    <col min="4408" max="4645" width="9" style="134"/>
    <col min="4646" max="4646" width="1.75" style="134" customWidth="1"/>
    <col min="4647" max="4647" width="2.5" style="134" customWidth="1"/>
    <col min="4648" max="4648" width="3.625" style="134" customWidth="1"/>
    <col min="4649" max="4649" width="2.75" style="134" customWidth="1"/>
    <col min="4650" max="4650" width="0.875" style="134" customWidth="1"/>
    <col min="4651" max="4651" width="1.25" style="134" customWidth="1"/>
    <col min="4652" max="4652" width="5.375" style="134" customWidth="1"/>
    <col min="4653" max="4653" width="6.5" style="134" customWidth="1"/>
    <col min="4654" max="4654" width="4.125" style="134" customWidth="1"/>
    <col min="4655" max="4655" width="7.875" style="134" customWidth="1"/>
    <col min="4656" max="4656" width="8.75" style="134" customWidth="1"/>
    <col min="4657" max="4660" width="6.25" style="134" customWidth="1"/>
    <col min="4661" max="4661" width="4.875" style="134" customWidth="1"/>
    <col min="4662" max="4662" width="2.5" style="134" customWidth="1"/>
    <col min="4663" max="4663" width="4.875" style="134" customWidth="1"/>
    <col min="4664" max="4901" width="9" style="134"/>
    <col min="4902" max="4902" width="1.75" style="134" customWidth="1"/>
    <col min="4903" max="4903" width="2.5" style="134" customWidth="1"/>
    <col min="4904" max="4904" width="3.625" style="134" customWidth="1"/>
    <col min="4905" max="4905" width="2.75" style="134" customWidth="1"/>
    <col min="4906" max="4906" width="0.875" style="134" customWidth="1"/>
    <col min="4907" max="4907" width="1.25" style="134" customWidth="1"/>
    <col min="4908" max="4908" width="5.375" style="134" customWidth="1"/>
    <col min="4909" max="4909" width="6.5" style="134" customWidth="1"/>
    <col min="4910" max="4910" width="4.125" style="134" customWidth="1"/>
    <col min="4911" max="4911" width="7.875" style="134" customWidth="1"/>
    <col min="4912" max="4912" width="8.75" style="134" customWidth="1"/>
    <col min="4913" max="4916" width="6.25" style="134" customWidth="1"/>
    <col min="4917" max="4917" width="4.875" style="134" customWidth="1"/>
    <col min="4918" max="4918" width="2.5" style="134" customWidth="1"/>
    <col min="4919" max="4919" width="4.875" style="134" customWidth="1"/>
    <col min="4920" max="5157" width="9" style="134"/>
    <col min="5158" max="5158" width="1.75" style="134" customWidth="1"/>
    <col min="5159" max="5159" width="2.5" style="134" customWidth="1"/>
    <col min="5160" max="5160" width="3.625" style="134" customWidth="1"/>
    <col min="5161" max="5161" width="2.75" style="134" customWidth="1"/>
    <col min="5162" max="5162" width="0.875" style="134" customWidth="1"/>
    <col min="5163" max="5163" width="1.25" style="134" customWidth="1"/>
    <col min="5164" max="5164" width="5.375" style="134" customWidth="1"/>
    <col min="5165" max="5165" width="6.5" style="134" customWidth="1"/>
    <col min="5166" max="5166" width="4.125" style="134" customWidth="1"/>
    <col min="5167" max="5167" width="7.875" style="134" customWidth="1"/>
    <col min="5168" max="5168" width="8.75" style="134" customWidth="1"/>
    <col min="5169" max="5172" width="6.25" style="134" customWidth="1"/>
    <col min="5173" max="5173" width="4.875" style="134" customWidth="1"/>
    <col min="5174" max="5174" width="2.5" style="134" customWidth="1"/>
    <col min="5175" max="5175" width="4.875" style="134" customWidth="1"/>
    <col min="5176" max="5413" width="9" style="134"/>
    <col min="5414" max="5414" width="1.75" style="134" customWidth="1"/>
    <col min="5415" max="5415" width="2.5" style="134" customWidth="1"/>
    <col min="5416" max="5416" width="3.625" style="134" customWidth="1"/>
    <col min="5417" max="5417" width="2.75" style="134" customWidth="1"/>
    <col min="5418" max="5418" width="0.875" style="134" customWidth="1"/>
    <col min="5419" max="5419" width="1.25" style="134" customWidth="1"/>
    <col min="5420" max="5420" width="5.375" style="134" customWidth="1"/>
    <col min="5421" max="5421" width="6.5" style="134" customWidth="1"/>
    <col min="5422" max="5422" width="4.125" style="134" customWidth="1"/>
    <col min="5423" max="5423" width="7.875" style="134" customWidth="1"/>
    <col min="5424" max="5424" width="8.75" style="134" customWidth="1"/>
    <col min="5425" max="5428" width="6.25" style="134" customWidth="1"/>
    <col min="5429" max="5429" width="4.875" style="134" customWidth="1"/>
    <col min="5430" max="5430" width="2.5" style="134" customWidth="1"/>
    <col min="5431" max="5431" width="4.875" style="134" customWidth="1"/>
    <col min="5432" max="5669" width="9" style="134"/>
    <col min="5670" max="5670" width="1.75" style="134" customWidth="1"/>
    <col min="5671" max="5671" width="2.5" style="134" customWidth="1"/>
    <col min="5672" max="5672" width="3.625" style="134" customWidth="1"/>
    <col min="5673" max="5673" width="2.75" style="134" customWidth="1"/>
    <col min="5674" max="5674" width="0.875" style="134" customWidth="1"/>
    <col min="5675" max="5675" width="1.25" style="134" customWidth="1"/>
    <col min="5676" max="5676" width="5.375" style="134" customWidth="1"/>
    <col min="5677" max="5677" width="6.5" style="134" customWidth="1"/>
    <col min="5678" max="5678" width="4.125" style="134" customWidth="1"/>
    <col min="5679" max="5679" width="7.875" style="134" customWidth="1"/>
    <col min="5680" max="5680" width="8.75" style="134" customWidth="1"/>
    <col min="5681" max="5684" width="6.25" style="134" customWidth="1"/>
    <col min="5685" max="5685" width="4.875" style="134" customWidth="1"/>
    <col min="5686" max="5686" width="2.5" style="134" customWidth="1"/>
    <col min="5687" max="5687" width="4.875" style="134" customWidth="1"/>
    <col min="5688" max="5925" width="9" style="134"/>
    <col min="5926" max="5926" width="1.75" style="134" customWidth="1"/>
    <col min="5927" max="5927" width="2.5" style="134" customWidth="1"/>
    <col min="5928" max="5928" width="3.625" style="134" customWidth="1"/>
    <col min="5929" max="5929" width="2.75" style="134" customWidth="1"/>
    <col min="5930" max="5930" width="0.875" style="134" customWidth="1"/>
    <col min="5931" max="5931" width="1.25" style="134" customWidth="1"/>
    <col min="5932" max="5932" width="5.375" style="134" customWidth="1"/>
    <col min="5933" max="5933" width="6.5" style="134" customWidth="1"/>
    <col min="5934" max="5934" width="4.125" style="134" customWidth="1"/>
    <col min="5935" max="5935" width="7.875" style="134" customWidth="1"/>
    <col min="5936" max="5936" width="8.75" style="134" customWidth="1"/>
    <col min="5937" max="5940" width="6.25" style="134" customWidth="1"/>
    <col min="5941" max="5941" width="4.875" style="134" customWidth="1"/>
    <col min="5942" max="5942" width="2.5" style="134" customWidth="1"/>
    <col min="5943" max="5943" width="4.875" style="134" customWidth="1"/>
    <col min="5944" max="6181" width="9" style="134"/>
    <col min="6182" max="6182" width="1.75" style="134" customWidth="1"/>
    <col min="6183" max="6183" width="2.5" style="134" customWidth="1"/>
    <col min="6184" max="6184" width="3.625" style="134" customWidth="1"/>
    <col min="6185" max="6185" width="2.75" style="134" customWidth="1"/>
    <col min="6186" max="6186" width="0.875" style="134" customWidth="1"/>
    <col min="6187" max="6187" width="1.25" style="134" customWidth="1"/>
    <col min="6188" max="6188" width="5.375" style="134" customWidth="1"/>
    <col min="6189" max="6189" width="6.5" style="134" customWidth="1"/>
    <col min="6190" max="6190" width="4.125" style="134" customWidth="1"/>
    <col min="6191" max="6191" width="7.875" style="134" customWidth="1"/>
    <col min="6192" max="6192" width="8.75" style="134" customWidth="1"/>
    <col min="6193" max="6196" width="6.25" style="134" customWidth="1"/>
    <col min="6197" max="6197" width="4.875" style="134" customWidth="1"/>
    <col min="6198" max="6198" width="2.5" style="134" customWidth="1"/>
    <col min="6199" max="6199" width="4.875" style="134" customWidth="1"/>
    <col min="6200" max="6437" width="9" style="134"/>
    <col min="6438" max="6438" width="1.75" style="134" customWidth="1"/>
    <col min="6439" max="6439" width="2.5" style="134" customWidth="1"/>
    <col min="6440" max="6440" width="3.625" style="134" customWidth="1"/>
    <col min="6441" max="6441" width="2.75" style="134" customWidth="1"/>
    <col min="6442" max="6442" width="0.875" style="134" customWidth="1"/>
    <col min="6443" max="6443" width="1.25" style="134" customWidth="1"/>
    <col min="6444" max="6444" width="5.375" style="134" customWidth="1"/>
    <col min="6445" max="6445" width="6.5" style="134" customWidth="1"/>
    <col min="6446" max="6446" width="4.125" style="134" customWidth="1"/>
    <col min="6447" max="6447" width="7.875" style="134" customWidth="1"/>
    <col min="6448" max="6448" width="8.75" style="134" customWidth="1"/>
    <col min="6449" max="6452" width="6.25" style="134" customWidth="1"/>
    <col min="6453" max="6453" width="4.875" style="134" customWidth="1"/>
    <col min="6454" max="6454" width="2.5" style="134" customWidth="1"/>
    <col min="6455" max="6455" width="4.875" style="134" customWidth="1"/>
    <col min="6456" max="6693" width="9" style="134"/>
    <col min="6694" max="6694" width="1.75" style="134" customWidth="1"/>
    <col min="6695" max="6695" width="2.5" style="134" customWidth="1"/>
    <col min="6696" max="6696" width="3.625" style="134" customWidth="1"/>
    <col min="6697" max="6697" width="2.75" style="134" customWidth="1"/>
    <col min="6698" max="6698" width="0.875" style="134" customWidth="1"/>
    <col min="6699" max="6699" width="1.25" style="134" customWidth="1"/>
    <col min="6700" max="6700" width="5.375" style="134" customWidth="1"/>
    <col min="6701" max="6701" width="6.5" style="134" customWidth="1"/>
    <col min="6702" max="6702" width="4.125" style="134" customWidth="1"/>
    <col min="6703" max="6703" width="7.875" style="134" customWidth="1"/>
    <col min="6704" max="6704" width="8.75" style="134" customWidth="1"/>
    <col min="6705" max="6708" width="6.25" style="134" customWidth="1"/>
    <col min="6709" max="6709" width="4.875" style="134" customWidth="1"/>
    <col min="6710" max="6710" width="2.5" style="134" customWidth="1"/>
    <col min="6711" max="6711" width="4.875" style="134" customWidth="1"/>
    <col min="6712" max="6949" width="9" style="134"/>
    <col min="6950" max="6950" width="1.75" style="134" customWidth="1"/>
    <col min="6951" max="6951" width="2.5" style="134" customWidth="1"/>
    <col min="6952" max="6952" width="3.625" style="134" customWidth="1"/>
    <col min="6953" max="6953" width="2.75" style="134" customWidth="1"/>
    <col min="6954" max="6954" width="0.875" style="134" customWidth="1"/>
    <col min="6955" max="6955" width="1.25" style="134" customWidth="1"/>
    <col min="6956" max="6956" width="5.375" style="134" customWidth="1"/>
    <col min="6957" max="6957" width="6.5" style="134" customWidth="1"/>
    <col min="6958" max="6958" width="4.125" style="134" customWidth="1"/>
    <col min="6959" max="6959" width="7.875" style="134" customWidth="1"/>
    <col min="6960" max="6960" width="8.75" style="134" customWidth="1"/>
    <col min="6961" max="6964" width="6.25" style="134" customWidth="1"/>
    <col min="6965" max="6965" width="4.875" style="134" customWidth="1"/>
    <col min="6966" max="6966" width="2.5" style="134" customWidth="1"/>
    <col min="6967" max="6967" width="4.875" style="134" customWidth="1"/>
    <col min="6968" max="7205" width="9" style="134"/>
    <col min="7206" max="7206" width="1.75" style="134" customWidth="1"/>
    <col min="7207" max="7207" width="2.5" style="134" customWidth="1"/>
    <col min="7208" max="7208" width="3.625" style="134" customWidth="1"/>
    <col min="7209" max="7209" width="2.75" style="134" customWidth="1"/>
    <col min="7210" max="7210" width="0.875" style="134" customWidth="1"/>
    <col min="7211" max="7211" width="1.25" style="134" customWidth="1"/>
    <col min="7212" max="7212" width="5.375" style="134" customWidth="1"/>
    <col min="7213" max="7213" width="6.5" style="134" customWidth="1"/>
    <col min="7214" max="7214" width="4.125" style="134" customWidth="1"/>
    <col min="7215" max="7215" width="7.875" style="134" customWidth="1"/>
    <col min="7216" max="7216" width="8.75" style="134" customWidth="1"/>
    <col min="7217" max="7220" width="6.25" style="134" customWidth="1"/>
    <col min="7221" max="7221" width="4.875" style="134" customWidth="1"/>
    <col min="7222" max="7222" width="2.5" style="134" customWidth="1"/>
    <col min="7223" max="7223" width="4.875" style="134" customWidth="1"/>
    <col min="7224" max="7461" width="9" style="134"/>
    <col min="7462" max="7462" width="1.75" style="134" customWidth="1"/>
    <col min="7463" max="7463" width="2.5" style="134" customWidth="1"/>
    <col min="7464" max="7464" width="3.625" style="134" customWidth="1"/>
    <col min="7465" max="7465" width="2.75" style="134" customWidth="1"/>
    <col min="7466" max="7466" width="0.875" style="134" customWidth="1"/>
    <col min="7467" max="7467" width="1.25" style="134" customWidth="1"/>
    <col min="7468" max="7468" width="5.375" style="134" customWidth="1"/>
    <col min="7469" max="7469" width="6.5" style="134" customWidth="1"/>
    <col min="7470" max="7470" width="4.125" style="134" customWidth="1"/>
    <col min="7471" max="7471" width="7.875" style="134" customWidth="1"/>
    <col min="7472" max="7472" width="8.75" style="134" customWidth="1"/>
    <col min="7473" max="7476" width="6.25" style="134" customWidth="1"/>
    <col min="7477" max="7477" width="4.875" style="134" customWidth="1"/>
    <col min="7478" max="7478" width="2.5" style="134" customWidth="1"/>
    <col min="7479" max="7479" width="4.875" style="134" customWidth="1"/>
    <col min="7480" max="7717" width="9" style="134"/>
    <col min="7718" max="7718" width="1.75" style="134" customWidth="1"/>
    <col min="7719" max="7719" width="2.5" style="134" customWidth="1"/>
    <col min="7720" max="7720" width="3.625" style="134" customWidth="1"/>
    <col min="7721" max="7721" width="2.75" style="134" customWidth="1"/>
    <col min="7722" max="7722" width="0.875" style="134" customWidth="1"/>
    <col min="7723" max="7723" width="1.25" style="134" customWidth="1"/>
    <col min="7724" max="7724" width="5.375" style="134" customWidth="1"/>
    <col min="7725" max="7725" width="6.5" style="134" customWidth="1"/>
    <col min="7726" max="7726" width="4.125" style="134" customWidth="1"/>
    <col min="7727" max="7727" width="7.875" style="134" customWidth="1"/>
    <col min="7728" max="7728" width="8.75" style="134" customWidth="1"/>
    <col min="7729" max="7732" width="6.25" style="134" customWidth="1"/>
    <col min="7733" max="7733" width="4.875" style="134" customWidth="1"/>
    <col min="7734" max="7734" width="2.5" style="134" customWidth="1"/>
    <col min="7735" max="7735" width="4.875" style="134" customWidth="1"/>
    <col min="7736" max="7973" width="9" style="134"/>
    <col min="7974" max="7974" width="1.75" style="134" customWidth="1"/>
    <col min="7975" max="7975" width="2.5" style="134" customWidth="1"/>
    <col min="7976" max="7976" width="3.625" style="134" customWidth="1"/>
    <col min="7977" max="7977" width="2.75" style="134" customWidth="1"/>
    <col min="7978" max="7978" width="0.875" style="134" customWidth="1"/>
    <col min="7979" max="7979" width="1.25" style="134" customWidth="1"/>
    <col min="7980" max="7980" width="5.375" style="134" customWidth="1"/>
    <col min="7981" max="7981" width="6.5" style="134" customWidth="1"/>
    <col min="7982" max="7982" width="4.125" style="134" customWidth="1"/>
    <col min="7983" max="7983" width="7.875" style="134" customWidth="1"/>
    <col min="7984" max="7984" width="8.75" style="134" customWidth="1"/>
    <col min="7985" max="7988" width="6.25" style="134" customWidth="1"/>
    <col min="7989" max="7989" width="4.875" style="134" customWidth="1"/>
    <col min="7990" max="7990" width="2.5" style="134" customWidth="1"/>
    <col min="7991" max="7991" width="4.875" style="134" customWidth="1"/>
    <col min="7992" max="8229" width="9" style="134"/>
    <col min="8230" max="8230" width="1.75" style="134" customWidth="1"/>
    <col min="8231" max="8231" width="2.5" style="134" customWidth="1"/>
    <col min="8232" max="8232" width="3.625" style="134" customWidth="1"/>
    <col min="8233" max="8233" width="2.75" style="134" customWidth="1"/>
    <col min="8234" max="8234" width="0.875" style="134" customWidth="1"/>
    <col min="8235" max="8235" width="1.25" style="134" customWidth="1"/>
    <col min="8236" max="8236" width="5.375" style="134" customWidth="1"/>
    <col min="8237" max="8237" width="6.5" style="134" customWidth="1"/>
    <col min="8238" max="8238" width="4.125" style="134" customWidth="1"/>
    <col min="8239" max="8239" width="7.875" style="134" customWidth="1"/>
    <col min="8240" max="8240" width="8.75" style="134" customWidth="1"/>
    <col min="8241" max="8244" width="6.25" style="134" customWidth="1"/>
    <col min="8245" max="8245" width="4.875" style="134" customWidth="1"/>
    <col min="8246" max="8246" width="2.5" style="134" customWidth="1"/>
    <col min="8247" max="8247" width="4.875" style="134" customWidth="1"/>
    <col min="8248" max="8485" width="9" style="134"/>
    <col min="8486" max="8486" width="1.75" style="134" customWidth="1"/>
    <col min="8487" max="8487" width="2.5" style="134" customWidth="1"/>
    <col min="8488" max="8488" width="3.625" style="134" customWidth="1"/>
    <col min="8489" max="8489" width="2.75" style="134" customWidth="1"/>
    <col min="8490" max="8490" width="0.875" style="134" customWidth="1"/>
    <col min="8491" max="8491" width="1.25" style="134" customWidth="1"/>
    <col min="8492" max="8492" width="5.375" style="134" customWidth="1"/>
    <col min="8493" max="8493" width="6.5" style="134" customWidth="1"/>
    <col min="8494" max="8494" width="4.125" style="134" customWidth="1"/>
    <col min="8495" max="8495" width="7.875" style="134" customWidth="1"/>
    <col min="8496" max="8496" width="8.75" style="134" customWidth="1"/>
    <col min="8497" max="8500" width="6.25" style="134" customWidth="1"/>
    <col min="8501" max="8501" width="4.875" style="134" customWidth="1"/>
    <col min="8502" max="8502" width="2.5" style="134" customWidth="1"/>
    <col min="8503" max="8503" width="4.875" style="134" customWidth="1"/>
    <col min="8504" max="8741" width="9" style="134"/>
    <col min="8742" max="8742" width="1.75" style="134" customWidth="1"/>
    <col min="8743" max="8743" width="2.5" style="134" customWidth="1"/>
    <col min="8744" max="8744" width="3.625" style="134" customWidth="1"/>
    <col min="8745" max="8745" width="2.75" style="134" customWidth="1"/>
    <col min="8746" max="8746" width="0.875" style="134" customWidth="1"/>
    <col min="8747" max="8747" width="1.25" style="134" customWidth="1"/>
    <col min="8748" max="8748" width="5.375" style="134" customWidth="1"/>
    <col min="8749" max="8749" width="6.5" style="134" customWidth="1"/>
    <col min="8750" max="8750" width="4.125" style="134" customWidth="1"/>
    <col min="8751" max="8751" width="7.875" style="134" customWidth="1"/>
    <col min="8752" max="8752" width="8.75" style="134" customWidth="1"/>
    <col min="8753" max="8756" width="6.25" style="134" customWidth="1"/>
    <col min="8757" max="8757" width="4.875" style="134" customWidth="1"/>
    <col min="8758" max="8758" width="2.5" style="134" customWidth="1"/>
    <col min="8759" max="8759" width="4.875" style="134" customWidth="1"/>
    <col min="8760" max="8997" width="9" style="134"/>
    <col min="8998" max="8998" width="1.75" style="134" customWidth="1"/>
    <col min="8999" max="8999" width="2.5" style="134" customWidth="1"/>
    <col min="9000" max="9000" width="3.625" style="134" customWidth="1"/>
    <col min="9001" max="9001" width="2.75" style="134" customWidth="1"/>
    <col min="9002" max="9002" width="0.875" style="134" customWidth="1"/>
    <col min="9003" max="9003" width="1.25" style="134" customWidth="1"/>
    <col min="9004" max="9004" width="5.375" style="134" customWidth="1"/>
    <col min="9005" max="9005" width="6.5" style="134" customWidth="1"/>
    <col min="9006" max="9006" width="4.125" style="134" customWidth="1"/>
    <col min="9007" max="9007" width="7.875" style="134" customWidth="1"/>
    <col min="9008" max="9008" width="8.75" style="134" customWidth="1"/>
    <col min="9009" max="9012" width="6.25" style="134" customWidth="1"/>
    <col min="9013" max="9013" width="4.875" style="134" customWidth="1"/>
    <col min="9014" max="9014" width="2.5" style="134" customWidth="1"/>
    <col min="9015" max="9015" width="4.875" style="134" customWidth="1"/>
    <col min="9016" max="9253" width="9" style="134"/>
    <col min="9254" max="9254" width="1.75" style="134" customWidth="1"/>
    <col min="9255" max="9255" width="2.5" style="134" customWidth="1"/>
    <col min="9256" max="9256" width="3.625" style="134" customWidth="1"/>
    <col min="9257" max="9257" width="2.75" style="134" customWidth="1"/>
    <col min="9258" max="9258" width="0.875" style="134" customWidth="1"/>
    <col min="9259" max="9259" width="1.25" style="134" customWidth="1"/>
    <col min="9260" max="9260" width="5.375" style="134" customWidth="1"/>
    <col min="9261" max="9261" width="6.5" style="134" customWidth="1"/>
    <col min="9262" max="9262" width="4.125" style="134" customWidth="1"/>
    <col min="9263" max="9263" width="7.875" style="134" customWidth="1"/>
    <col min="9264" max="9264" width="8.75" style="134" customWidth="1"/>
    <col min="9265" max="9268" width="6.25" style="134" customWidth="1"/>
    <col min="9269" max="9269" width="4.875" style="134" customWidth="1"/>
    <col min="9270" max="9270" width="2.5" style="134" customWidth="1"/>
    <col min="9271" max="9271" width="4.875" style="134" customWidth="1"/>
    <col min="9272" max="9509" width="9" style="134"/>
    <col min="9510" max="9510" width="1.75" style="134" customWidth="1"/>
    <col min="9511" max="9511" width="2.5" style="134" customWidth="1"/>
    <col min="9512" max="9512" width="3.625" style="134" customWidth="1"/>
    <col min="9513" max="9513" width="2.75" style="134" customWidth="1"/>
    <col min="9514" max="9514" width="0.875" style="134" customWidth="1"/>
    <col min="9515" max="9515" width="1.25" style="134" customWidth="1"/>
    <col min="9516" max="9516" width="5.375" style="134" customWidth="1"/>
    <col min="9517" max="9517" width="6.5" style="134" customWidth="1"/>
    <col min="9518" max="9518" width="4.125" style="134" customWidth="1"/>
    <col min="9519" max="9519" width="7.875" style="134" customWidth="1"/>
    <col min="9520" max="9520" width="8.75" style="134" customWidth="1"/>
    <col min="9521" max="9524" width="6.25" style="134" customWidth="1"/>
    <col min="9525" max="9525" width="4.875" style="134" customWidth="1"/>
    <col min="9526" max="9526" width="2.5" style="134" customWidth="1"/>
    <col min="9527" max="9527" width="4.875" style="134" customWidth="1"/>
    <col min="9528" max="9765" width="9" style="134"/>
    <col min="9766" max="9766" width="1.75" style="134" customWidth="1"/>
    <col min="9767" max="9767" width="2.5" style="134" customWidth="1"/>
    <col min="9768" max="9768" width="3.625" style="134" customWidth="1"/>
    <col min="9769" max="9769" width="2.75" style="134" customWidth="1"/>
    <col min="9770" max="9770" width="0.875" style="134" customWidth="1"/>
    <col min="9771" max="9771" width="1.25" style="134" customWidth="1"/>
    <col min="9772" max="9772" width="5.375" style="134" customWidth="1"/>
    <col min="9773" max="9773" width="6.5" style="134" customWidth="1"/>
    <col min="9774" max="9774" width="4.125" style="134" customWidth="1"/>
    <col min="9775" max="9775" width="7.875" style="134" customWidth="1"/>
    <col min="9776" max="9776" width="8.75" style="134" customWidth="1"/>
    <col min="9777" max="9780" width="6.25" style="134" customWidth="1"/>
    <col min="9781" max="9781" width="4.875" style="134" customWidth="1"/>
    <col min="9782" max="9782" width="2.5" style="134" customWidth="1"/>
    <col min="9783" max="9783" width="4.875" style="134" customWidth="1"/>
    <col min="9784" max="10021" width="9" style="134"/>
    <col min="10022" max="10022" width="1.75" style="134" customWidth="1"/>
    <col min="10023" max="10023" width="2.5" style="134" customWidth="1"/>
    <col min="10024" max="10024" width="3.625" style="134" customWidth="1"/>
    <col min="10025" max="10025" width="2.75" style="134" customWidth="1"/>
    <col min="10026" max="10026" width="0.875" style="134" customWidth="1"/>
    <col min="10027" max="10027" width="1.25" style="134" customWidth="1"/>
    <col min="10028" max="10028" width="5.375" style="134" customWidth="1"/>
    <col min="10029" max="10029" width="6.5" style="134" customWidth="1"/>
    <col min="10030" max="10030" width="4.125" style="134" customWidth="1"/>
    <col min="10031" max="10031" width="7.875" style="134" customWidth="1"/>
    <col min="10032" max="10032" width="8.75" style="134" customWidth="1"/>
    <col min="10033" max="10036" width="6.25" style="134" customWidth="1"/>
    <col min="10037" max="10037" width="4.875" style="134" customWidth="1"/>
    <col min="10038" max="10038" width="2.5" style="134" customWidth="1"/>
    <col min="10039" max="10039" width="4.875" style="134" customWidth="1"/>
    <col min="10040" max="10277" width="9" style="134"/>
    <col min="10278" max="10278" width="1.75" style="134" customWidth="1"/>
    <col min="10279" max="10279" width="2.5" style="134" customWidth="1"/>
    <col min="10280" max="10280" width="3.625" style="134" customWidth="1"/>
    <col min="10281" max="10281" width="2.75" style="134" customWidth="1"/>
    <col min="10282" max="10282" width="0.875" style="134" customWidth="1"/>
    <col min="10283" max="10283" width="1.25" style="134" customWidth="1"/>
    <col min="10284" max="10284" width="5.375" style="134" customWidth="1"/>
    <col min="10285" max="10285" width="6.5" style="134" customWidth="1"/>
    <col min="10286" max="10286" width="4.125" style="134" customWidth="1"/>
    <col min="10287" max="10287" width="7.875" style="134" customWidth="1"/>
    <col min="10288" max="10288" width="8.75" style="134" customWidth="1"/>
    <col min="10289" max="10292" width="6.25" style="134" customWidth="1"/>
    <col min="10293" max="10293" width="4.875" style="134" customWidth="1"/>
    <col min="10294" max="10294" width="2.5" style="134" customWidth="1"/>
    <col min="10295" max="10295" width="4.875" style="134" customWidth="1"/>
    <col min="10296" max="10533" width="9" style="134"/>
    <col min="10534" max="10534" width="1.75" style="134" customWidth="1"/>
    <col min="10535" max="10535" width="2.5" style="134" customWidth="1"/>
    <col min="10536" max="10536" width="3.625" style="134" customWidth="1"/>
    <col min="10537" max="10537" width="2.75" style="134" customWidth="1"/>
    <col min="10538" max="10538" width="0.875" style="134" customWidth="1"/>
    <col min="10539" max="10539" width="1.25" style="134" customWidth="1"/>
    <col min="10540" max="10540" width="5.375" style="134" customWidth="1"/>
    <col min="10541" max="10541" width="6.5" style="134" customWidth="1"/>
    <col min="10542" max="10542" width="4.125" style="134" customWidth="1"/>
    <col min="10543" max="10543" width="7.875" style="134" customWidth="1"/>
    <col min="10544" max="10544" width="8.75" style="134" customWidth="1"/>
    <col min="10545" max="10548" width="6.25" style="134" customWidth="1"/>
    <col min="10549" max="10549" width="4.875" style="134" customWidth="1"/>
    <col min="10550" max="10550" width="2.5" style="134" customWidth="1"/>
    <col min="10551" max="10551" width="4.875" style="134" customWidth="1"/>
    <col min="10552" max="10789" width="9" style="134"/>
    <col min="10790" max="10790" width="1.75" style="134" customWidth="1"/>
    <col min="10791" max="10791" width="2.5" style="134" customWidth="1"/>
    <col min="10792" max="10792" width="3.625" style="134" customWidth="1"/>
    <col min="10793" max="10793" width="2.75" style="134" customWidth="1"/>
    <col min="10794" max="10794" width="0.875" style="134" customWidth="1"/>
    <col min="10795" max="10795" width="1.25" style="134" customWidth="1"/>
    <col min="10796" max="10796" width="5.375" style="134" customWidth="1"/>
    <col min="10797" max="10797" width="6.5" style="134" customWidth="1"/>
    <col min="10798" max="10798" width="4.125" style="134" customWidth="1"/>
    <col min="10799" max="10799" width="7.875" style="134" customWidth="1"/>
    <col min="10800" max="10800" width="8.75" style="134" customWidth="1"/>
    <col min="10801" max="10804" width="6.25" style="134" customWidth="1"/>
    <col min="10805" max="10805" width="4.875" style="134" customWidth="1"/>
    <col min="10806" max="10806" width="2.5" style="134" customWidth="1"/>
    <col min="10807" max="10807" width="4.875" style="134" customWidth="1"/>
    <col min="10808" max="11045" width="9" style="134"/>
    <col min="11046" max="11046" width="1.75" style="134" customWidth="1"/>
    <col min="11047" max="11047" width="2.5" style="134" customWidth="1"/>
    <col min="11048" max="11048" width="3.625" style="134" customWidth="1"/>
    <col min="11049" max="11049" width="2.75" style="134" customWidth="1"/>
    <col min="11050" max="11050" width="0.875" style="134" customWidth="1"/>
    <col min="11051" max="11051" width="1.25" style="134" customWidth="1"/>
    <col min="11052" max="11052" width="5.375" style="134" customWidth="1"/>
    <col min="11053" max="11053" width="6.5" style="134" customWidth="1"/>
    <col min="11054" max="11054" width="4.125" style="134" customWidth="1"/>
    <col min="11055" max="11055" width="7.875" style="134" customWidth="1"/>
    <col min="11056" max="11056" width="8.75" style="134" customWidth="1"/>
    <col min="11057" max="11060" width="6.25" style="134" customWidth="1"/>
    <col min="11061" max="11061" width="4.875" style="134" customWidth="1"/>
    <col min="11062" max="11062" width="2.5" style="134" customWidth="1"/>
    <col min="11063" max="11063" width="4.875" style="134" customWidth="1"/>
    <col min="11064" max="11301" width="9" style="134"/>
    <col min="11302" max="11302" width="1.75" style="134" customWidth="1"/>
    <col min="11303" max="11303" width="2.5" style="134" customWidth="1"/>
    <col min="11304" max="11304" width="3.625" style="134" customWidth="1"/>
    <col min="11305" max="11305" width="2.75" style="134" customWidth="1"/>
    <col min="11306" max="11306" width="0.875" style="134" customWidth="1"/>
    <col min="11307" max="11307" width="1.25" style="134" customWidth="1"/>
    <col min="11308" max="11308" width="5.375" style="134" customWidth="1"/>
    <col min="11309" max="11309" width="6.5" style="134" customWidth="1"/>
    <col min="11310" max="11310" width="4.125" style="134" customWidth="1"/>
    <col min="11311" max="11311" width="7.875" style="134" customWidth="1"/>
    <col min="11312" max="11312" width="8.75" style="134" customWidth="1"/>
    <col min="11313" max="11316" width="6.25" style="134" customWidth="1"/>
    <col min="11317" max="11317" width="4.875" style="134" customWidth="1"/>
    <col min="11318" max="11318" width="2.5" style="134" customWidth="1"/>
    <col min="11319" max="11319" width="4.875" style="134" customWidth="1"/>
    <col min="11320" max="11557" width="9" style="134"/>
    <col min="11558" max="11558" width="1.75" style="134" customWidth="1"/>
    <col min="11559" max="11559" width="2.5" style="134" customWidth="1"/>
    <col min="11560" max="11560" width="3.625" style="134" customWidth="1"/>
    <col min="11561" max="11561" width="2.75" style="134" customWidth="1"/>
    <col min="11562" max="11562" width="0.875" style="134" customWidth="1"/>
    <col min="11563" max="11563" width="1.25" style="134" customWidth="1"/>
    <col min="11564" max="11564" width="5.375" style="134" customWidth="1"/>
    <col min="11565" max="11565" width="6.5" style="134" customWidth="1"/>
    <col min="11566" max="11566" width="4.125" style="134" customWidth="1"/>
    <col min="11567" max="11567" width="7.875" style="134" customWidth="1"/>
    <col min="11568" max="11568" width="8.75" style="134" customWidth="1"/>
    <col min="11569" max="11572" width="6.25" style="134" customWidth="1"/>
    <col min="11573" max="11573" width="4.875" style="134" customWidth="1"/>
    <col min="11574" max="11574" width="2.5" style="134" customWidth="1"/>
    <col min="11575" max="11575" width="4.875" style="134" customWidth="1"/>
    <col min="11576" max="11813" width="9" style="134"/>
    <col min="11814" max="11814" width="1.75" style="134" customWidth="1"/>
    <col min="11815" max="11815" width="2.5" style="134" customWidth="1"/>
    <col min="11816" max="11816" width="3.625" style="134" customWidth="1"/>
    <col min="11817" max="11817" width="2.75" style="134" customWidth="1"/>
    <col min="11818" max="11818" width="0.875" style="134" customWidth="1"/>
    <col min="11819" max="11819" width="1.25" style="134" customWidth="1"/>
    <col min="11820" max="11820" width="5.375" style="134" customWidth="1"/>
    <col min="11821" max="11821" width="6.5" style="134" customWidth="1"/>
    <col min="11822" max="11822" width="4.125" style="134" customWidth="1"/>
    <col min="11823" max="11823" width="7.875" style="134" customWidth="1"/>
    <col min="11824" max="11824" width="8.75" style="134" customWidth="1"/>
    <col min="11825" max="11828" width="6.25" style="134" customWidth="1"/>
    <col min="11829" max="11829" width="4.875" style="134" customWidth="1"/>
    <col min="11830" max="11830" width="2.5" style="134" customWidth="1"/>
    <col min="11831" max="11831" width="4.875" style="134" customWidth="1"/>
    <col min="11832" max="12069" width="9" style="134"/>
    <col min="12070" max="12070" width="1.75" style="134" customWidth="1"/>
    <col min="12071" max="12071" width="2.5" style="134" customWidth="1"/>
    <col min="12072" max="12072" width="3.625" style="134" customWidth="1"/>
    <col min="12073" max="12073" width="2.75" style="134" customWidth="1"/>
    <col min="12074" max="12074" width="0.875" style="134" customWidth="1"/>
    <col min="12075" max="12075" width="1.25" style="134" customWidth="1"/>
    <col min="12076" max="12076" width="5.375" style="134" customWidth="1"/>
    <col min="12077" max="12077" width="6.5" style="134" customWidth="1"/>
    <col min="12078" max="12078" width="4.125" style="134" customWidth="1"/>
    <col min="12079" max="12079" width="7.875" style="134" customWidth="1"/>
    <col min="12080" max="12080" width="8.75" style="134" customWidth="1"/>
    <col min="12081" max="12084" width="6.25" style="134" customWidth="1"/>
    <col min="12085" max="12085" width="4.875" style="134" customWidth="1"/>
    <col min="12086" max="12086" width="2.5" style="134" customWidth="1"/>
    <col min="12087" max="12087" width="4.875" style="134" customWidth="1"/>
    <col min="12088" max="12325" width="9" style="134"/>
    <col min="12326" max="12326" width="1.75" style="134" customWidth="1"/>
    <col min="12327" max="12327" width="2.5" style="134" customWidth="1"/>
    <col min="12328" max="12328" width="3.625" style="134" customWidth="1"/>
    <col min="12329" max="12329" width="2.75" style="134" customWidth="1"/>
    <col min="12330" max="12330" width="0.875" style="134" customWidth="1"/>
    <col min="12331" max="12331" width="1.25" style="134" customWidth="1"/>
    <col min="12332" max="12332" width="5.375" style="134" customWidth="1"/>
    <col min="12333" max="12333" width="6.5" style="134" customWidth="1"/>
    <col min="12334" max="12334" width="4.125" style="134" customWidth="1"/>
    <col min="12335" max="12335" width="7.875" style="134" customWidth="1"/>
    <col min="12336" max="12336" width="8.75" style="134" customWidth="1"/>
    <col min="12337" max="12340" width="6.25" style="134" customWidth="1"/>
    <col min="12341" max="12341" width="4.875" style="134" customWidth="1"/>
    <col min="12342" max="12342" width="2.5" style="134" customWidth="1"/>
    <col min="12343" max="12343" width="4.875" style="134" customWidth="1"/>
    <col min="12344" max="12581" width="9" style="134"/>
    <col min="12582" max="12582" width="1.75" style="134" customWidth="1"/>
    <col min="12583" max="12583" width="2.5" style="134" customWidth="1"/>
    <col min="12584" max="12584" width="3.625" style="134" customWidth="1"/>
    <col min="12585" max="12585" width="2.75" style="134" customWidth="1"/>
    <col min="12586" max="12586" width="0.875" style="134" customWidth="1"/>
    <col min="12587" max="12587" width="1.25" style="134" customWidth="1"/>
    <col min="12588" max="12588" width="5.375" style="134" customWidth="1"/>
    <col min="12589" max="12589" width="6.5" style="134" customWidth="1"/>
    <col min="12590" max="12590" width="4.125" style="134" customWidth="1"/>
    <col min="12591" max="12591" width="7.875" style="134" customWidth="1"/>
    <col min="12592" max="12592" width="8.75" style="134" customWidth="1"/>
    <col min="12593" max="12596" width="6.25" style="134" customWidth="1"/>
    <col min="12597" max="12597" width="4.875" style="134" customWidth="1"/>
    <col min="12598" max="12598" width="2.5" style="134" customWidth="1"/>
    <col min="12599" max="12599" width="4.875" style="134" customWidth="1"/>
    <col min="12600" max="12837" width="9" style="134"/>
    <col min="12838" max="12838" width="1.75" style="134" customWidth="1"/>
    <col min="12839" max="12839" width="2.5" style="134" customWidth="1"/>
    <col min="12840" max="12840" width="3.625" style="134" customWidth="1"/>
    <col min="12841" max="12841" width="2.75" style="134" customWidth="1"/>
    <col min="12842" max="12842" width="0.875" style="134" customWidth="1"/>
    <col min="12843" max="12843" width="1.25" style="134" customWidth="1"/>
    <col min="12844" max="12844" width="5.375" style="134" customWidth="1"/>
    <col min="12845" max="12845" width="6.5" style="134" customWidth="1"/>
    <col min="12846" max="12846" width="4.125" style="134" customWidth="1"/>
    <col min="12847" max="12847" width="7.875" style="134" customWidth="1"/>
    <col min="12848" max="12848" width="8.75" style="134" customWidth="1"/>
    <col min="12849" max="12852" width="6.25" style="134" customWidth="1"/>
    <col min="12853" max="12853" width="4.875" style="134" customWidth="1"/>
    <col min="12854" max="12854" width="2.5" style="134" customWidth="1"/>
    <col min="12855" max="12855" width="4.875" style="134" customWidth="1"/>
    <col min="12856" max="13093" width="9" style="134"/>
    <col min="13094" max="13094" width="1.75" style="134" customWidth="1"/>
    <col min="13095" max="13095" width="2.5" style="134" customWidth="1"/>
    <col min="13096" max="13096" width="3.625" style="134" customWidth="1"/>
    <col min="13097" max="13097" width="2.75" style="134" customWidth="1"/>
    <col min="13098" max="13098" width="0.875" style="134" customWidth="1"/>
    <col min="13099" max="13099" width="1.25" style="134" customWidth="1"/>
    <col min="13100" max="13100" width="5.375" style="134" customWidth="1"/>
    <col min="13101" max="13101" width="6.5" style="134" customWidth="1"/>
    <col min="13102" max="13102" width="4.125" style="134" customWidth="1"/>
    <col min="13103" max="13103" width="7.875" style="134" customWidth="1"/>
    <col min="13104" max="13104" width="8.75" style="134" customWidth="1"/>
    <col min="13105" max="13108" width="6.25" style="134" customWidth="1"/>
    <col min="13109" max="13109" width="4.875" style="134" customWidth="1"/>
    <col min="13110" max="13110" width="2.5" style="134" customWidth="1"/>
    <col min="13111" max="13111" width="4.875" style="134" customWidth="1"/>
    <col min="13112" max="13349" width="9" style="134"/>
    <col min="13350" max="13350" width="1.75" style="134" customWidth="1"/>
    <col min="13351" max="13351" width="2.5" style="134" customWidth="1"/>
    <col min="13352" max="13352" width="3.625" style="134" customWidth="1"/>
    <col min="13353" max="13353" width="2.75" style="134" customWidth="1"/>
    <col min="13354" max="13354" width="0.875" style="134" customWidth="1"/>
    <col min="13355" max="13355" width="1.25" style="134" customWidth="1"/>
    <col min="13356" max="13356" width="5.375" style="134" customWidth="1"/>
    <col min="13357" max="13357" width="6.5" style="134" customWidth="1"/>
    <col min="13358" max="13358" width="4.125" style="134" customWidth="1"/>
    <col min="13359" max="13359" width="7.875" style="134" customWidth="1"/>
    <col min="13360" max="13360" width="8.75" style="134" customWidth="1"/>
    <col min="13361" max="13364" width="6.25" style="134" customWidth="1"/>
    <col min="13365" max="13365" width="4.875" style="134" customWidth="1"/>
    <col min="13366" max="13366" width="2.5" style="134" customWidth="1"/>
    <col min="13367" max="13367" width="4.875" style="134" customWidth="1"/>
    <col min="13368" max="13605" width="9" style="134"/>
    <col min="13606" max="13606" width="1.75" style="134" customWidth="1"/>
    <col min="13607" max="13607" width="2.5" style="134" customWidth="1"/>
    <col min="13608" max="13608" width="3.625" style="134" customWidth="1"/>
    <col min="13609" max="13609" width="2.75" style="134" customWidth="1"/>
    <col min="13610" max="13610" width="0.875" style="134" customWidth="1"/>
    <col min="13611" max="13611" width="1.25" style="134" customWidth="1"/>
    <col min="13612" max="13612" width="5.375" style="134" customWidth="1"/>
    <col min="13613" max="13613" width="6.5" style="134" customWidth="1"/>
    <col min="13614" max="13614" width="4.125" style="134" customWidth="1"/>
    <col min="13615" max="13615" width="7.875" style="134" customWidth="1"/>
    <col min="13616" max="13616" width="8.75" style="134" customWidth="1"/>
    <col min="13617" max="13620" width="6.25" style="134" customWidth="1"/>
    <col min="13621" max="13621" width="4.875" style="134" customWidth="1"/>
    <col min="13622" max="13622" width="2.5" style="134" customWidth="1"/>
    <col min="13623" max="13623" width="4.875" style="134" customWidth="1"/>
    <col min="13624" max="13861" width="9" style="134"/>
    <col min="13862" max="13862" width="1.75" style="134" customWidth="1"/>
    <col min="13863" max="13863" width="2.5" style="134" customWidth="1"/>
    <col min="13864" max="13864" width="3.625" style="134" customWidth="1"/>
    <col min="13865" max="13865" width="2.75" style="134" customWidth="1"/>
    <col min="13866" max="13866" width="0.875" style="134" customWidth="1"/>
    <col min="13867" max="13867" width="1.25" style="134" customWidth="1"/>
    <col min="13868" max="13868" width="5.375" style="134" customWidth="1"/>
    <col min="13869" max="13869" width="6.5" style="134" customWidth="1"/>
    <col min="13870" max="13870" width="4.125" style="134" customWidth="1"/>
    <col min="13871" max="13871" width="7.875" style="134" customWidth="1"/>
    <col min="13872" max="13872" width="8.75" style="134" customWidth="1"/>
    <col min="13873" max="13876" width="6.25" style="134" customWidth="1"/>
    <col min="13877" max="13877" width="4.875" style="134" customWidth="1"/>
    <col min="13878" max="13878" width="2.5" style="134" customWidth="1"/>
    <col min="13879" max="13879" width="4.875" style="134" customWidth="1"/>
    <col min="13880" max="14117" width="9" style="134"/>
    <col min="14118" max="14118" width="1.75" style="134" customWidth="1"/>
    <col min="14119" max="14119" width="2.5" style="134" customWidth="1"/>
    <col min="14120" max="14120" width="3.625" style="134" customWidth="1"/>
    <col min="14121" max="14121" width="2.75" style="134" customWidth="1"/>
    <col min="14122" max="14122" width="0.875" style="134" customWidth="1"/>
    <col min="14123" max="14123" width="1.25" style="134" customWidth="1"/>
    <col min="14124" max="14124" width="5.375" style="134" customWidth="1"/>
    <col min="14125" max="14125" width="6.5" style="134" customWidth="1"/>
    <col min="14126" max="14126" width="4.125" style="134" customWidth="1"/>
    <col min="14127" max="14127" width="7.875" style="134" customWidth="1"/>
    <col min="14128" max="14128" width="8.75" style="134" customWidth="1"/>
    <col min="14129" max="14132" width="6.25" style="134" customWidth="1"/>
    <col min="14133" max="14133" width="4.875" style="134" customWidth="1"/>
    <col min="14134" max="14134" width="2.5" style="134" customWidth="1"/>
    <col min="14135" max="14135" width="4.875" style="134" customWidth="1"/>
    <col min="14136" max="14373" width="9" style="134"/>
    <col min="14374" max="14374" width="1.75" style="134" customWidth="1"/>
    <col min="14375" max="14375" width="2.5" style="134" customWidth="1"/>
    <col min="14376" max="14376" width="3.625" style="134" customWidth="1"/>
    <col min="14377" max="14377" width="2.75" style="134" customWidth="1"/>
    <col min="14378" max="14378" width="0.875" style="134" customWidth="1"/>
    <col min="14379" max="14379" width="1.25" style="134" customWidth="1"/>
    <col min="14380" max="14380" width="5.375" style="134" customWidth="1"/>
    <col min="14381" max="14381" width="6.5" style="134" customWidth="1"/>
    <col min="14382" max="14382" width="4.125" style="134" customWidth="1"/>
    <col min="14383" max="14383" width="7.875" style="134" customWidth="1"/>
    <col min="14384" max="14384" width="8.75" style="134" customWidth="1"/>
    <col min="14385" max="14388" width="6.25" style="134" customWidth="1"/>
    <col min="14389" max="14389" width="4.875" style="134" customWidth="1"/>
    <col min="14390" max="14390" width="2.5" style="134" customWidth="1"/>
    <col min="14391" max="14391" width="4.875" style="134" customWidth="1"/>
    <col min="14392" max="14629" width="9" style="134"/>
    <col min="14630" max="14630" width="1.75" style="134" customWidth="1"/>
    <col min="14631" max="14631" width="2.5" style="134" customWidth="1"/>
    <col min="14632" max="14632" width="3.625" style="134" customWidth="1"/>
    <col min="14633" max="14633" width="2.75" style="134" customWidth="1"/>
    <col min="14634" max="14634" width="0.875" style="134" customWidth="1"/>
    <col min="14635" max="14635" width="1.25" style="134" customWidth="1"/>
    <col min="14636" max="14636" width="5.375" style="134" customWidth="1"/>
    <col min="14637" max="14637" width="6.5" style="134" customWidth="1"/>
    <col min="14638" max="14638" width="4.125" style="134" customWidth="1"/>
    <col min="14639" max="14639" width="7.875" style="134" customWidth="1"/>
    <col min="14640" max="14640" width="8.75" style="134" customWidth="1"/>
    <col min="14641" max="14644" width="6.25" style="134" customWidth="1"/>
    <col min="14645" max="14645" width="4.875" style="134" customWidth="1"/>
    <col min="14646" max="14646" width="2.5" style="134" customWidth="1"/>
    <col min="14647" max="14647" width="4.875" style="134" customWidth="1"/>
    <col min="14648" max="14885" width="9" style="134"/>
    <col min="14886" max="14886" width="1.75" style="134" customWidth="1"/>
    <col min="14887" max="14887" width="2.5" style="134" customWidth="1"/>
    <col min="14888" max="14888" width="3.625" style="134" customWidth="1"/>
    <col min="14889" max="14889" width="2.75" style="134" customWidth="1"/>
    <col min="14890" max="14890" width="0.875" style="134" customWidth="1"/>
    <col min="14891" max="14891" width="1.25" style="134" customWidth="1"/>
    <col min="14892" max="14892" width="5.375" style="134" customWidth="1"/>
    <col min="14893" max="14893" width="6.5" style="134" customWidth="1"/>
    <col min="14894" max="14894" width="4.125" style="134" customWidth="1"/>
    <col min="14895" max="14895" width="7.875" style="134" customWidth="1"/>
    <col min="14896" max="14896" width="8.75" style="134" customWidth="1"/>
    <col min="14897" max="14900" width="6.25" style="134" customWidth="1"/>
    <col min="14901" max="14901" width="4.875" style="134" customWidth="1"/>
    <col min="14902" max="14902" width="2.5" style="134" customWidth="1"/>
    <col min="14903" max="14903" width="4.875" style="134" customWidth="1"/>
    <col min="14904" max="15141" width="9" style="134"/>
    <col min="15142" max="15142" width="1.75" style="134" customWidth="1"/>
    <col min="15143" max="15143" width="2.5" style="134" customWidth="1"/>
    <col min="15144" max="15144" width="3.625" style="134" customWidth="1"/>
    <col min="15145" max="15145" width="2.75" style="134" customWidth="1"/>
    <col min="15146" max="15146" width="0.875" style="134" customWidth="1"/>
    <col min="15147" max="15147" width="1.25" style="134" customWidth="1"/>
    <col min="15148" max="15148" width="5.375" style="134" customWidth="1"/>
    <col min="15149" max="15149" width="6.5" style="134" customWidth="1"/>
    <col min="15150" max="15150" width="4.125" style="134" customWidth="1"/>
    <col min="15151" max="15151" width="7.875" style="134" customWidth="1"/>
    <col min="15152" max="15152" width="8.75" style="134" customWidth="1"/>
    <col min="15153" max="15156" width="6.25" style="134" customWidth="1"/>
    <col min="15157" max="15157" width="4.875" style="134" customWidth="1"/>
    <col min="15158" max="15158" width="2.5" style="134" customWidth="1"/>
    <col min="15159" max="15159" width="4.875" style="134" customWidth="1"/>
    <col min="15160" max="15397" width="9" style="134"/>
    <col min="15398" max="15398" width="1.75" style="134" customWidth="1"/>
    <col min="15399" max="15399" width="2.5" style="134" customWidth="1"/>
    <col min="15400" max="15400" width="3.625" style="134" customWidth="1"/>
    <col min="15401" max="15401" width="2.75" style="134" customWidth="1"/>
    <col min="15402" max="15402" width="0.875" style="134" customWidth="1"/>
    <col min="15403" max="15403" width="1.25" style="134" customWidth="1"/>
    <col min="15404" max="15404" width="5.375" style="134" customWidth="1"/>
    <col min="15405" max="15405" width="6.5" style="134" customWidth="1"/>
    <col min="15406" max="15406" width="4.125" style="134" customWidth="1"/>
    <col min="15407" max="15407" width="7.875" style="134" customWidth="1"/>
    <col min="15408" max="15408" width="8.75" style="134" customWidth="1"/>
    <col min="15409" max="15412" width="6.25" style="134" customWidth="1"/>
    <col min="15413" max="15413" width="4.875" style="134" customWidth="1"/>
    <col min="15414" max="15414" width="2.5" style="134" customWidth="1"/>
    <col min="15415" max="15415" width="4.875" style="134" customWidth="1"/>
    <col min="15416" max="15653" width="9" style="134"/>
    <col min="15654" max="15654" width="1.75" style="134" customWidth="1"/>
    <col min="15655" max="15655" width="2.5" style="134" customWidth="1"/>
    <col min="15656" max="15656" width="3.625" style="134" customWidth="1"/>
    <col min="15657" max="15657" width="2.75" style="134" customWidth="1"/>
    <col min="15658" max="15658" width="0.875" style="134" customWidth="1"/>
    <col min="15659" max="15659" width="1.25" style="134" customWidth="1"/>
    <col min="15660" max="15660" width="5.375" style="134" customWidth="1"/>
    <col min="15661" max="15661" width="6.5" style="134" customWidth="1"/>
    <col min="15662" max="15662" width="4.125" style="134" customWidth="1"/>
    <col min="15663" max="15663" width="7.875" style="134" customWidth="1"/>
    <col min="15664" max="15664" width="8.75" style="134" customWidth="1"/>
    <col min="15665" max="15668" width="6.25" style="134" customWidth="1"/>
    <col min="15669" max="15669" width="4.875" style="134" customWidth="1"/>
    <col min="15670" max="15670" width="2.5" style="134" customWidth="1"/>
    <col min="15671" max="15671" width="4.875" style="134" customWidth="1"/>
    <col min="15672" max="15909" width="9" style="134"/>
    <col min="15910" max="15910" width="1.75" style="134" customWidth="1"/>
    <col min="15911" max="15911" width="2.5" style="134" customWidth="1"/>
    <col min="15912" max="15912" width="3.625" style="134" customWidth="1"/>
    <col min="15913" max="15913" width="2.75" style="134" customWidth="1"/>
    <col min="15914" max="15914" width="0.875" style="134" customWidth="1"/>
    <col min="15915" max="15915" width="1.25" style="134" customWidth="1"/>
    <col min="15916" max="15916" width="5.375" style="134" customWidth="1"/>
    <col min="15917" max="15917" width="6.5" style="134" customWidth="1"/>
    <col min="15918" max="15918" width="4.125" style="134" customWidth="1"/>
    <col min="15919" max="15919" width="7.875" style="134" customWidth="1"/>
    <col min="15920" max="15920" width="8.75" style="134" customWidth="1"/>
    <col min="15921" max="15924" width="6.25" style="134" customWidth="1"/>
    <col min="15925" max="15925" width="4.875" style="134" customWidth="1"/>
    <col min="15926" max="15926" width="2.5" style="134" customWidth="1"/>
    <col min="15927" max="15927" width="4.875" style="134" customWidth="1"/>
    <col min="15928" max="16165" width="9" style="134"/>
    <col min="16166" max="16166" width="1.75" style="134" customWidth="1"/>
    <col min="16167" max="16167" width="2.5" style="134" customWidth="1"/>
    <col min="16168" max="16168" width="3.625" style="134" customWidth="1"/>
    <col min="16169" max="16169" width="2.75" style="134" customWidth="1"/>
    <col min="16170" max="16170" width="0.875" style="134" customWidth="1"/>
    <col min="16171" max="16171" width="1.25" style="134" customWidth="1"/>
    <col min="16172" max="16172" width="5.375" style="134" customWidth="1"/>
    <col min="16173" max="16173" width="6.5" style="134" customWidth="1"/>
    <col min="16174" max="16174" width="4.125" style="134" customWidth="1"/>
    <col min="16175" max="16175" width="7.875" style="134" customWidth="1"/>
    <col min="16176" max="16176" width="8.75" style="134" customWidth="1"/>
    <col min="16177" max="16180" width="6.25" style="134" customWidth="1"/>
    <col min="16181" max="16181" width="4.875" style="134" customWidth="1"/>
    <col min="16182" max="16182" width="2.5" style="134" customWidth="1"/>
    <col min="16183" max="16183" width="4.875" style="134" customWidth="1"/>
    <col min="16184" max="16384" width="9" style="134"/>
  </cols>
  <sheetData>
    <row r="1" spans="1:75" s="80" customFormat="1" ht="13.5" customHeight="1">
      <c r="B1" s="1536" t="s">
        <v>516</v>
      </c>
      <c r="C1" s="1536" t="s">
        <v>517</v>
      </c>
      <c r="D1" s="1536" t="s">
        <v>518</v>
      </c>
      <c r="E1" s="1536" t="s">
        <v>519</v>
      </c>
      <c r="F1" s="81"/>
      <c r="G1" s="1538" t="s">
        <v>520</v>
      </c>
      <c r="H1" s="1538"/>
      <c r="I1" s="1538"/>
      <c r="J1" s="1538"/>
      <c r="K1" s="82"/>
      <c r="L1" s="1538" t="s">
        <v>521</v>
      </c>
      <c r="M1" s="1538"/>
      <c r="N1" s="1538"/>
      <c r="O1" s="1538"/>
      <c r="P1" s="1538"/>
      <c r="Q1" s="1538"/>
      <c r="R1" s="82"/>
      <c r="S1" s="1546" t="s">
        <v>522</v>
      </c>
      <c r="T1" s="1547"/>
      <c r="U1" s="1548"/>
      <c r="V1" s="82"/>
      <c r="W1" s="1551" t="s">
        <v>523</v>
      </c>
      <c r="X1" s="1552"/>
      <c r="Y1" s="1552"/>
      <c r="Z1" s="1552"/>
      <c r="AA1" s="1553"/>
      <c r="AB1" s="82"/>
      <c r="AC1" s="82"/>
      <c r="AD1" s="1557" t="s">
        <v>524</v>
      </c>
      <c r="AE1" s="1558"/>
      <c r="AF1" s="1558"/>
      <c r="AG1" s="1558"/>
      <c r="AH1" s="1558"/>
      <c r="AI1" s="1558"/>
      <c r="AJ1" s="1559"/>
      <c r="AK1" s="82"/>
      <c r="AL1" s="1563" t="s">
        <v>525</v>
      </c>
      <c r="AM1" s="1552"/>
      <c r="AN1" s="1553"/>
      <c r="AO1" s="82"/>
      <c r="AP1" s="1538" t="s">
        <v>526</v>
      </c>
      <c r="AQ1" s="1538"/>
      <c r="AR1" s="1538"/>
      <c r="AS1" s="82"/>
      <c r="AT1" s="1538" t="s">
        <v>527</v>
      </c>
      <c r="AU1" s="1538"/>
      <c r="AV1" s="1538"/>
      <c r="AW1" s="82"/>
      <c r="AX1" s="1537" t="s">
        <v>528</v>
      </c>
      <c r="AY1" s="82"/>
      <c r="AZ1" s="1537" t="s">
        <v>529</v>
      </c>
      <c r="BA1" s="82"/>
      <c r="BB1" s="1537" t="s">
        <v>530</v>
      </c>
      <c r="BC1" s="82"/>
      <c r="BD1" s="1537" t="s">
        <v>531</v>
      </c>
      <c r="BE1" s="82"/>
      <c r="BF1" s="82"/>
      <c r="BG1" s="82"/>
      <c r="BH1" s="1544" t="s">
        <v>532</v>
      </c>
      <c r="BI1" s="1545"/>
      <c r="BJ1" s="1545" t="s">
        <v>533</v>
      </c>
    </row>
    <row r="2" spans="1:75" s="80" customFormat="1" ht="13.5" customHeight="1">
      <c r="B2" s="1536"/>
      <c r="C2" s="1536"/>
      <c r="D2" s="1536"/>
      <c r="E2" s="1536"/>
      <c r="F2" s="81"/>
      <c r="G2" s="1538" t="s">
        <v>534</v>
      </c>
      <c r="H2" s="1538"/>
      <c r="I2" s="1539" t="s">
        <v>535</v>
      </c>
      <c r="J2" s="1539"/>
      <c r="K2" s="83"/>
      <c r="L2" s="1538" t="s">
        <v>534</v>
      </c>
      <c r="M2" s="1538"/>
      <c r="N2" s="1540"/>
      <c r="O2" s="1539" t="s">
        <v>535</v>
      </c>
      <c r="P2" s="1539"/>
      <c r="Q2" s="1539"/>
      <c r="R2" s="83"/>
      <c r="S2" s="1549"/>
      <c r="T2" s="1545"/>
      <c r="U2" s="1550"/>
      <c r="V2" s="83"/>
      <c r="W2" s="1554"/>
      <c r="X2" s="1555"/>
      <c r="Y2" s="1555"/>
      <c r="Z2" s="1555"/>
      <c r="AA2" s="1556"/>
      <c r="AB2" s="83"/>
      <c r="AC2" s="83"/>
      <c r="AD2" s="1560"/>
      <c r="AE2" s="1561"/>
      <c r="AF2" s="1561"/>
      <c r="AG2" s="1561"/>
      <c r="AH2" s="1561"/>
      <c r="AI2" s="1561"/>
      <c r="AJ2" s="1562"/>
      <c r="AK2" s="83"/>
      <c r="AL2" s="1554"/>
      <c r="AM2" s="1555"/>
      <c r="AN2" s="1556"/>
      <c r="AO2" s="82"/>
      <c r="AP2" s="1564"/>
      <c r="AQ2" s="1564"/>
      <c r="AR2" s="1564"/>
      <c r="AS2" s="82"/>
      <c r="AT2" s="1564"/>
      <c r="AU2" s="1564"/>
      <c r="AV2" s="1564"/>
      <c r="AW2" s="83"/>
      <c r="AX2" s="1543"/>
      <c r="AY2" s="83"/>
      <c r="AZ2" s="1543"/>
      <c r="BA2" s="83"/>
      <c r="BB2" s="1543"/>
      <c r="BC2" s="83"/>
      <c r="BD2" s="1543"/>
      <c r="BE2" s="82"/>
      <c r="BF2" s="82"/>
      <c r="BG2" s="83"/>
      <c r="BH2" s="1545"/>
      <c r="BI2" s="1545"/>
      <c r="BJ2" s="1545"/>
    </row>
    <row r="3" spans="1:75" s="84" customFormat="1" ht="13.5" customHeight="1">
      <c r="B3" s="1536"/>
      <c r="C3" s="1536"/>
      <c r="D3" s="1536"/>
      <c r="E3" s="1536"/>
      <c r="F3" s="85"/>
      <c r="G3" s="1541" t="s">
        <v>536</v>
      </c>
      <c r="H3" s="1542"/>
      <c r="I3" s="1541" t="s">
        <v>536</v>
      </c>
      <c r="J3" s="1542"/>
      <c r="K3" s="86"/>
      <c r="L3" s="87"/>
      <c r="M3" s="88"/>
      <c r="N3" s="89"/>
      <c r="O3" s="87"/>
      <c r="P3" s="88"/>
      <c r="Q3" s="90"/>
      <c r="R3" s="89"/>
      <c r="S3" s="91"/>
      <c r="T3" s="92"/>
      <c r="U3" s="1537" t="s">
        <v>537</v>
      </c>
      <c r="V3" s="86"/>
      <c r="W3" s="87"/>
      <c r="X3" s="93"/>
      <c r="Y3" s="1569" t="s">
        <v>538</v>
      </c>
      <c r="Z3" s="1570"/>
      <c r="AA3" s="1571"/>
      <c r="AB3" s="89"/>
      <c r="AC3" s="89"/>
      <c r="AD3" s="91"/>
      <c r="AE3" s="94"/>
      <c r="AF3" s="92"/>
      <c r="AG3" s="1565" t="s">
        <v>537</v>
      </c>
      <c r="AH3" s="95"/>
      <c r="AI3" s="86"/>
      <c r="AJ3" s="1572"/>
      <c r="AK3" s="89"/>
      <c r="AL3" s="91"/>
      <c r="AM3" s="92"/>
      <c r="AN3" s="1565" t="s">
        <v>539</v>
      </c>
      <c r="AO3" s="86"/>
      <c r="AP3" s="91"/>
      <c r="AQ3" s="1567" t="s">
        <v>540</v>
      </c>
      <c r="AR3" s="1568"/>
      <c r="AS3" s="86"/>
      <c r="AT3" s="91"/>
      <c r="AU3" s="1567" t="s">
        <v>540</v>
      </c>
      <c r="AV3" s="1568"/>
      <c r="AW3" s="89"/>
      <c r="AX3" s="1543"/>
      <c r="AY3" s="89"/>
      <c r="AZ3" s="1543"/>
      <c r="BA3" s="89"/>
      <c r="BB3" s="1543"/>
      <c r="BC3" s="89"/>
      <c r="BD3" s="1543"/>
      <c r="BE3" s="96"/>
      <c r="BF3" s="96"/>
      <c r="BG3" s="89"/>
      <c r="BH3" s="1545"/>
      <c r="BI3" s="1545"/>
      <c r="BJ3" s="1545"/>
      <c r="BK3" s="97"/>
      <c r="BL3" s="97"/>
      <c r="BM3" s="97"/>
      <c r="BN3" s="97"/>
      <c r="BO3" s="97"/>
      <c r="BP3" s="97"/>
      <c r="BQ3" s="97"/>
      <c r="BR3" s="97"/>
      <c r="BS3" s="97"/>
      <c r="BT3" s="97"/>
      <c r="BU3" s="97"/>
      <c r="BV3" s="97"/>
      <c r="BW3" s="97"/>
    </row>
    <row r="4" spans="1:75" s="84" customFormat="1" ht="13.5" customHeight="1">
      <c r="B4" s="1537"/>
      <c r="C4" s="1537"/>
      <c r="D4" s="1537"/>
      <c r="E4" s="1537"/>
      <c r="F4" s="85"/>
      <c r="G4" s="87"/>
      <c r="H4" s="98" t="s">
        <v>541</v>
      </c>
      <c r="I4" s="87"/>
      <c r="J4" s="98" t="s">
        <v>541</v>
      </c>
      <c r="K4" s="99"/>
      <c r="L4" s="91"/>
      <c r="M4" s="100" t="s">
        <v>542</v>
      </c>
      <c r="N4" s="89"/>
      <c r="O4" s="101"/>
      <c r="P4" s="100" t="s">
        <v>542</v>
      </c>
      <c r="Q4" s="90"/>
      <c r="R4" s="89"/>
      <c r="S4" s="87"/>
      <c r="T4" s="99"/>
      <c r="U4" s="1543"/>
      <c r="V4" s="83"/>
      <c r="W4" s="91"/>
      <c r="X4" s="100" t="s">
        <v>542</v>
      </c>
      <c r="Y4" s="102"/>
      <c r="Z4" s="103" t="s">
        <v>543</v>
      </c>
      <c r="AA4" s="104"/>
      <c r="AB4" s="89"/>
      <c r="AC4" s="89"/>
      <c r="AD4" s="87"/>
      <c r="AE4" s="96"/>
      <c r="AF4" s="99"/>
      <c r="AG4" s="1566"/>
      <c r="AH4" s="95"/>
      <c r="AI4" s="83"/>
      <c r="AJ4" s="1572"/>
      <c r="AK4" s="89"/>
      <c r="AL4" s="87"/>
      <c r="AM4" s="99"/>
      <c r="AN4" s="1566"/>
      <c r="AO4" s="86"/>
      <c r="AP4" s="91"/>
      <c r="AQ4" s="105" t="s">
        <v>544</v>
      </c>
      <c r="AR4" s="106" t="s">
        <v>545</v>
      </c>
      <c r="AS4" s="86"/>
      <c r="AT4" s="91"/>
      <c r="AU4" s="105" t="s">
        <v>544</v>
      </c>
      <c r="AV4" s="106" t="s">
        <v>545</v>
      </c>
      <c r="AW4" s="89"/>
      <c r="AX4" s="1543"/>
      <c r="AY4" s="89"/>
      <c r="AZ4" s="1543"/>
      <c r="BA4" s="89"/>
      <c r="BB4" s="1543"/>
      <c r="BC4" s="89"/>
      <c r="BD4" s="1543"/>
      <c r="BE4" s="94"/>
      <c r="BF4" s="94"/>
      <c r="BG4" s="89"/>
      <c r="BH4" s="1545"/>
      <c r="BI4" s="1545"/>
      <c r="BJ4" s="1545"/>
      <c r="BK4" s="97"/>
      <c r="BL4" s="97"/>
      <c r="BM4" s="97"/>
      <c r="BN4" s="97"/>
      <c r="BO4" s="97"/>
      <c r="BP4" s="97"/>
      <c r="BQ4" s="97"/>
      <c r="BR4" s="97"/>
      <c r="BS4" s="97"/>
      <c r="BT4" s="97"/>
      <c r="BU4" s="97"/>
      <c r="BV4" s="97"/>
      <c r="BW4" s="97"/>
    </row>
    <row r="5" spans="1:75" s="84" customFormat="1" ht="13.5" customHeight="1">
      <c r="B5" s="107" t="s">
        <v>546</v>
      </c>
      <c r="C5" s="107" t="s">
        <v>547</v>
      </c>
      <c r="D5" s="107" t="s">
        <v>548</v>
      </c>
      <c r="E5" s="107" t="s">
        <v>549</v>
      </c>
      <c r="F5" s="86"/>
      <c r="G5" s="1577" t="s">
        <v>550</v>
      </c>
      <c r="H5" s="1577"/>
      <c r="I5" s="1577" t="s">
        <v>550</v>
      </c>
      <c r="J5" s="1577"/>
      <c r="K5" s="83"/>
      <c r="L5" s="1578" t="s">
        <v>551</v>
      </c>
      <c r="M5" s="1579"/>
      <c r="N5" s="1580"/>
      <c r="O5" s="1581" t="s">
        <v>551</v>
      </c>
      <c r="P5" s="1582"/>
      <c r="Q5" s="1583"/>
      <c r="R5" s="89"/>
      <c r="S5" s="1577" t="s">
        <v>552</v>
      </c>
      <c r="T5" s="1577"/>
      <c r="U5" s="1577"/>
      <c r="V5" s="83"/>
      <c r="W5" s="1577" t="s">
        <v>553</v>
      </c>
      <c r="X5" s="1577"/>
      <c r="Y5" s="1577"/>
      <c r="Z5" s="1577"/>
      <c r="AA5" s="1577"/>
      <c r="AB5" s="89"/>
      <c r="AC5" s="89"/>
      <c r="AD5" s="1578" t="s">
        <v>554</v>
      </c>
      <c r="AE5" s="1579"/>
      <c r="AF5" s="1579"/>
      <c r="AG5" s="1579"/>
      <c r="AH5" s="1579"/>
      <c r="AI5" s="1579"/>
      <c r="AJ5" s="1580"/>
      <c r="AK5" s="89"/>
      <c r="AL5" s="1578" t="s">
        <v>555</v>
      </c>
      <c r="AM5" s="1579"/>
      <c r="AN5" s="1580"/>
      <c r="AO5" s="86"/>
      <c r="AP5" s="1578" t="s">
        <v>556</v>
      </c>
      <c r="AQ5" s="1579"/>
      <c r="AR5" s="1580"/>
      <c r="AS5" s="86"/>
      <c r="AT5" s="1578" t="s">
        <v>557</v>
      </c>
      <c r="AU5" s="1579"/>
      <c r="AV5" s="1580"/>
      <c r="AW5" s="89"/>
      <c r="AX5" s="108" t="s">
        <v>558</v>
      </c>
      <c r="AY5" s="89"/>
      <c r="AZ5" s="108" t="s">
        <v>559</v>
      </c>
      <c r="BA5" s="89"/>
      <c r="BB5" s="108" t="s">
        <v>560</v>
      </c>
      <c r="BC5" s="89"/>
      <c r="BD5" s="108" t="s">
        <v>561</v>
      </c>
      <c r="BE5" s="94"/>
      <c r="BF5" s="94"/>
      <c r="BG5" s="89"/>
      <c r="BH5" s="82"/>
      <c r="BI5" s="82"/>
      <c r="BJ5" s="82"/>
      <c r="BK5" s="97"/>
      <c r="BL5" s="97"/>
      <c r="BM5" s="97"/>
      <c r="BN5" s="97"/>
      <c r="BO5" s="97"/>
      <c r="BP5" s="97"/>
      <c r="BQ5" s="97"/>
      <c r="BR5" s="97"/>
      <c r="BS5" s="97"/>
      <c r="BT5" s="97"/>
      <c r="BU5" s="97"/>
      <c r="BV5" s="97"/>
      <c r="BW5" s="97"/>
    </row>
    <row r="6" spans="1:75" s="109" customFormat="1" ht="19.5" customHeight="1">
      <c r="A6" s="109">
        <v>1</v>
      </c>
      <c r="B6" s="110">
        <v>2</v>
      </c>
      <c r="C6" s="111">
        <v>3</v>
      </c>
      <c r="D6" s="109">
        <v>4</v>
      </c>
      <c r="E6" s="110">
        <v>5</v>
      </c>
      <c r="F6" s="111">
        <v>6</v>
      </c>
      <c r="G6" s="109">
        <v>7</v>
      </c>
      <c r="H6" s="110">
        <v>8</v>
      </c>
      <c r="I6" s="111">
        <v>9</v>
      </c>
      <c r="J6" s="109">
        <v>10</v>
      </c>
      <c r="K6" s="110">
        <v>11</v>
      </c>
      <c r="L6" s="111">
        <v>12</v>
      </c>
      <c r="M6" s="109">
        <v>13</v>
      </c>
      <c r="N6" s="110">
        <v>14</v>
      </c>
      <c r="O6" s="111">
        <v>15</v>
      </c>
      <c r="P6" s="109">
        <v>16</v>
      </c>
      <c r="Q6" s="110">
        <v>17</v>
      </c>
      <c r="R6" s="111">
        <v>18</v>
      </c>
      <c r="S6" s="109">
        <v>19</v>
      </c>
      <c r="T6" s="110">
        <v>20</v>
      </c>
      <c r="U6" s="111">
        <v>21</v>
      </c>
      <c r="V6" s="109">
        <v>22</v>
      </c>
      <c r="W6" s="110">
        <v>23</v>
      </c>
      <c r="X6" s="111">
        <v>24</v>
      </c>
      <c r="Y6" s="109">
        <v>25</v>
      </c>
      <c r="Z6" s="110">
        <v>26</v>
      </c>
      <c r="AA6" s="111">
        <v>27</v>
      </c>
      <c r="AB6" s="109">
        <v>28</v>
      </c>
      <c r="AC6" s="110">
        <v>29</v>
      </c>
      <c r="AD6" s="111">
        <v>30</v>
      </c>
      <c r="AE6" s="109">
        <v>31</v>
      </c>
      <c r="AF6" s="110">
        <v>32</v>
      </c>
      <c r="AG6" s="111">
        <v>33</v>
      </c>
      <c r="AH6" s="109">
        <v>34</v>
      </c>
      <c r="AI6" s="110">
        <v>35</v>
      </c>
      <c r="AJ6" s="111">
        <v>36</v>
      </c>
      <c r="AK6" s="109">
        <v>37</v>
      </c>
      <c r="AL6" s="110">
        <v>38</v>
      </c>
      <c r="AM6" s="111">
        <v>39</v>
      </c>
      <c r="AN6" s="109">
        <v>40</v>
      </c>
      <c r="AO6" s="110">
        <v>41</v>
      </c>
      <c r="AP6" s="111">
        <v>42</v>
      </c>
      <c r="AQ6" s="109">
        <v>43</v>
      </c>
      <c r="AR6" s="110">
        <v>44</v>
      </c>
      <c r="AS6" s="111">
        <v>45</v>
      </c>
      <c r="AT6" s="109">
        <v>46</v>
      </c>
      <c r="AU6" s="110">
        <v>47</v>
      </c>
      <c r="AV6" s="111">
        <v>48</v>
      </c>
      <c r="AW6" s="109">
        <v>49</v>
      </c>
      <c r="AX6" s="110">
        <v>50</v>
      </c>
      <c r="AY6" s="111">
        <v>51</v>
      </c>
      <c r="AZ6" s="109">
        <v>52</v>
      </c>
      <c r="BA6" s="110">
        <v>53</v>
      </c>
      <c r="BB6" s="111">
        <v>54</v>
      </c>
      <c r="BC6" s="109">
        <v>55</v>
      </c>
      <c r="BD6" s="110">
        <v>56</v>
      </c>
      <c r="BE6" s="112"/>
      <c r="BF6" s="112"/>
      <c r="BG6" s="89"/>
      <c r="BH6" s="82"/>
      <c r="BI6" s="82"/>
      <c r="BJ6" s="82"/>
      <c r="BK6" s="113"/>
      <c r="BL6" s="113"/>
      <c r="BM6" s="113"/>
      <c r="BN6" s="113"/>
      <c r="BO6" s="113"/>
      <c r="BP6" s="113"/>
      <c r="BQ6" s="113"/>
      <c r="BR6" s="113"/>
      <c r="BS6" s="113"/>
      <c r="BT6" s="113"/>
      <c r="BU6" s="113"/>
      <c r="BV6" s="113"/>
      <c r="BW6" s="113"/>
    </row>
    <row r="7" spans="1:75" s="121" customFormat="1" ht="15" customHeight="1">
      <c r="A7" s="1604" t="s">
        <v>562</v>
      </c>
      <c r="B7" s="1537" t="s">
        <v>563</v>
      </c>
      <c r="C7" s="1606" t="s">
        <v>564</v>
      </c>
      <c r="D7" s="1608" t="s">
        <v>565</v>
      </c>
      <c r="E7" s="1610" t="s">
        <v>566</v>
      </c>
      <c r="F7" s="114"/>
      <c r="G7" s="1612">
        <v>168370</v>
      </c>
      <c r="H7" s="1614">
        <v>244350</v>
      </c>
      <c r="I7" s="1612">
        <v>163740</v>
      </c>
      <c r="J7" s="1614">
        <v>239720</v>
      </c>
      <c r="K7" s="1595" t="s">
        <v>567</v>
      </c>
      <c r="L7" s="1616">
        <v>1580</v>
      </c>
      <c r="M7" s="1600">
        <v>2330</v>
      </c>
      <c r="N7" s="1573" t="s">
        <v>568</v>
      </c>
      <c r="O7" s="1616">
        <v>1530</v>
      </c>
      <c r="P7" s="1600">
        <v>2280</v>
      </c>
      <c r="Q7" s="1573" t="s">
        <v>568</v>
      </c>
      <c r="R7" s="1595" t="s">
        <v>567</v>
      </c>
      <c r="S7" s="1618">
        <v>38150</v>
      </c>
      <c r="T7" s="1595" t="s">
        <v>567</v>
      </c>
      <c r="U7" s="1575">
        <v>380</v>
      </c>
      <c r="V7" s="1595" t="s">
        <v>567</v>
      </c>
      <c r="W7" s="1596">
        <v>151960</v>
      </c>
      <c r="X7" s="1573">
        <v>75980</v>
      </c>
      <c r="Y7" s="1598">
        <v>1510</v>
      </c>
      <c r="Z7" s="1600">
        <v>750</v>
      </c>
      <c r="AA7" s="1573" t="s">
        <v>568</v>
      </c>
      <c r="AB7" s="1649" t="s">
        <v>569</v>
      </c>
      <c r="AC7" s="83"/>
      <c r="AD7" s="1650" t="s">
        <v>570</v>
      </c>
      <c r="AE7" s="1651"/>
      <c r="AF7" s="1595" t="s">
        <v>567</v>
      </c>
      <c r="AG7" s="115"/>
      <c r="AH7" s="116"/>
      <c r="AI7" s="1653" t="s">
        <v>571</v>
      </c>
      <c r="AJ7" s="115"/>
      <c r="AK7" s="1595" t="s">
        <v>567</v>
      </c>
      <c r="AL7" s="1645">
        <v>38190</v>
      </c>
      <c r="AM7" s="1595" t="s">
        <v>567</v>
      </c>
      <c r="AN7" s="1647">
        <v>330</v>
      </c>
      <c r="AO7" s="1631" t="s">
        <v>567</v>
      </c>
      <c r="AP7" s="1632" t="s">
        <v>572</v>
      </c>
      <c r="AQ7" s="1633">
        <v>2700</v>
      </c>
      <c r="AR7" s="1630">
        <v>2900</v>
      </c>
      <c r="AS7" s="1631" t="s">
        <v>567</v>
      </c>
      <c r="AT7" s="1632" t="s">
        <v>573</v>
      </c>
      <c r="AU7" s="1633">
        <v>19300</v>
      </c>
      <c r="AV7" s="1630">
        <v>21500</v>
      </c>
      <c r="AW7" s="1595" t="s">
        <v>574</v>
      </c>
      <c r="AX7" s="1618">
        <v>2050</v>
      </c>
      <c r="AY7" s="1595" t="s">
        <v>574</v>
      </c>
      <c r="AZ7" s="1620" t="s">
        <v>575</v>
      </c>
      <c r="BA7" s="1595" t="s">
        <v>574</v>
      </c>
      <c r="BB7" s="1627" t="s">
        <v>576</v>
      </c>
      <c r="BC7" s="1595"/>
      <c r="BD7" s="1620" t="s">
        <v>577</v>
      </c>
      <c r="BE7" s="117"/>
      <c r="BF7" s="117"/>
      <c r="BG7" s="118"/>
      <c r="BH7" s="119">
        <v>35</v>
      </c>
      <c r="BI7" s="119">
        <v>36</v>
      </c>
      <c r="BJ7" s="1622">
        <v>1</v>
      </c>
      <c r="BK7" s="120"/>
      <c r="BL7" s="120"/>
      <c r="BM7" s="120"/>
      <c r="BN7" s="120"/>
      <c r="BO7" s="120"/>
      <c r="BP7" s="120"/>
      <c r="BQ7" s="120"/>
      <c r="BR7" s="120"/>
      <c r="BS7" s="120"/>
      <c r="BT7" s="120"/>
      <c r="BU7" s="120"/>
      <c r="BV7" s="120"/>
      <c r="BW7" s="120"/>
    </row>
    <row r="8" spans="1:75" s="121" customFormat="1" ht="15" customHeight="1">
      <c r="A8" s="1604"/>
      <c r="B8" s="1543"/>
      <c r="C8" s="1607"/>
      <c r="D8" s="1609"/>
      <c r="E8" s="1611"/>
      <c r="F8" s="114"/>
      <c r="G8" s="1613"/>
      <c r="H8" s="1615"/>
      <c r="I8" s="1613"/>
      <c r="J8" s="1615"/>
      <c r="K8" s="1595"/>
      <c r="L8" s="1617"/>
      <c r="M8" s="1601"/>
      <c r="N8" s="1574"/>
      <c r="O8" s="1617"/>
      <c r="P8" s="1601"/>
      <c r="Q8" s="1574"/>
      <c r="R8" s="1595"/>
      <c r="S8" s="1619"/>
      <c r="T8" s="1595"/>
      <c r="U8" s="1576"/>
      <c r="V8" s="1595"/>
      <c r="W8" s="1597"/>
      <c r="X8" s="1574"/>
      <c r="Y8" s="1599"/>
      <c r="Z8" s="1601"/>
      <c r="AA8" s="1574"/>
      <c r="AB8" s="1649"/>
      <c r="AC8" s="83"/>
      <c r="AD8" s="1593"/>
      <c r="AE8" s="1652"/>
      <c r="AF8" s="1595"/>
      <c r="AG8" s="122"/>
      <c r="AH8" s="116"/>
      <c r="AI8" s="1653"/>
      <c r="AJ8" s="122"/>
      <c r="AK8" s="1595"/>
      <c r="AL8" s="1636"/>
      <c r="AM8" s="1595"/>
      <c r="AN8" s="1648"/>
      <c r="AO8" s="1631"/>
      <c r="AP8" s="1623"/>
      <c r="AQ8" s="1624"/>
      <c r="AR8" s="1625"/>
      <c r="AS8" s="1631"/>
      <c r="AT8" s="1623"/>
      <c r="AU8" s="1624"/>
      <c r="AV8" s="1625"/>
      <c r="AW8" s="1595"/>
      <c r="AX8" s="1619"/>
      <c r="AY8" s="1595"/>
      <c r="AZ8" s="1621"/>
      <c r="BA8" s="1595"/>
      <c r="BB8" s="1621"/>
      <c r="BC8" s="1595"/>
      <c r="BD8" s="1621"/>
      <c r="BE8" s="117"/>
      <c r="BF8" s="117"/>
      <c r="BG8" s="118"/>
      <c r="BH8" s="119"/>
      <c r="BI8" s="119"/>
      <c r="BJ8" s="1622"/>
      <c r="BK8" s="120"/>
      <c r="BL8" s="120"/>
      <c r="BM8" s="120"/>
      <c r="BN8" s="120"/>
      <c r="BO8" s="120"/>
      <c r="BP8" s="120"/>
      <c r="BQ8" s="120"/>
      <c r="BR8" s="120"/>
      <c r="BS8" s="120"/>
      <c r="BT8" s="120"/>
      <c r="BU8" s="120"/>
      <c r="BV8" s="120"/>
      <c r="BW8" s="120"/>
    </row>
    <row r="9" spans="1:75" s="121" customFormat="1" ht="15" customHeight="1">
      <c r="A9" s="1604"/>
      <c r="B9" s="1543"/>
      <c r="C9" s="1607"/>
      <c r="D9" s="1609"/>
      <c r="E9" s="1611"/>
      <c r="F9" s="114"/>
      <c r="G9" s="1613"/>
      <c r="H9" s="1615"/>
      <c r="I9" s="1613"/>
      <c r="J9" s="1615"/>
      <c r="K9" s="1595"/>
      <c r="L9" s="1617"/>
      <c r="M9" s="1601"/>
      <c r="N9" s="1574"/>
      <c r="O9" s="1617"/>
      <c r="P9" s="1601"/>
      <c r="Q9" s="1574"/>
      <c r="R9" s="1595"/>
      <c r="S9" s="1619"/>
      <c r="T9" s="1595"/>
      <c r="U9" s="1576"/>
      <c r="V9" s="1595"/>
      <c r="W9" s="1597"/>
      <c r="X9" s="1574"/>
      <c r="Y9" s="1599"/>
      <c r="Z9" s="1601"/>
      <c r="AA9" s="1574"/>
      <c r="AB9" s="1649"/>
      <c r="AC9" s="83"/>
      <c r="AD9" s="101" t="s">
        <v>578</v>
      </c>
      <c r="AE9" s="123">
        <v>264000</v>
      </c>
      <c r="AF9" s="1595"/>
      <c r="AG9" s="122">
        <v>2640</v>
      </c>
      <c r="AH9" s="116"/>
      <c r="AI9" s="1653"/>
      <c r="AJ9" s="122"/>
      <c r="AK9" s="1595"/>
      <c r="AL9" s="1636"/>
      <c r="AM9" s="1595"/>
      <c r="AN9" s="1648"/>
      <c r="AO9" s="1631"/>
      <c r="AP9" s="1623" t="s">
        <v>579</v>
      </c>
      <c r="AQ9" s="1624">
        <v>2500</v>
      </c>
      <c r="AR9" s="1625">
        <v>2800</v>
      </c>
      <c r="AS9" s="1631"/>
      <c r="AT9" s="1623" t="s">
        <v>580</v>
      </c>
      <c r="AU9" s="1624">
        <v>10600</v>
      </c>
      <c r="AV9" s="1625">
        <v>11800</v>
      </c>
      <c r="AW9" s="1595"/>
      <c r="AX9" s="1619"/>
      <c r="AY9" s="1595"/>
      <c r="AZ9" s="1621"/>
      <c r="BA9" s="1595"/>
      <c r="BB9" s="1621"/>
      <c r="BC9" s="1595"/>
      <c r="BD9" s="1621"/>
      <c r="BE9" s="117"/>
      <c r="BF9" s="117"/>
      <c r="BG9" s="118"/>
      <c r="BH9" s="119"/>
      <c r="BI9" s="119"/>
      <c r="BJ9" s="1622"/>
      <c r="BK9" s="120"/>
      <c r="BL9" s="120"/>
      <c r="BM9" s="120"/>
      <c r="BN9" s="120"/>
      <c r="BO9" s="120"/>
      <c r="BP9" s="120"/>
      <c r="BQ9" s="120"/>
      <c r="BR9" s="120"/>
      <c r="BS9" s="120"/>
      <c r="BT9" s="120"/>
      <c r="BU9" s="120"/>
      <c r="BV9" s="120"/>
      <c r="BW9" s="120"/>
    </row>
    <row r="10" spans="1:75" s="121" customFormat="1" ht="15" customHeight="1">
      <c r="A10" s="1604"/>
      <c r="B10" s="1543"/>
      <c r="C10" s="1607"/>
      <c r="D10" s="1609"/>
      <c r="E10" s="1611"/>
      <c r="F10" s="114"/>
      <c r="G10" s="1613"/>
      <c r="H10" s="1615"/>
      <c r="I10" s="1613"/>
      <c r="J10" s="1615"/>
      <c r="K10" s="1595"/>
      <c r="L10" s="1617"/>
      <c r="M10" s="1601"/>
      <c r="N10" s="1574"/>
      <c r="O10" s="1617"/>
      <c r="P10" s="1601"/>
      <c r="Q10" s="1574"/>
      <c r="R10" s="1595"/>
      <c r="S10" s="1619"/>
      <c r="T10" s="1595"/>
      <c r="U10" s="1576"/>
      <c r="V10" s="1595"/>
      <c r="W10" s="1597"/>
      <c r="X10" s="1574"/>
      <c r="Y10" s="1599"/>
      <c r="Z10" s="1601"/>
      <c r="AA10" s="1574"/>
      <c r="AB10" s="1649"/>
      <c r="AC10" s="83"/>
      <c r="AD10" s="101" t="s">
        <v>581</v>
      </c>
      <c r="AE10" s="123">
        <v>282600</v>
      </c>
      <c r="AF10" s="1595"/>
      <c r="AG10" s="122">
        <v>2820</v>
      </c>
      <c r="AH10" s="116"/>
      <c r="AI10" s="1653"/>
      <c r="AJ10" s="122"/>
      <c r="AK10" s="1595"/>
      <c r="AL10" s="1636"/>
      <c r="AM10" s="1595"/>
      <c r="AN10" s="1648"/>
      <c r="AO10" s="1631"/>
      <c r="AP10" s="1623"/>
      <c r="AQ10" s="1624"/>
      <c r="AR10" s="1625"/>
      <c r="AS10" s="1631"/>
      <c r="AT10" s="1623"/>
      <c r="AU10" s="1624"/>
      <c r="AV10" s="1625"/>
      <c r="AW10" s="1595"/>
      <c r="AX10" s="1619"/>
      <c r="AY10" s="1595"/>
      <c r="AZ10" s="1621"/>
      <c r="BA10" s="1595"/>
      <c r="BB10" s="1621"/>
      <c r="BC10" s="1595"/>
      <c r="BD10" s="1621"/>
      <c r="BE10" s="117"/>
      <c r="BF10" s="117"/>
      <c r="BG10" s="118"/>
      <c r="BH10" s="119"/>
      <c r="BI10" s="119"/>
      <c r="BJ10" s="1622"/>
      <c r="BK10" s="120"/>
      <c r="BL10" s="120"/>
      <c r="BM10" s="120"/>
      <c r="BN10" s="120"/>
      <c r="BO10" s="120"/>
      <c r="BP10" s="120"/>
      <c r="BQ10" s="120"/>
      <c r="BR10" s="120"/>
      <c r="BS10" s="120"/>
      <c r="BT10" s="120"/>
      <c r="BU10" s="120"/>
      <c r="BV10" s="120"/>
      <c r="BW10" s="120"/>
    </row>
    <row r="11" spans="1:75" s="121" customFormat="1" ht="15" customHeight="1">
      <c r="A11" s="1604" t="s">
        <v>582</v>
      </c>
      <c r="B11" s="1543"/>
      <c r="C11" s="1607"/>
      <c r="D11" s="1609"/>
      <c r="E11" s="1634" t="s">
        <v>438</v>
      </c>
      <c r="F11" s="114"/>
      <c r="G11" s="1635">
        <v>244350</v>
      </c>
      <c r="H11" s="1637"/>
      <c r="I11" s="1635">
        <v>239720</v>
      </c>
      <c r="J11" s="1637"/>
      <c r="K11" s="1595" t="s">
        <v>567</v>
      </c>
      <c r="L11" s="1592">
        <v>2330</v>
      </c>
      <c r="M11" s="1589"/>
      <c r="N11" s="1584" t="s">
        <v>568</v>
      </c>
      <c r="O11" s="1592">
        <v>2280</v>
      </c>
      <c r="P11" s="1589"/>
      <c r="Q11" s="1584" t="s">
        <v>568</v>
      </c>
      <c r="R11" s="1595"/>
      <c r="S11" s="1619"/>
      <c r="T11" s="1595"/>
      <c r="U11" s="1576"/>
      <c r="V11" s="1595" t="s">
        <v>567</v>
      </c>
      <c r="W11" s="1602">
        <v>75980</v>
      </c>
      <c r="X11" s="1584"/>
      <c r="Y11" s="1587">
        <v>750</v>
      </c>
      <c r="Z11" s="1589"/>
      <c r="AA11" s="1584" t="s">
        <v>568</v>
      </c>
      <c r="AB11" s="1649"/>
      <c r="AC11" s="83"/>
      <c r="AD11" s="101" t="s">
        <v>583</v>
      </c>
      <c r="AE11" s="123">
        <v>320000</v>
      </c>
      <c r="AF11" s="1595"/>
      <c r="AG11" s="122">
        <v>3200</v>
      </c>
      <c r="AH11" s="116"/>
      <c r="AI11" s="1653"/>
      <c r="AJ11" s="122"/>
      <c r="AK11" s="1595"/>
      <c r="AL11" s="1636"/>
      <c r="AM11" s="1595"/>
      <c r="AN11" s="1643" t="s">
        <v>584</v>
      </c>
      <c r="AO11" s="1631"/>
      <c r="AP11" s="1623" t="s">
        <v>585</v>
      </c>
      <c r="AQ11" s="1624">
        <v>2400</v>
      </c>
      <c r="AR11" s="1625">
        <v>2600</v>
      </c>
      <c r="AS11" s="1631"/>
      <c r="AT11" s="1623" t="s">
        <v>586</v>
      </c>
      <c r="AU11" s="1624">
        <v>9300</v>
      </c>
      <c r="AV11" s="1625">
        <v>10300</v>
      </c>
      <c r="AW11" s="1595"/>
      <c r="AX11" s="1619"/>
      <c r="AY11" s="1595"/>
      <c r="AZ11" s="1628">
        <v>0.1</v>
      </c>
      <c r="BA11" s="1595"/>
      <c r="BB11" s="1628">
        <v>7.0000000000000007E-2</v>
      </c>
      <c r="BC11" s="1595"/>
      <c r="BD11" s="1628">
        <v>0.82</v>
      </c>
      <c r="BE11" s="117"/>
      <c r="BF11" s="117"/>
      <c r="BG11" s="118"/>
      <c r="BH11" s="119">
        <v>35</v>
      </c>
      <c r="BI11" s="119">
        <v>36</v>
      </c>
      <c r="BJ11" s="1622"/>
      <c r="BK11" s="120"/>
      <c r="BL11" s="120"/>
      <c r="BM11" s="120"/>
      <c r="BN11" s="120"/>
      <c r="BO11" s="120"/>
      <c r="BP11" s="120"/>
      <c r="BQ11" s="120"/>
      <c r="BR11" s="120"/>
      <c r="BS11" s="120"/>
      <c r="BT11" s="120"/>
      <c r="BU11" s="120"/>
      <c r="BV11" s="120"/>
      <c r="BW11" s="120"/>
    </row>
    <row r="12" spans="1:75" s="121" customFormat="1" ht="15" customHeight="1">
      <c r="A12" s="1604"/>
      <c r="B12" s="1543"/>
      <c r="C12" s="1607"/>
      <c r="D12" s="1609"/>
      <c r="E12" s="1611"/>
      <c r="F12" s="114"/>
      <c r="G12" s="1636"/>
      <c r="H12" s="1638"/>
      <c r="I12" s="1636"/>
      <c r="J12" s="1638"/>
      <c r="K12" s="1595"/>
      <c r="L12" s="1593"/>
      <c r="M12" s="1590"/>
      <c r="N12" s="1585"/>
      <c r="O12" s="1593"/>
      <c r="P12" s="1590"/>
      <c r="Q12" s="1585"/>
      <c r="R12" s="1595"/>
      <c r="S12" s="1619"/>
      <c r="T12" s="1595"/>
      <c r="U12" s="1576"/>
      <c r="V12" s="1595"/>
      <c r="W12" s="1603"/>
      <c r="X12" s="1585"/>
      <c r="Y12" s="1588"/>
      <c r="Z12" s="1590"/>
      <c r="AA12" s="1585"/>
      <c r="AB12" s="1649"/>
      <c r="AC12" s="83"/>
      <c r="AD12" s="101" t="s">
        <v>587</v>
      </c>
      <c r="AE12" s="123">
        <v>357300</v>
      </c>
      <c r="AF12" s="1595"/>
      <c r="AG12" s="122">
        <v>3570</v>
      </c>
      <c r="AH12" s="116"/>
      <c r="AI12" s="1653"/>
      <c r="AJ12" s="122"/>
      <c r="AK12" s="124"/>
      <c r="AL12" s="1636"/>
      <c r="AM12" s="1595"/>
      <c r="AN12" s="1643"/>
      <c r="AO12" s="1631"/>
      <c r="AP12" s="1623"/>
      <c r="AQ12" s="1624"/>
      <c r="AR12" s="1625"/>
      <c r="AS12" s="1631"/>
      <c r="AT12" s="1623"/>
      <c r="AU12" s="1624"/>
      <c r="AV12" s="1625"/>
      <c r="AW12" s="1595"/>
      <c r="AX12" s="1619"/>
      <c r="AY12" s="1595"/>
      <c r="AZ12" s="1628"/>
      <c r="BA12" s="1595"/>
      <c r="BB12" s="1628"/>
      <c r="BC12" s="1595"/>
      <c r="BD12" s="1628"/>
      <c r="BE12" s="117"/>
      <c r="BF12" s="117"/>
      <c r="BG12" s="118"/>
      <c r="BH12" s="119"/>
      <c r="BI12" s="119"/>
      <c r="BJ12" s="119"/>
      <c r="BK12" s="120"/>
      <c r="BL12" s="120"/>
      <c r="BM12" s="120"/>
      <c r="BN12" s="120"/>
      <c r="BO12" s="120"/>
      <c r="BP12" s="120"/>
      <c r="BQ12" s="120"/>
      <c r="BR12" s="120"/>
      <c r="BS12" s="120"/>
      <c r="BT12" s="120"/>
      <c r="BU12" s="120"/>
      <c r="BV12" s="120"/>
      <c r="BW12" s="120"/>
    </row>
    <row r="13" spans="1:75" s="121" customFormat="1" ht="15" customHeight="1">
      <c r="A13" s="1604"/>
      <c r="B13" s="1543"/>
      <c r="C13" s="1607"/>
      <c r="D13" s="1609"/>
      <c r="E13" s="1611"/>
      <c r="F13" s="114"/>
      <c r="G13" s="1636"/>
      <c r="H13" s="1638"/>
      <c r="I13" s="1636"/>
      <c r="J13" s="1638"/>
      <c r="K13" s="1595"/>
      <c r="L13" s="1593"/>
      <c r="M13" s="1590"/>
      <c r="N13" s="1585"/>
      <c r="O13" s="1593"/>
      <c r="P13" s="1590"/>
      <c r="Q13" s="1585"/>
      <c r="R13" s="1595"/>
      <c r="S13" s="1619"/>
      <c r="T13" s="1595"/>
      <c r="U13" s="1576"/>
      <c r="V13" s="1595"/>
      <c r="W13" s="1603"/>
      <c r="X13" s="1585"/>
      <c r="Y13" s="1588"/>
      <c r="Z13" s="1590"/>
      <c r="AA13" s="1585"/>
      <c r="AB13" s="1649"/>
      <c r="AC13" s="83"/>
      <c r="AD13" s="101" t="s">
        <v>588</v>
      </c>
      <c r="AE13" s="123">
        <v>394600</v>
      </c>
      <c r="AF13" s="1595"/>
      <c r="AG13" s="122">
        <v>3940</v>
      </c>
      <c r="AH13" s="116"/>
      <c r="AI13" s="1653"/>
      <c r="AJ13" s="122"/>
      <c r="AK13" s="124"/>
      <c r="AL13" s="1636"/>
      <c r="AM13" s="1595"/>
      <c r="AN13" s="1643"/>
      <c r="AO13" s="1631"/>
      <c r="AP13" s="1623" t="s">
        <v>589</v>
      </c>
      <c r="AQ13" s="1624">
        <v>2300</v>
      </c>
      <c r="AR13" s="1625">
        <v>2500</v>
      </c>
      <c r="AS13" s="1631"/>
      <c r="AT13" s="1623" t="s">
        <v>590</v>
      </c>
      <c r="AU13" s="1624">
        <v>8300</v>
      </c>
      <c r="AV13" s="1625">
        <v>9200</v>
      </c>
      <c r="AW13" s="1595"/>
      <c r="AX13" s="1619"/>
      <c r="AY13" s="1595"/>
      <c r="AZ13" s="1628"/>
      <c r="BA13" s="1595"/>
      <c r="BB13" s="1628"/>
      <c r="BC13" s="1595"/>
      <c r="BD13" s="1628"/>
      <c r="BE13" s="117"/>
      <c r="BF13" s="117"/>
      <c r="BG13" s="118"/>
      <c r="BH13" s="119"/>
      <c r="BI13" s="119"/>
      <c r="BJ13" s="119"/>
      <c r="BK13" s="120"/>
      <c r="BL13" s="120"/>
      <c r="BM13" s="120"/>
      <c r="BN13" s="120"/>
      <c r="BO13" s="120"/>
      <c r="BP13" s="120"/>
      <c r="BQ13" s="120"/>
      <c r="BR13" s="120"/>
      <c r="BS13" s="120"/>
      <c r="BT13" s="120"/>
      <c r="BU13" s="120"/>
      <c r="BV13" s="120"/>
      <c r="BW13" s="120"/>
    </row>
    <row r="14" spans="1:75" s="121" customFormat="1" ht="15" customHeight="1">
      <c r="A14" s="1604"/>
      <c r="B14" s="1543"/>
      <c r="C14" s="1607"/>
      <c r="D14" s="1609"/>
      <c r="E14" s="1611"/>
      <c r="F14" s="114"/>
      <c r="G14" s="1636"/>
      <c r="H14" s="1639"/>
      <c r="I14" s="1636"/>
      <c r="J14" s="1639"/>
      <c r="K14" s="1595"/>
      <c r="L14" s="1594"/>
      <c r="M14" s="1591"/>
      <c r="N14" s="1586"/>
      <c r="O14" s="1594"/>
      <c r="P14" s="1591"/>
      <c r="Q14" s="1586"/>
      <c r="R14" s="1595"/>
      <c r="S14" s="1619"/>
      <c r="T14" s="1595"/>
      <c r="U14" s="1576"/>
      <c r="V14" s="1595"/>
      <c r="W14" s="1603"/>
      <c r="X14" s="1586"/>
      <c r="Y14" s="1588"/>
      <c r="Z14" s="1591"/>
      <c r="AA14" s="1585"/>
      <c r="AB14" s="1649"/>
      <c r="AC14" s="83"/>
      <c r="AD14" s="101" t="s">
        <v>591</v>
      </c>
      <c r="AE14" s="123">
        <v>432000</v>
      </c>
      <c r="AF14" s="1595"/>
      <c r="AG14" s="122">
        <v>4320</v>
      </c>
      <c r="AH14" s="116"/>
      <c r="AI14" s="1653"/>
      <c r="AJ14" s="122" t="s">
        <v>592</v>
      </c>
      <c r="AK14" s="124"/>
      <c r="AL14" s="1646"/>
      <c r="AM14" s="1595"/>
      <c r="AN14" s="1644"/>
      <c r="AO14" s="1631"/>
      <c r="AP14" s="1640"/>
      <c r="AQ14" s="1641"/>
      <c r="AR14" s="1642"/>
      <c r="AS14" s="1631"/>
      <c r="AT14" s="1640"/>
      <c r="AU14" s="1641"/>
      <c r="AV14" s="1642"/>
      <c r="AW14" s="1595"/>
      <c r="AX14" s="1626"/>
      <c r="AY14" s="1595"/>
      <c r="AZ14" s="1629"/>
      <c r="BA14" s="1595"/>
      <c r="BB14" s="1629"/>
      <c r="BC14" s="1595"/>
      <c r="BD14" s="1629"/>
      <c r="BE14" s="117"/>
      <c r="BF14" s="117"/>
      <c r="BG14" s="118"/>
      <c r="BH14" s="119"/>
      <c r="BI14" s="119"/>
      <c r="BJ14" s="119"/>
      <c r="BK14" s="120"/>
      <c r="BL14" s="120"/>
      <c r="BM14" s="120"/>
      <c r="BN14" s="120"/>
      <c r="BO14" s="120"/>
      <c r="BP14" s="120"/>
      <c r="BQ14" s="120"/>
      <c r="BR14" s="120"/>
      <c r="BS14" s="120"/>
      <c r="BT14" s="120"/>
      <c r="BU14" s="120"/>
      <c r="BV14" s="120"/>
      <c r="BW14" s="120"/>
    </row>
    <row r="15" spans="1:75" s="84" customFormat="1" ht="15" customHeight="1">
      <c r="A15" s="1654" t="s">
        <v>593</v>
      </c>
      <c r="B15" s="1543"/>
      <c r="C15" s="1655" t="s">
        <v>594</v>
      </c>
      <c r="D15" s="1658" t="s">
        <v>565</v>
      </c>
      <c r="E15" s="1661" t="s">
        <v>566</v>
      </c>
      <c r="F15" s="125"/>
      <c r="G15" s="1612">
        <v>138190</v>
      </c>
      <c r="H15" s="1614">
        <v>214170</v>
      </c>
      <c r="I15" s="1612">
        <v>135260</v>
      </c>
      <c r="J15" s="1614">
        <v>211240</v>
      </c>
      <c r="K15" s="1595" t="s">
        <v>567</v>
      </c>
      <c r="L15" s="1616">
        <v>1270</v>
      </c>
      <c r="M15" s="1600">
        <v>2020</v>
      </c>
      <c r="N15" s="1573" t="s">
        <v>568</v>
      </c>
      <c r="O15" s="1616">
        <v>1250</v>
      </c>
      <c r="P15" s="1600">
        <v>2000</v>
      </c>
      <c r="Q15" s="1573" t="s">
        <v>568</v>
      </c>
      <c r="R15" s="1595" t="s">
        <v>567</v>
      </c>
      <c r="S15" s="1618">
        <v>24090</v>
      </c>
      <c r="T15" s="1595" t="s">
        <v>567</v>
      </c>
      <c r="U15" s="1575">
        <v>240</v>
      </c>
      <c r="V15" s="1595" t="s">
        <v>567</v>
      </c>
      <c r="W15" s="1596">
        <v>151960</v>
      </c>
      <c r="X15" s="1573">
        <v>75980</v>
      </c>
      <c r="Y15" s="1598">
        <v>1510</v>
      </c>
      <c r="Z15" s="1600">
        <v>750</v>
      </c>
      <c r="AA15" s="1573" t="s">
        <v>568</v>
      </c>
      <c r="AB15" s="1649"/>
      <c r="AC15" s="83"/>
      <c r="AD15" s="101" t="s">
        <v>595</v>
      </c>
      <c r="AE15" s="123">
        <v>469300</v>
      </c>
      <c r="AF15" s="1595"/>
      <c r="AG15" s="122">
        <v>4690</v>
      </c>
      <c r="AH15" s="116"/>
      <c r="AI15" s="1653"/>
      <c r="AJ15" s="126" t="s">
        <v>596</v>
      </c>
      <c r="AK15" s="1595" t="s">
        <v>567</v>
      </c>
      <c r="AL15" s="1645">
        <v>25970</v>
      </c>
      <c r="AM15" s="1595" t="s">
        <v>567</v>
      </c>
      <c r="AN15" s="1647">
        <v>200</v>
      </c>
      <c r="AO15" s="1631" t="s">
        <v>567</v>
      </c>
      <c r="AP15" s="1632" t="s">
        <v>572</v>
      </c>
      <c r="AQ15" s="1633">
        <v>1700</v>
      </c>
      <c r="AR15" s="1630">
        <v>1800</v>
      </c>
      <c r="AS15" s="1631" t="s">
        <v>567</v>
      </c>
      <c r="AT15" s="1632" t="s">
        <v>573</v>
      </c>
      <c r="AU15" s="1633">
        <v>24500</v>
      </c>
      <c r="AV15" s="1630">
        <v>27300</v>
      </c>
      <c r="AW15" s="1595" t="s">
        <v>574</v>
      </c>
      <c r="AX15" s="1618">
        <v>1290</v>
      </c>
      <c r="AY15" s="1595" t="s">
        <v>574</v>
      </c>
      <c r="AZ15" s="1620" t="s">
        <v>575</v>
      </c>
      <c r="BA15" s="1595" t="s">
        <v>574</v>
      </c>
      <c r="BB15" s="1627" t="s">
        <v>576</v>
      </c>
      <c r="BC15" s="127"/>
      <c r="BD15" s="1665" t="s">
        <v>597</v>
      </c>
      <c r="BE15" s="112"/>
      <c r="BF15" s="112"/>
      <c r="BG15" s="89"/>
      <c r="BH15" s="82">
        <v>37</v>
      </c>
      <c r="BI15" s="82">
        <v>38</v>
      </c>
      <c r="BJ15" s="1545">
        <v>2</v>
      </c>
      <c r="BK15" s="97"/>
      <c r="BL15" s="97"/>
      <c r="BM15" s="97"/>
      <c r="BN15" s="97"/>
      <c r="BO15" s="97"/>
      <c r="BP15" s="97"/>
      <c r="BQ15" s="97"/>
      <c r="BR15" s="97"/>
      <c r="BS15" s="97"/>
      <c r="BT15" s="97"/>
      <c r="BU15" s="97"/>
      <c r="BV15" s="97"/>
      <c r="BW15" s="97"/>
    </row>
    <row r="16" spans="1:75" s="84" customFormat="1" ht="15" customHeight="1">
      <c r="A16" s="1654"/>
      <c r="B16" s="1543"/>
      <c r="C16" s="1656"/>
      <c r="D16" s="1659"/>
      <c r="E16" s="1662"/>
      <c r="F16" s="125"/>
      <c r="G16" s="1613"/>
      <c r="H16" s="1615"/>
      <c r="I16" s="1613"/>
      <c r="J16" s="1615"/>
      <c r="K16" s="1595"/>
      <c r="L16" s="1617"/>
      <c r="M16" s="1601"/>
      <c r="N16" s="1574"/>
      <c r="O16" s="1617"/>
      <c r="P16" s="1601"/>
      <c r="Q16" s="1574"/>
      <c r="R16" s="1595"/>
      <c r="S16" s="1619"/>
      <c r="T16" s="1595"/>
      <c r="U16" s="1576"/>
      <c r="V16" s="1595"/>
      <c r="W16" s="1597"/>
      <c r="X16" s="1574"/>
      <c r="Y16" s="1599"/>
      <c r="Z16" s="1601"/>
      <c r="AA16" s="1574"/>
      <c r="AB16" s="1649"/>
      <c r="AC16" s="83"/>
      <c r="AD16" s="101" t="s">
        <v>598</v>
      </c>
      <c r="AE16" s="123">
        <v>506600</v>
      </c>
      <c r="AF16" s="1595"/>
      <c r="AG16" s="122">
        <v>5060</v>
      </c>
      <c r="AH16" s="116"/>
      <c r="AI16" s="1653"/>
      <c r="AJ16" s="122"/>
      <c r="AK16" s="1595"/>
      <c r="AL16" s="1636"/>
      <c r="AM16" s="1595"/>
      <c r="AN16" s="1648"/>
      <c r="AO16" s="1631"/>
      <c r="AP16" s="1623"/>
      <c r="AQ16" s="1624"/>
      <c r="AR16" s="1625"/>
      <c r="AS16" s="1631"/>
      <c r="AT16" s="1623"/>
      <c r="AU16" s="1624"/>
      <c r="AV16" s="1625"/>
      <c r="AW16" s="1595"/>
      <c r="AX16" s="1619"/>
      <c r="AY16" s="1595"/>
      <c r="AZ16" s="1621"/>
      <c r="BA16" s="1595"/>
      <c r="BB16" s="1621"/>
      <c r="BC16" s="127"/>
      <c r="BD16" s="1666"/>
      <c r="BE16" s="112"/>
      <c r="BF16" s="112"/>
      <c r="BG16" s="89"/>
      <c r="BH16" s="82"/>
      <c r="BI16" s="82"/>
      <c r="BJ16" s="1545"/>
      <c r="BK16" s="97"/>
      <c r="BL16" s="97"/>
      <c r="BM16" s="97"/>
      <c r="BN16" s="97"/>
      <c r="BO16" s="97"/>
      <c r="BP16" s="97"/>
      <c r="BQ16" s="97"/>
      <c r="BR16" s="97"/>
      <c r="BS16" s="97"/>
      <c r="BT16" s="97"/>
      <c r="BU16" s="97"/>
      <c r="BV16" s="97"/>
      <c r="BW16" s="97"/>
    </row>
    <row r="17" spans="1:75" s="84" customFormat="1" ht="15" customHeight="1">
      <c r="A17" s="1654"/>
      <c r="B17" s="1543"/>
      <c r="C17" s="1656"/>
      <c r="D17" s="1659"/>
      <c r="E17" s="1662"/>
      <c r="F17" s="125"/>
      <c r="G17" s="1613"/>
      <c r="H17" s="1615"/>
      <c r="I17" s="1613"/>
      <c r="J17" s="1615"/>
      <c r="K17" s="1595"/>
      <c r="L17" s="1617"/>
      <c r="M17" s="1601"/>
      <c r="N17" s="1574"/>
      <c r="O17" s="1617"/>
      <c r="P17" s="1601"/>
      <c r="Q17" s="1574"/>
      <c r="R17" s="1595"/>
      <c r="S17" s="1619"/>
      <c r="T17" s="1595"/>
      <c r="U17" s="1576"/>
      <c r="V17" s="1595"/>
      <c r="W17" s="1597"/>
      <c r="X17" s="1574"/>
      <c r="Y17" s="1599"/>
      <c r="Z17" s="1601"/>
      <c r="AA17" s="1574"/>
      <c r="AB17" s="1649"/>
      <c r="AC17" s="83"/>
      <c r="AD17" s="101" t="s">
        <v>599</v>
      </c>
      <c r="AE17" s="123">
        <v>544000</v>
      </c>
      <c r="AF17" s="1595"/>
      <c r="AG17" s="122">
        <v>5440</v>
      </c>
      <c r="AH17" s="116"/>
      <c r="AI17" s="1653"/>
      <c r="AJ17" s="122"/>
      <c r="AK17" s="1595"/>
      <c r="AL17" s="1636"/>
      <c r="AM17" s="1595"/>
      <c r="AN17" s="1648"/>
      <c r="AO17" s="1631"/>
      <c r="AP17" s="1623" t="s">
        <v>579</v>
      </c>
      <c r="AQ17" s="1624">
        <v>1600</v>
      </c>
      <c r="AR17" s="1625">
        <v>1700</v>
      </c>
      <c r="AS17" s="1631"/>
      <c r="AT17" s="1623" t="s">
        <v>580</v>
      </c>
      <c r="AU17" s="1624">
        <v>13500</v>
      </c>
      <c r="AV17" s="1625">
        <v>15000</v>
      </c>
      <c r="AW17" s="1595"/>
      <c r="AX17" s="1619"/>
      <c r="AY17" s="1595"/>
      <c r="AZ17" s="1621"/>
      <c r="BA17" s="1595"/>
      <c r="BB17" s="1621"/>
      <c r="BC17" s="127"/>
      <c r="BD17" s="128" t="s">
        <v>600</v>
      </c>
      <c r="BE17" s="112"/>
      <c r="BF17" s="112"/>
      <c r="BG17" s="89"/>
      <c r="BH17" s="82"/>
      <c r="BI17" s="82"/>
      <c r="BJ17" s="1545"/>
      <c r="BK17" s="97"/>
      <c r="BL17" s="97"/>
      <c r="BM17" s="97"/>
      <c r="BN17" s="97"/>
      <c r="BO17" s="97"/>
      <c r="BP17" s="97"/>
      <c r="BQ17" s="97"/>
      <c r="BR17" s="97"/>
      <c r="BS17" s="97"/>
      <c r="BT17" s="97"/>
      <c r="BU17" s="97"/>
      <c r="BV17" s="97"/>
      <c r="BW17" s="97"/>
    </row>
    <row r="18" spans="1:75" s="84" customFormat="1" ht="15" customHeight="1">
      <c r="A18" s="1654"/>
      <c r="B18" s="1543"/>
      <c r="C18" s="1656"/>
      <c r="D18" s="1659"/>
      <c r="E18" s="1662"/>
      <c r="F18" s="125"/>
      <c r="G18" s="1613"/>
      <c r="H18" s="1615"/>
      <c r="I18" s="1613"/>
      <c r="J18" s="1615"/>
      <c r="K18" s="1595"/>
      <c r="L18" s="1617"/>
      <c r="M18" s="1601"/>
      <c r="N18" s="1574"/>
      <c r="O18" s="1617"/>
      <c r="P18" s="1601"/>
      <c r="Q18" s="1574"/>
      <c r="R18" s="1595"/>
      <c r="S18" s="1619"/>
      <c r="T18" s="1595"/>
      <c r="U18" s="1576"/>
      <c r="V18" s="1595"/>
      <c r="W18" s="1597"/>
      <c r="X18" s="1574"/>
      <c r="Y18" s="1599"/>
      <c r="Z18" s="1601"/>
      <c r="AA18" s="1574"/>
      <c r="AB18" s="1649"/>
      <c r="AC18" s="83"/>
      <c r="AD18" s="101" t="s">
        <v>601</v>
      </c>
      <c r="AE18" s="123">
        <v>581300</v>
      </c>
      <c r="AF18" s="1595"/>
      <c r="AG18" s="122">
        <v>5810</v>
      </c>
      <c r="AH18" s="116"/>
      <c r="AI18" s="1653"/>
      <c r="AJ18" s="122"/>
      <c r="AK18" s="1595"/>
      <c r="AL18" s="1636"/>
      <c r="AM18" s="1595"/>
      <c r="AN18" s="1648"/>
      <c r="AO18" s="1631"/>
      <c r="AP18" s="1623"/>
      <c r="AQ18" s="1624"/>
      <c r="AR18" s="1625"/>
      <c r="AS18" s="1631"/>
      <c r="AT18" s="1623"/>
      <c r="AU18" s="1624"/>
      <c r="AV18" s="1625"/>
      <c r="AW18" s="1595"/>
      <c r="AX18" s="1619"/>
      <c r="AY18" s="1595"/>
      <c r="AZ18" s="1621"/>
      <c r="BA18" s="1595"/>
      <c r="BB18" s="1621"/>
      <c r="BC18" s="127"/>
      <c r="BD18" s="129">
        <v>0.8</v>
      </c>
      <c r="BE18" s="112"/>
      <c r="BF18" s="112"/>
      <c r="BG18" s="89"/>
      <c r="BH18" s="82"/>
      <c r="BI18" s="82"/>
      <c r="BJ18" s="1545"/>
      <c r="BK18" s="97"/>
      <c r="BL18" s="97"/>
      <c r="BM18" s="97"/>
      <c r="BN18" s="97"/>
      <c r="BO18" s="97"/>
      <c r="BP18" s="97"/>
      <c r="BQ18" s="97"/>
      <c r="BR18" s="97"/>
      <c r="BS18" s="97"/>
      <c r="BT18" s="97"/>
      <c r="BU18" s="97"/>
      <c r="BV18" s="97"/>
      <c r="BW18" s="97"/>
    </row>
    <row r="19" spans="1:75" s="84" customFormat="1" ht="15" customHeight="1">
      <c r="A19" s="1654" t="s">
        <v>602</v>
      </c>
      <c r="B19" s="1543"/>
      <c r="C19" s="1656"/>
      <c r="D19" s="1659"/>
      <c r="E19" s="1663" t="s">
        <v>438</v>
      </c>
      <c r="F19" s="125"/>
      <c r="G19" s="1635">
        <v>214170</v>
      </c>
      <c r="H19" s="1637"/>
      <c r="I19" s="1635">
        <v>211240</v>
      </c>
      <c r="J19" s="1637"/>
      <c r="K19" s="1595" t="s">
        <v>567</v>
      </c>
      <c r="L19" s="1592">
        <v>2020</v>
      </c>
      <c r="M19" s="1589"/>
      <c r="N19" s="1584" t="s">
        <v>568</v>
      </c>
      <c r="O19" s="1592">
        <v>2000</v>
      </c>
      <c r="P19" s="1589"/>
      <c r="Q19" s="1584" t="s">
        <v>568</v>
      </c>
      <c r="R19" s="1595"/>
      <c r="S19" s="1619"/>
      <c r="T19" s="1595"/>
      <c r="U19" s="1576"/>
      <c r="V19" s="1595" t="s">
        <v>567</v>
      </c>
      <c r="W19" s="1602">
        <v>75980</v>
      </c>
      <c r="X19" s="1584"/>
      <c r="Y19" s="1587">
        <v>750</v>
      </c>
      <c r="Z19" s="1589"/>
      <c r="AA19" s="1584" t="s">
        <v>568</v>
      </c>
      <c r="AB19" s="1649"/>
      <c r="AC19" s="83"/>
      <c r="AD19" s="101" t="s">
        <v>603</v>
      </c>
      <c r="AE19" s="123">
        <v>618600</v>
      </c>
      <c r="AF19" s="1595"/>
      <c r="AG19" s="122">
        <v>6180</v>
      </c>
      <c r="AH19" s="116"/>
      <c r="AI19" s="1653"/>
      <c r="AJ19" s="122"/>
      <c r="AK19" s="1595"/>
      <c r="AL19" s="1636"/>
      <c r="AM19" s="1595"/>
      <c r="AN19" s="1643" t="s">
        <v>584</v>
      </c>
      <c r="AO19" s="1631"/>
      <c r="AP19" s="1623" t="s">
        <v>585</v>
      </c>
      <c r="AQ19" s="1624">
        <v>1500</v>
      </c>
      <c r="AR19" s="1625">
        <v>1600</v>
      </c>
      <c r="AS19" s="1631"/>
      <c r="AT19" s="1623" t="s">
        <v>586</v>
      </c>
      <c r="AU19" s="1624">
        <v>11800</v>
      </c>
      <c r="AV19" s="1625">
        <v>13100</v>
      </c>
      <c r="AW19" s="1595"/>
      <c r="AX19" s="1619"/>
      <c r="AY19" s="1595"/>
      <c r="AZ19" s="1628">
        <v>0.09</v>
      </c>
      <c r="BA19" s="1595"/>
      <c r="BB19" s="1628">
        <v>7.0000000000000007E-2</v>
      </c>
      <c r="BC19" s="127"/>
      <c r="BD19" s="128" t="s">
        <v>604</v>
      </c>
      <c r="BE19" s="112"/>
      <c r="BF19" s="112"/>
      <c r="BG19" s="89"/>
      <c r="BH19" s="82">
        <v>37</v>
      </c>
      <c r="BI19" s="82">
        <v>38</v>
      </c>
      <c r="BJ19" s="1545"/>
      <c r="BK19" s="97"/>
      <c r="BL19" s="97"/>
      <c r="BM19" s="97"/>
      <c r="BN19" s="97"/>
      <c r="BO19" s="97"/>
      <c r="BP19" s="97"/>
      <c r="BQ19" s="97"/>
      <c r="BR19" s="97"/>
      <c r="BS19" s="97"/>
      <c r="BT19" s="97"/>
      <c r="BU19" s="97"/>
      <c r="BV19" s="97"/>
      <c r="BW19" s="97"/>
    </row>
    <row r="20" spans="1:75" s="84" customFormat="1" ht="15" customHeight="1">
      <c r="A20" s="1654"/>
      <c r="B20" s="1543"/>
      <c r="C20" s="1656"/>
      <c r="D20" s="1659"/>
      <c r="E20" s="1662"/>
      <c r="F20" s="125"/>
      <c r="G20" s="1636"/>
      <c r="H20" s="1638"/>
      <c r="I20" s="1636"/>
      <c r="J20" s="1638"/>
      <c r="K20" s="1595"/>
      <c r="L20" s="1593"/>
      <c r="M20" s="1590"/>
      <c r="N20" s="1585"/>
      <c r="O20" s="1593"/>
      <c r="P20" s="1590"/>
      <c r="Q20" s="1585"/>
      <c r="R20" s="1595"/>
      <c r="S20" s="1619"/>
      <c r="T20" s="1595"/>
      <c r="U20" s="1576"/>
      <c r="V20" s="1595"/>
      <c r="W20" s="1603"/>
      <c r="X20" s="1585"/>
      <c r="Y20" s="1588"/>
      <c r="Z20" s="1590"/>
      <c r="AA20" s="1585"/>
      <c r="AB20" s="130"/>
      <c r="AC20" s="83"/>
      <c r="AD20" s="101" t="s">
        <v>605</v>
      </c>
      <c r="AE20" s="123">
        <v>656000</v>
      </c>
      <c r="AF20" s="1595"/>
      <c r="AG20" s="122">
        <v>6560</v>
      </c>
      <c r="AH20" s="116"/>
      <c r="AI20" s="1653"/>
      <c r="AJ20" s="122"/>
      <c r="AK20" s="124"/>
      <c r="AL20" s="1636"/>
      <c r="AM20" s="1595"/>
      <c r="AN20" s="1643"/>
      <c r="AO20" s="1631"/>
      <c r="AP20" s="1623"/>
      <c r="AQ20" s="1624"/>
      <c r="AR20" s="1625"/>
      <c r="AS20" s="1631"/>
      <c r="AT20" s="1623"/>
      <c r="AU20" s="1624"/>
      <c r="AV20" s="1625"/>
      <c r="AW20" s="1595"/>
      <c r="AX20" s="1619"/>
      <c r="AY20" s="1595"/>
      <c r="AZ20" s="1628"/>
      <c r="BA20" s="1595"/>
      <c r="BB20" s="1628"/>
      <c r="BC20" s="127"/>
      <c r="BD20" s="129">
        <v>0.75</v>
      </c>
      <c r="BE20" s="112"/>
      <c r="BF20" s="112"/>
      <c r="BG20" s="89"/>
      <c r="BH20" s="82"/>
      <c r="BI20" s="82"/>
      <c r="BJ20" s="82"/>
      <c r="BK20" s="97"/>
      <c r="BL20" s="97"/>
      <c r="BM20" s="97"/>
      <c r="BN20" s="97"/>
      <c r="BO20" s="97"/>
      <c r="BP20" s="97"/>
      <c r="BQ20" s="97"/>
      <c r="BR20" s="97"/>
      <c r="BS20" s="97"/>
      <c r="BT20" s="97"/>
      <c r="BU20" s="97"/>
      <c r="BV20" s="97"/>
      <c r="BW20" s="97"/>
    </row>
    <row r="21" spans="1:75" s="84" customFormat="1" ht="15" customHeight="1">
      <c r="A21" s="1654"/>
      <c r="B21" s="1543"/>
      <c r="C21" s="1656"/>
      <c r="D21" s="1659"/>
      <c r="E21" s="1662"/>
      <c r="F21" s="125"/>
      <c r="G21" s="1636"/>
      <c r="H21" s="1638"/>
      <c r="I21" s="1636"/>
      <c r="J21" s="1638"/>
      <c r="K21" s="1595"/>
      <c r="L21" s="1593"/>
      <c r="M21" s="1590"/>
      <c r="N21" s="1585"/>
      <c r="O21" s="1593"/>
      <c r="P21" s="1590"/>
      <c r="Q21" s="1585"/>
      <c r="R21" s="1595"/>
      <c r="S21" s="1619"/>
      <c r="T21" s="1595"/>
      <c r="U21" s="1576"/>
      <c r="V21" s="1595"/>
      <c r="W21" s="1603"/>
      <c r="X21" s="1585"/>
      <c r="Y21" s="1588"/>
      <c r="Z21" s="1590"/>
      <c r="AA21" s="1585"/>
      <c r="AB21" s="130"/>
      <c r="AC21" s="83"/>
      <c r="AD21" s="101" t="s">
        <v>606</v>
      </c>
      <c r="AE21" s="123">
        <v>693300</v>
      </c>
      <c r="AF21" s="1595"/>
      <c r="AG21" s="122">
        <v>6930</v>
      </c>
      <c r="AH21" s="116"/>
      <c r="AI21" s="1653"/>
      <c r="AJ21" s="122"/>
      <c r="AK21" s="124"/>
      <c r="AL21" s="1636"/>
      <c r="AM21" s="1595"/>
      <c r="AN21" s="1643"/>
      <c r="AO21" s="1631"/>
      <c r="AP21" s="1623" t="s">
        <v>589</v>
      </c>
      <c r="AQ21" s="1624">
        <v>1400</v>
      </c>
      <c r="AR21" s="1625">
        <v>1600</v>
      </c>
      <c r="AS21" s="1631"/>
      <c r="AT21" s="1623" t="s">
        <v>590</v>
      </c>
      <c r="AU21" s="1624">
        <v>10500</v>
      </c>
      <c r="AV21" s="1625">
        <v>11700</v>
      </c>
      <c r="AW21" s="1595"/>
      <c r="AX21" s="1619"/>
      <c r="AY21" s="1595"/>
      <c r="AZ21" s="1628"/>
      <c r="BA21" s="1595"/>
      <c r="BB21" s="1628"/>
      <c r="BC21" s="127"/>
      <c r="BD21" s="128" t="s">
        <v>607</v>
      </c>
      <c r="BE21" s="112"/>
      <c r="BF21" s="112"/>
      <c r="BG21" s="89"/>
      <c r="BH21" s="82"/>
      <c r="BI21" s="82"/>
      <c r="BJ21" s="82"/>
      <c r="BK21" s="97"/>
      <c r="BL21" s="97"/>
      <c r="BM21" s="97"/>
      <c r="BN21" s="97"/>
      <c r="BO21" s="97"/>
      <c r="BP21" s="97"/>
      <c r="BQ21" s="97"/>
      <c r="BR21" s="97"/>
      <c r="BS21" s="97"/>
      <c r="BT21" s="97"/>
      <c r="BU21" s="97"/>
      <c r="BV21" s="97"/>
      <c r="BW21" s="97"/>
    </row>
    <row r="22" spans="1:75" s="84" customFormat="1" ht="15" customHeight="1">
      <c r="A22" s="1654"/>
      <c r="B22" s="1605"/>
      <c r="C22" s="1657"/>
      <c r="D22" s="1660"/>
      <c r="E22" s="1664"/>
      <c r="F22" s="125"/>
      <c r="G22" s="1636"/>
      <c r="H22" s="1639"/>
      <c r="I22" s="1636"/>
      <c r="J22" s="1639"/>
      <c r="K22" s="1595"/>
      <c r="L22" s="1594"/>
      <c r="M22" s="1591"/>
      <c r="N22" s="1586"/>
      <c r="O22" s="1594"/>
      <c r="P22" s="1591"/>
      <c r="Q22" s="1586"/>
      <c r="R22" s="1595"/>
      <c r="S22" s="1619"/>
      <c r="T22" s="1595"/>
      <c r="U22" s="1576"/>
      <c r="V22" s="1595"/>
      <c r="W22" s="1603"/>
      <c r="X22" s="1586"/>
      <c r="Y22" s="1588"/>
      <c r="Z22" s="1591"/>
      <c r="AA22" s="1585"/>
      <c r="AB22" s="130"/>
      <c r="AC22" s="83"/>
      <c r="AD22" s="131" t="s">
        <v>608</v>
      </c>
      <c r="AE22" s="132">
        <v>730600</v>
      </c>
      <c r="AF22" s="1595"/>
      <c r="AG22" s="122">
        <v>7300</v>
      </c>
      <c r="AH22" s="116"/>
      <c r="AI22" s="1653"/>
      <c r="AJ22" s="122"/>
      <c r="AK22" s="124"/>
      <c r="AL22" s="1646"/>
      <c r="AM22" s="1595"/>
      <c r="AN22" s="1644"/>
      <c r="AO22" s="1631"/>
      <c r="AP22" s="1640"/>
      <c r="AQ22" s="1641"/>
      <c r="AR22" s="1642"/>
      <c r="AS22" s="1631"/>
      <c r="AT22" s="1640"/>
      <c r="AU22" s="1641"/>
      <c r="AV22" s="1642"/>
      <c r="AW22" s="1595"/>
      <c r="AX22" s="1626"/>
      <c r="AY22" s="1595"/>
      <c r="AZ22" s="1629"/>
      <c r="BA22" s="1595"/>
      <c r="BB22" s="1629"/>
      <c r="BC22" s="127"/>
      <c r="BD22" s="133">
        <v>0.7</v>
      </c>
      <c r="BE22" s="112"/>
      <c r="BF22" s="112"/>
      <c r="BG22" s="89"/>
      <c r="BH22" s="82"/>
      <c r="BI22" s="82"/>
      <c r="BJ22" s="82"/>
      <c r="BK22" s="97"/>
      <c r="BL22" s="97"/>
      <c r="BM22" s="97"/>
      <c r="BN22" s="97"/>
      <c r="BO22" s="97"/>
      <c r="BP22" s="97"/>
      <c r="BQ22" s="97"/>
      <c r="BR22" s="97"/>
      <c r="BS22" s="97"/>
      <c r="BT22" s="97"/>
      <c r="BU22" s="97"/>
      <c r="BV22" s="97"/>
      <c r="BW22" s="97"/>
    </row>
    <row r="23" spans="1:75">
      <c r="Y23" s="141"/>
      <c r="Z23" s="141"/>
      <c r="AA23" s="141"/>
      <c r="AL23" s="143"/>
      <c r="AN23" s="144"/>
      <c r="AX23" s="143"/>
      <c r="AZ23" s="143"/>
      <c r="BB23" s="143"/>
      <c r="BD23" s="143"/>
    </row>
  </sheetData>
  <sheetProtection algorithmName="SHA-512" hashValue="fQlc5KHlSdMXP+O0U07VuquDYa5SFjWcSR8Aw9WDXATj9qSwKuMH36gMjEMbrxoxtsvryZ/ZuTEIgaVOeN+0uw==" saltValue="DVzlFS7xvlqnmjVefBH4HQ==" spinCount="100000" sheet="1" objects="1" scenarios="1"/>
  <autoFilter ref="B4:WXK22"/>
  <mergeCells count="218">
    <mergeCell ref="BJ15:BJ19"/>
    <mergeCell ref="AP17:AP18"/>
    <mergeCell ref="AQ17:AQ18"/>
    <mergeCell ref="AR17:AR18"/>
    <mergeCell ref="AT17:AT18"/>
    <mergeCell ref="AU17:AU18"/>
    <mergeCell ref="AV17:AV18"/>
    <mergeCell ref="AT19:AT20"/>
    <mergeCell ref="AU19:AU20"/>
    <mergeCell ref="AV19:AV20"/>
    <mergeCell ref="AX15:AX22"/>
    <mergeCell ref="AY15:AY22"/>
    <mergeCell ref="AZ15:AZ18"/>
    <mergeCell ref="BA15:BA22"/>
    <mergeCell ref="BB15:BB18"/>
    <mergeCell ref="BD15:BD16"/>
    <mergeCell ref="AZ19:AZ22"/>
    <mergeCell ref="BB19:BB22"/>
    <mergeCell ref="AR15:AR16"/>
    <mergeCell ref="AS15:AS22"/>
    <mergeCell ref="AT15:AT16"/>
    <mergeCell ref="AU15:AU16"/>
    <mergeCell ref="AV15:AV16"/>
    <mergeCell ref="AW15:AW22"/>
    <mergeCell ref="AT21:AT22"/>
    <mergeCell ref="AU21:AU22"/>
    <mergeCell ref="AV21:AV22"/>
    <mergeCell ref="U15:U22"/>
    <mergeCell ref="V15:V18"/>
    <mergeCell ref="W15:W18"/>
    <mergeCell ref="X15:X18"/>
    <mergeCell ref="Y15:Y18"/>
    <mergeCell ref="Z15:Z18"/>
    <mergeCell ref="V19:V22"/>
    <mergeCell ref="W19:W22"/>
    <mergeCell ref="X19:X22"/>
    <mergeCell ref="Y19:Y22"/>
    <mergeCell ref="Z19:Z22"/>
    <mergeCell ref="AA19:AA22"/>
    <mergeCell ref="AN19:AN22"/>
    <mergeCell ref="AP19:AP20"/>
    <mergeCell ref="AQ19:AQ20"/>
    <mergeCell ref="AR19:AR20"/>
    <mergeCell ref="AP21:AP22"/>
    <mergeCell ref="AQ21:AQ22"/>
    <mergeCell ref="AR21:AR22"/>
    <mergeCell ref="AL15:AL22"/>
    <mergeCell ref="AM15:AM22"/>
    <mergeCell ref="AA15:AA18"/>
    <mergeCell ref="AK15:AK19"/>
    <mergeCell ref="O15:O18"/>
    <mergeCell ref="P15:P18"/>
    <mergeCell ref="Q15:Q18"/>
    <mergeCell ref="R15:R22"/>
    <mergeCell ref="S15:S22"/>
    <mergeCell ref="T15:T22"/>
    <mergeCell ref="O19:O22"/>
    <mergeCell ref="P19:P22"/>
    <mergeCell ref="Q19:Q22"/>
    <mergeCell ref="A15:A18"/>
    <mergeCell ref="C15:C22"/>
    <mergeCell ref="D15:D22"/>
    <mergeCell ref="E15:E18"/>
    <mergeCell ref="G15:G18"/>
    <mergeCell ref="H15:H18"/>
    <mergeCell ref="A19:A22"/>
    <mergeCell ref="E19:E22"/>
    <mergeCell ref="G19:G22"/>
    <mergeCell ref="H19:H22"/>
    <mergeCell ref="AP7:AP8"/>
    <mergeCell ref="AQ7:AQ8"/>
    <mergeCell ref="AA7:AA10"/>
    <mergeCell ref="AB7:AB19"/>
    <mergeCell ref="AD7:AE8"/>
    <mergeCell ref="AF7:AF22"/>
    <mergeCell ref="I15:I18"/>
    <mergeCell ref="J15:J18"/>
    <mergeCell ref="K15:K18"/>
    <mergeCell ref="L15:L18"/>
    <mergeCell ref="M15:M18"/>
    <mergeCell ref="N15:N18"/>
    <mergeCell ref="I19:I22"/>
    <mergeCell ref="J19:J22"/>
    <mergeCell ref="K19:K22"/>
    <mergeCell ref="L19:L22"/>
    <mergeCell ref="M19:M22"/>
    <mergeCell ref="N19:N22"/>
    <mergeCell ref="AN15:AN18"/>
    <mergeCell ref="AO15:AO22"/>
    <mergeCell ref="AP15:AP16"/>
    <mergeCell ref="AQ15:AQ16"/>
    <mergeCell ref="AI7:AI22"/>
    <mergeCell ref="AK7:AK11"/>
    <mergeCell ref="A11:A14"/>
    <mergeCell ref="E11:E14"/>
    <mergeCell ref="G11:G14"/>
    <mergeCell ref="H11:H14"/>
    <mergeCell ref="I11:I14"/>
    <mergeCell ref="J11:J14"/>
    <mergeCell ref="BD11:BD14"/>
    <mergeCell ref="AP13:AP14"/>
    <mergeCell ref="AQ13:AQ14"/>
    <mergeCell ref="AR13:AR14"/>
    <mergeCell ref="AT13:AT14"/>
    <mergeCell ref="AU13:AU14"/>
    <mergeCell ref="AV13:AV14"/>
    <mergeCell ref="Z11:Z14"/>
    <mergeCell ref="AA11:AA14"/>
    <mergeCell ref="AN11:AN14"/>
    <mergeCell ref="AP11:AP12"/>
    <mergeCell ref="AQ11:AQ12"/>
    <mergeCell ref="AR11:AR12"/>
    <mergeCell ref="AV11:AV12"/>
    <mergeCell ref="AL7:AL14"/>
    <mergeCell ref="AM7:AM14"/>
    <mergeCell ref="AN7:AN10"/>
    <mergeCell ref="AO7:AO14"/>
    <mergeCell ref="BD7:BD10"/>
    <mergeCell ref="BJ7:BJ11"/>
    <mergeCell ref="AP9:AP10"/>
    <mergeCell ref="AQ9:AQ10"/>
    <mergeCell ref="AR9:AR10"/>
    <mergeCell ref="AT9:AT10"/>
    <mergeCell ref="AU9:AU10"/>
    <mergeCell ref="AV9:AV10"/>
    <mergeCell ref="AT11:AT12"/>
    <mergeCell ref="AU11:AU12"/>
    <mergeCell ref="AX7:AX14"/>
    <mergeCell ref="AY7:AY14"/>
    <mergeCell ref="AZ7:AZ10"/>
    <mergeCell ref="BA7:BA14"/>
    <mergeCell ref="BB7:BB10"/>
    <mergeCell ref="BC7:BC14"/>
    <mergeCell ref="AZ11:AZ14"/>
    <mergeCell ref="BB11:BB14"/>
    <mergeCell ref="AR7:AR8"/>
    <mergeCell ref="AS7:AS14"/>
    <mergeCell ref="AT7:AT8"/>
    <mergeCell ref="AU7:AU8"/>
    <mergeCell ref="AV7:AV8"/>
    <mergeCell ref="AW7:AW14"/>
    <mergeCell ref="AL5:AN5"/>
    <mergeCell ref="AP5:AR5"/>
    <mergeCell ref="AT5:AV5"/>
    <mergeCell ref="A7:A10"/>
    <mergeCell ref="B7:B22"/>
    <mergeCell ref="C7:C14"/>
    <mergeCell ref="D7:D14"/>
    <mergeCell ref="E7:E10"/>
    <mergeCell ref="G7:G10"/>
    <mergeCell ref="H7:H10"/>
    <mergeCell ref="O7:O10"/>
    <mergeCell ref="P7:P10"/>
    <mergeCell ref="Q7:Q10"/>
    <mergeCell ref="R7:R14"/>
    <mergeCell ref="S7:S14"/>
    <mergeCell ref="T7:T14"/>
    <mergeCell ref="Q11:Q14"/>
    <mergeCell ref="I7:I10"/>
    <mergeCell ref="J7:J10"/>
    <mergeCell ref="K7:K10"/>
    <mergeCell ref="L7:L10"/>
    <mergeCell ref="M7:M10"/>
    <mergeCell ref="K11:K14"/>
    <mergeCell ref="L11:L14"/>
    <mergeCell ref="N7:N10"/>
    <mergeCell ref="U7:U14"/>
    <mergeCell ref="G5:H5"/>
    <mergeCell ref="I5:J5"/>
    <mergeCell ref="L5:N5"/>
    <mergeCell ref="O5:Q5"/>
    <mergeCell ref="S5:U5"/>
    <mergeCell ref="W5:AA5"/>
    <mergeCell ref="AD5:AJ5"/>
    <mergeCell ref="X11:X14"/>
    <mergeCell ref="Y11:Y14"/>
    <mergeCell ref="M11:M14"/>
    <mergeCell ref="N11:N14"/>
    <mergeCell ref="O11:O14"/>
    <mergeCell ref="P11:P14"/>
    <mergeCell ref="V7:V10"/>
    <mergeCell ref="W7:W10"/>
    <mergeCell ref="X7:X10"/>
    <mergeCell ref="Y7:Y10"/>
    <mergeCell ref="Z7:Z10"/>
    <mergeCell ref="V11:V14"/>
    <mergeCell ref="W11:W14"/>
    <mergeCell ref="BD1:BD4"/>
    <mergeCell ref="BH1:BI4"/>
    <mergeCell ref="BJ1:BJ4"/>
    <mergeCell ref="S1:U2"/>
    <mergeCell ref="W1:AA2"/>
    <mergeCell ref="AD1:AJ2"/>
    <mergeCell ref="AL1:AN2"/>
    <mergeCell ref="AP1:AR2"/>
    <mergeCell ref="AT1:AV2"/>
    <mergeCell ref="AN3:AN4"/>
    <mergeCell ref="AQ3:AR3"/>
    <mergeCell ref="AU3:AV3"/>
    <mergeCell ref="U3:U4"/>
    <mergeCell ref="Y3:AA3"/>
    <mergeCell ref="AG3:AG4"/>
    <mergeCell ref="AJ3:AJ4"/>
    <mergeCell ref="AX1:AX4"/>
    <mergeCell ref="AZ1:AZ4"/>
    <mergeCell ref="BB1:BB4"/>
    <mergeCell ref="B1:B4"/>
    <mergeCell ref="C1:C4"/>
    <mergeCell ref="D1:D4"/>
    <mergeCell ref="E1:E4"/>
    <mergeCell ref="G1:J1"/>
    <mergeCell ref="L1:Q1"/>
    <mergeCell ref="G2:H2"/>
    <mergeCell ref="I2:J2"/>
    <mergeCell ref="L2:N2"/>
    <mergeCell ref="O2:Q2"/>
    <mergeCell ref="G3:H3"/>
    <mergeCell ref="I3:J3"/>
  </mergeCells>
  <phoneticPr fontId="2"/>
  <pageMargins left="0.39370078740157483" right="0.39370078740157483" top="0.78740157480314965" bottom="0.39370078740157483" header="0.39370078740157483" footer="0.15748031496062992"/>
  <pageSetup paperSize="9" scale="78" pageOrder="overThenDown" orientation="portrait" r:id="rId1"/>
  <headerFooter differentFirst="1">
    <firstHeader>&amp;L&amp;"ＤＦ特太ゴシック体,標準"&amp;18小規模保育事業（Ａ型）（保育認定）</firstHeader>
  </headerFooter>
  <colBreaks count="2" manualBreakCount="2">
    <brk id="21" max="22" man="1"/>
    <brk id="36" max="22"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W23"/>
  <sheetViews>
    <sheetView view="pageBreakPreview" topLeftCell="A5" zoomScale="90" zoomScaleNormal="100" zoomScaleSheetLayoutView="90" workbookViewId="0">
      <pane xSplit="5" topLeftCell="G1" activePane="topRight" state="frozen"/>
      <selection activeCell="U15" sqref="U15:AM15"/>
      <selection pane="topRight" activeCell="U15" sqref="U15:AM15"/>
    </sheetView>
  </sheetViews>
  <sheetFormatPr defaultRowHeight="13.5"/>
  <cols>
    <col min="1" max="1" width="9" style="134"/>
    <col min="2" max="2" width="5.625" style="135" customWidth="1"/>
    <col min="3" max="3" width="5.375" style="135" customWidth="1"/>
    <col min="4" max="4" width="4.5" style="135" bestFit="1" customWidth="1"/>
    <col min="5" max="5" width="7.5" style="135" customWidth="1"/>
    <col min="6" max="6" width="2.25" style="136" customWidth="1"/>
    <col min="7" max="7" width="6.875" style="137" customWidth="1"/>
    <col min="8" max="8" width="8.125" style="138" customWidth="1"/>
    <col min="9" max="9" width="6.875" style="139" customWidth="1"/>
    <col min="10" max="10" width="8.125" style="138" customWidth="1"/>
    <col min="11" max="11" width="2.25" style="83" customWidth="1"/>
    <col min="12" max="12" width="6.25" style="137" customWidth="1"/>
    <col min="13" max="13" width="6.25" style="138" customWidth="1"/>
    <col min="14" max="14" width="7.625" style="140" customWidth="1"/>
    <col min="15" max="15" width="6.25" style="139" customWidth="1"/>
    <col min="16" max="16" width="6.25" style="138" customWidth="1"/>
    <col min="17" max="17" width="7.625" style="140" customWidth="1"/>
    <col min="18" max="18" width="2.25" style="140" customWidth="1"/>
    <col min="19" max="19" width="5.5" style="139" customWidth="1"/>
    <col min="20" max="20" width="2.25" style="83" customWidth="1"/>
    <col min="21" max="21" width="12.25" style="137" bestFit="1" customWidth="1"/>
    <col min="22" max="22" width="2.25" style="83" customWidth="1"/>
    <col min="23" max="23" width="8" style="137" customWidth="1"/>
    <col min="24" max="24" width="6.875" style="137" customWidth="1"/>
    <col min="25" max="25" width="6.625" style="142" customWidth="1"/>
    <col min="26" max="26" width="4.625" style="142" customWidth="1"/>
    <col min="27" max="27" width="8.125" style="142" customWidth="1"/>
    <col min="28" max="28" width="2.25" style="140" customWidth="1"/>
    <col min="29" max="29" width="1.125" style="83" customWidth="1"/>
    <col min="30" max="30" width="12.75" style="139" customWidth="1"/>
    <col min="31" max="31" width="9.875" style="139" customWidth="1"/>
    <col min="32" max="32" width="2.25" style="83" customWidth="1"/>
    <col min="33" max="33" width="11.25" style="142" customWidth="1"/>
    <col min="34" max="34" width="1.125" style="142" customWidth="1"/>
    <col min="35" max="35" width="2.25" style="83" customWidth="1"/>
    <col min="36" max="36" width="10.25" style="142" customWidth="1"/>
    <col min="37" max="37" width="2.25" style="140" customWidth="1"/>
    <col min="38" max="38" width="5.625" style="139" customWidth="1"/>
    <col min="39" max="39" width="2.25" style="83" customWidth="1"/>
    <col min="40" max="40" width="6.875" style="146" customWidth="1"/>
    <col min="41" max="41" width="2.25" style="137" customWidth="1"/>
    <col min="42" max="42" width="5.25" style="145" customWidth="1"/>
    <col min="43" max="44" width="5" style="137" customWidth="1"/>
    <col min="45" max="45" width="2.25" style="137" customWidth="1"/>
    <col min="46" max="46" width="5.25" style="145" customWidth="1"/>
    <col min="47" max="48" width="5" style="137" customWidth="1"/>
    <col min="49" max="49" width="2.25" style="140" customWidth="1"/>
    <col min="50" max="50" width="6.625" style="139" customWidth="1"/>
    <col min="51" max="51" width="2.25" style="140" customWidth="1"/>
    <col min="52" max="52" width="11.5" style="139" customWidth="1"/>
    <col min="53" max="53" width="2.25" style="140" customWidth="1"/>
    <col min="54" max="54" width="8.875" style="139" customWidth="1"/>
    <col min="55" max="55" width="2.25" style="140" customWidth="1"/>
    <col min="56" max="56" width="13.125" style="139" customWidth="1"/>
    <col min="57" max="58" width="6.25" style="137" customWidth="1"/>
    <col min="59" max="59" width="7.5" style="140" customWidth="1"/>
    <col min="60" max="61" width="3.75" style="82" bestFit="1" customWidth="1"/>
    <col min="62" max="62" width="4.5" style="82" bestFit="1" customWidth="1"/>
    <col min="63" max="75" width="9" style="97"/>
    <col min="76" max="293" width="9" style="134"/>
    <col min="294" max="294" width="1.75" style="134" customWidth="1"/>
    <col min="295" max="295" width="2.5" style="134" customWidth="1"/>
    <col min="296" max="296" width="3.625" style="134" customWidth="1"/>
    <col min="297" max="297" width="2.75" style="134" customWidth="1"/>
    <col min="298" max="298" width="0.875" style="134" customWidth="1"/>
    <col min="299" max="299" width="1.25" style="134" customWidth="1"/>
    <col min="300" max="300" width="5.375" style="134" customWidth="1"/>
    <col min="301" max="301" width="6.5" style="134" customWidth="1"/>
    <col min="302" max="302" width="4.125" style="134" customWidth="1"/>
    <col min="303" max="303" width="7.875" style="134" customWidth="1"/>
    <col min="304" max="304" width="8.75" style="134" customWidth="1"/>
    <col min="305" max="308" width="6.25" style="134" customWidth="1"/>
    <col min="309" max="309" width="4.875" style="134" customWidth="1"/>
    <col min="310" max="310" width="2.5" style="134" customWidth="1"/>
    <col min="311" max="311" width="4.875" style="134" customWidth="1"/>
    <col min="312" max="549" width="9" style="134"/>
    <col min="550" max="550" width="1.75" style="134" customWidth="1"/>
    <col min="551" max="551" width="2.5" style="134" customWidth="1"/>
    <col min="552" max="552" width="3.625" style="134" customWidth="1"/>
    <col min="553" max="553" width="2.75" style="134" customWidth="1"/>
    <col min="554" max="554" width="0.875" style="134" customWidth="1"/>
    <col min="555" max="555" width="1.25" style="134" customWidth="1"/>
    <col min="556" max="556" width="5.375" style="134" customWidth="1"/>
    <col min="557" max="557" width="6.5" style="134" customWidth="1"/>
    <col min="558" max="558" width="4.125" style="134" customWidth="1"/>
    <col min="559" max="559" width="7.875" style="134" customWidth="1"/>
    <col min="560" max="560" width="8.75" style="134" customWidth="1"/>
    <col min="561" max="564" width="6.25" style="134" customWidth="1"/>
    <col min="565" max="565" width="4.875" style="134" customWidth="1"/>
    <col min="566" max="566" width="2.5" style="134" customWidth="1"/>
    <col min="567" max="567" width="4.875" style="134" customWidth="1"/>
    <col min="568" max="805" width="9" style="134"/>
    <col min="806" max="806" width="1.75" style="134" customWidth="1"/>
    <col min="807" max="807" width="2.5" style="134" customWidth="1"/>
    <col min="808" max="808" width="3.625" style="134" customWidth="1"/>
    <col min="809" max="809" width="2.75" style="134" customWidth="1"/>
    <col min="810" max="810" width="0.875" style="134" customWidth="1"/>
    <col min="811" max="811" width="1.25" style="134" customWidth="1"/>
    <col min="812" max="812" width="5.375" style="134" customWidth="1"/>
    <col min="813" max="813" width="6.5" style="134" customWidth="1"/>
    <col min="814" max="814" width="4.125" style="134" customWidth="1"/>
    <col min="815" max="815" width="7.875" style="134" customWidth="1"/>
    <col min="816" max="816" width="8.75" style="134" customWidth="1"/>
    <col min="817" max="820" width="6.25" style="134" customWidth="1"/>
    <col min="821" max="821" width="4.875" style="134" customWidth="1"/>
    <col min="822" max="822" width="2.5" style="134" customWidth="1"/>
    <col min="823" max="823" width="4.875" style="134" customWidth="1"/>
    <col min="824" max="1061" width="9" style="134"/>
    <col min="1062" max="1062" width="1.75" style="134" customWidth="1"/>
    <col min="1063" max="1063" width="2.5" style="134" customWidth="1"/>
    <col min="1064" max="1064" width="3.625" style="134" customWidth="1"/>
    <col min="1065" max="1065" width="2.75" style="134" customWidth="1"/>
    <col min="1066" max="1066" width="0.875" style="134" customWidth="1"/>
    <col min="1067" max="1067" width="1.25" style="134" customWidth="1"/>
    <col min="1068" max="1068" width="5.375" style="134" customWidth="1"/>
    <col min="1069" max="1069" width="6.5" style="134" customWidth="1"/>
    <col min="1070" max="1070" width="4.125" style="134" customWidth="1"/>
    <col min="1071" max="1071" width="7.875" style="134" customWidth="1"/>
    <col min="1072" max="1072" width="8.75" style="134" customWidth="1"/>
    <col min="1073" max="1076" width="6.25" style="134" customWidth="1"/>
    <col min="1077" max="1077" width="4.875" style="134" customWidth="1"/>
    <col min="1078" max="1078" width="2.5" style="134" customWidth="1"/>
    <col min="1079" max="1079" width="4.875" style="134" customWidth="1"/>
    <col min="1080" max="1317" width="9" style="134"/>
    <col min="1318" max="1318" width="1.75" style="134" customWidth="1"/>
    <col min="1319" max="1319" width="2.5" style="134" customWidth="1"/>
    <col min="1320" max="1320" width="3.625" style="134" customWidth="1"/>
    <col min="1321" max="1321" width="2.75" style="134" customWidth="1"/>
    <col min="1322" max="1322" width="0.875" style="134" customWidth="1"/>
    <col min="1323" max="1323" width="1.25" style="134" customWidth="1"/>
    <col min="1324" max="1324" width="5.375" style="134" customWidth="1"/>
    <col min="1325" max="1325" width="6.5" style="134" customWidth="1"/>
    <col min="1326" max="1326" width="4.125" style="134" customWidth="1"/>
    <col min="1327" max="1327" width="7.875" style="134" customWidth="1"/>
    <col min="1328" max="1328" width="8.75" style="134" customWidth="1"/>
    <col min="1329" max="1332" width="6.25" style="134" customWidth="1"/>
    <col min="1333" max="1333" width="4.875" style="134" customWidth="1"/>
    <col min="1334" max="1334" width="2.5" style="134" customWidth="1"/>
    <col min="1335" max="1335" width="4.875" style="134" customWidth="1"/>
    <col min="1336" max="1573" width="9" style="134"/>
    <col min="1574" max="1574" width="1.75" style="134" customWidth="1"/>
    <col min="1575" max="1575" width="2.5" style="134" customWidth="1"/>
    <col min="1576" max="1576" width="3.625" style="134" customWidth="1"/>
    <col min="1577" max="1577" width="2.75" style="134" customWidth="1"/>
    <col min="1578" max="1578" width="0.875" style="134" customWidth="1"/>
    <col min="1579" max="1579" width="1.25" style="134" customWidth="1"/>
    <col min="1580" max="1580" width="5.375" style="134" customWidth="1"/>
    <col min="1581" max="1581" width="6.5" style="134" customWidth="1"/>
    <col min="1582" max="1582" width="4.125" style="134" customWidth="1"/>
    <col min="1583" max="1583" width="7.875" style="134" customWidth="1"/>
    <col min="1584" max="1584" width="8.75" style="134" customWidth="1"/>
    <col min="1585" max="1588" width="6.25" style="134" customWidth="1"/>
    <col min="1589" max="1589" width="4.875" style="134" customWidth="1"/>
    <col min="1590" max="1590" width="2.5" style="134" customWidth="1"/>
    <col min="1591" max="1591" width="4.875" style="134" customWidth="1"/>
    <col min="1592" max="1829" width="9" style="134"/>
    <col min="1830" max="1830" width="1.75" style="134" customWidth="1"/>
    <col min="1831" max="1831" width="2.5" style="134" customWidth="1"/>
    <col min="1832" max="1832" width="3.625" style="134" customWidth="1"/>
    <col min="1833" max="1833" width="2.75" style="134" customWidth="1"/>
    <col min="1834" max="1834" width="0.875" style="134" customWidth="1"/>
    <col min="1835" max="1835" width="1.25" style="134" customWidth="1"/>
    <col min="1836" max="1836" width="5.375" style="134" customWidth="1"/>
    <col min="1837" max="1837" width="6.5" style="134" customWidth="1"/>
    <col min="1838" max="1838" width="4.125" style="134" customWidth="1"/>
    <col min="1839" max="1839" width="7.875" style="134" customWidth="1"/>
    <col min="1840" max="1840" width="8.75" style="134" customWidth="1"/>
    <col min="1841" max="1844" width="6.25" style="134" customWidth="1"/>
    <col min="1845" max="1845" width="4.875" style="134" customWidth="1"/>
    <col min="1846" max="1846" width="2.5" style="134" customWidth="1"/>
    <col min="1847" max="1847" width="4.875" style="134" customWidth="1"/>
    <col min="1848" max="2085" width="9" style="134"/>
    <col min="2086" max="2086" width="1.75" style="134" customWidth="1"/>
    <col min="2087" max="2087" width="2.5" style="134" customWidth="1"/>
    <col min="2088" max="2088" width="3.625" style="134" customWidth="1"/>
    <col min="2089" max="2089" width="2.75" style="134" customWidth="1"/>
    <col min="2090" max="2090" width="0.875" style="134" customWidth="1"/>
    <col min="2091" max="2091" width="1.25" style="134" customWidth="1"/>
    <col min="2092" max="2092" width="5.375" style="134" customWidth="1"/>
    <col min="2093" max="2093" width="6.5" style="134" customWidth="1"/>
    <col min="2094" max="2094" width="4.125" style="134" customWidth="1"/>
    <col min="2095" max="2095" width="7.875" style="134" customWidth="1"/>
    <col min="2096" max="2096" width="8.75" style="134" customWidth="1"/>
    <col min="2097" max="2100" width="6.25" style="134" customWidth="1"/>
    <col min="2101" max="2101" width="4.875" style="134" customWidth="1"/>
    <col min="2102" max="2102" width="2.5" style="134" customWidth="1"/>
    <col min="2103" max="2103" width="4.875" style="134" customWidth="1"/>
    <col min="2104" max="2341" width="9" style="134"/>
    <col min="2342" max="2342" width="1.75" style="134" customWidth="1"/>
    <col min="2343" max="2343" width="2.5" style="134" customWidth="1"/>
    <col min="2344" max="2344" width="3.625" style="134" customWidth="1"/>
    <col min="2345" max="2345" width="2.75" style="134" customWidth="1"/>
    <col min="2346" max="2346" width="0.875" style="134" customWidth="1"/>
    <col min="2347" max="2347" width="1.25" style="134" customWidth="1"/>
    <col min="2348" max="2348" width="5.375" style="134" customWidth="1"/>
    <col min="2349" max="2349" width="6.5" style="134" customWidth="1"/>
    <col min="2350" max="2350" width="4.125" style="134" customWidth="1"/>
    <col min="2351" max="2351" width="7.875" style="134" customWidth="1"/>
    <col min="2352" max="2352" width="8.75" style="134" customWidth="1"/>
    <col min="2353" max="2356" width="6.25" style="134" customWidth="1"/>
    <col min="2357" max="2357" width="4.875" style="134" customWidth="1"/>
    <col min="2358" max="2358" width="2.5" style="134" customWidth="1"/>
    <col min="2359" max="2359" width="4.875" style="134" customWidth="1"/>
    <col min="2360" max="2597" width="9" style="134"/>
    <col min="2598" max="2598" width="1.75" style="134" customWidth="1"/>
    <col min="2599" max="2599" width="2.5" style="134" customWidth="1"/>
    <col min="2600" max="2600" width="3.625" style="134" customWidth="1"/>
    <col min="2601" max="2601" width="2.75" style="134" customWidth="1"/>
    <col min="2602" max="2602" width="0.875" style="134" customWidth="1"/>
    <col min="2603" max="2603" width="1.25" style="134" customWidth="1"/>
    <col min="2604" max="2604" width="5.375" style="134" customWidth="1"/>
    <col min="2605" max="2605" width="6.5" style="134" customWidth="1"/>
    <col min="2606" max="2606" width="4.125" style="134" customWidth="1"/>
    <col min="2607" max="2607" width="7.875" style="134" customWidth="1"/>
    <col min="2608" max="2608" width="8.75" style="134" customWidth="1"/>
    <col min="2609" max="2612" width="6.25" style="134" customWidth="1"/>
    <col min="2613" max="2613" width="4.875" style="134" customWidth="1"/>
    <col min="2614" max="2614" width="2.5" style="134" customWidth="1"/>
    <col min="2615" max="2615" width="4.875" style="134" customWidth="1"/>
    <col min="2616" max="2853" width="9" style="134"/>
    <col min="2854" max="2854" width="1.75" style="134" customWidth="1"/>
    <col min="2855" max="2855" width="2.5" style="134" customWidth="1"/>
    <col min="2856" max="2856" width="3.625" style="134" customWidth="1"/>
    <col min="2857" max="2857" width="2.75" style="134" customWidth="1"/>
    <col min="2858" max="2858" width="0.875" style="134" customWidth="1"/>
    <col min="2859" max="2859" width="1.25" style="134" customWidth="1"/>
    <col min="2860" max="2860" width="5.375" style="134" customWidth="1"/>
    <col min="2861" max="2861" width="6.5" style="134" customWidth="1"/>
    <col min="2862" max="2862" width="4.125" style="134" customWidth="1"/>
    <col min="2863" max="2863" width="7.875" style="134" customWidth="1"/>
    <col min="2864" max="2864" width="8.75" style="134" customWidth="1"/>
    <col min="2865" max="2868" width="6.25" style="134" customWidth="1"/>
    <col min="2869" max="2869" width="4.875" style="134" customWidth="1"/>
    <col min="2870" max="2870" width="2.5" style="134" customWidth="1"/>
    <col min="2871" max="2871" width="4.875" style="134" customWidth="1"/>
    <col min="2872" max="3109" width="9" style="134"/>
    <col min="3110" max="3110" width="1.75" style="134" customWidth="1"/>
    <col min="3111" max="3111" width="2.5" style="134" customWidth="1"/>
    <col min="3112" max="3112" width="3.625" style="134" customWidth="1"/>
    <col min="3113" max="3113" width="2.75" style="134" customWidth="1"/>
    <col min="3114" max="3114" width="0.875" style="134" customWidth="1"/>
    <col min="3115" max="3115" width="1.25" style="134" customWidth="1"/>
    <col min="3116" max="3116" width="5.375" style="134" customWidth="1"/>
    <col min="3117" max="3117" width="6.5" style="134" customWidth="1"/>
    <col min="3118" max="3118" width="4.125" style="134" customWidth="1"/>
    <col min="3119" max="3119" width="7.875" style="134" customWidth="1"/>
    <col min="3120" max="3120" width="8.75" style="134" customWidth="1"/>
    <col min="3121" max="3124" width="6.25" style="134" customWidth="1"/>
    <col min="3125" max="3125" width="4.875" style="134" customWidth="1"/>
    <col min="3126" max="3126" width="2.5" style="134" customWidth="1"/>
    <col min="3127" max="3127" width="4.875" style="134" customWidth="1"/>
    <col min="3128" max="3365" width="9" style="134"/>
    <col min="3366" max="3366" width="1.75" style="134" customWidth="1"/>
    <col min="3367" max="3367" width="2.5" style="134" customWidth="1"/>
    <col min="3368" max="3368" width="3.625" style="134" customWidth="1"/>
    <col min="3369" max="3369" width="2.75" style="134" customWidth="1"/>
    <col min="3370" max="3370" width="0.875" style="134" customWidth="1"/>
    <col min="3371" max="3371" width="1.25" style="134" customWidth="1"/>
    <col min="3372" max="3372" width="5.375" style="134" customWidth="1"/>
    <col min="3373" max="3373" width="6.5" style="134" customWidth="1"/>
    <col min="3374" max="3374" width="4.125" style="134" customWidth="1"/>
    <col min="3375" max="3375" width="7.875" style="134" customWidth="1"/>
    <col min="3376" max="3376" width="8.75" style="134" customWidth="1"/>
    <col min="3377" max="3380" width="6.25" style="134" customWidth="1"/>
    <col min="3381" max="3381" width="4.875" style="134" customWidth="1"/>
    <col min="3382" max="3382" width="2.5" style="134" customWidth="1"/>
    <col min="3383" max="3383" width="4.875" style="134" customWidth="1"/>
    <col min="3384" max="3621" width="9" style="134"/>
    <col min="3622" max="3622" width="1.75" style="134" customWidth="1"/>
    <col min="3623" max="3623" width="2.5" style="134" customWidth="1"/>
    <col min="3624" max="3624" width="3.625" style="134" customWidth="1"/>
    <col min="3625" max="3625" width="2.75" style="134" customWidth="1"/>
    <col min="3626" max="3626" width="0.875" style="134" customWidth="1"/>
    <col min="3627" max="3627" width="1.25" style="134" customWidth="1"/>
    <col min="3628" max="3628" width="5.375" style="134" customWidth="1"/>
    <col min="3629" max="3629" width="6.5" style="134" customWidth="1"/>
    <col min="3630" max="3630" width="4.125" style="134" customWidth="1"/>
    <col min="3631" max="3631" width="7.875" style="134" customWidth="1"/>
    <col min="3632" max="3632" width="8.75" style="134" customWidth="1"/>
    <col min="3633" max="3636" width="6.25" style="134" customWidth="1"/>
    <col min="3637" max="3637" width="4.875" style="134" customWidth="1"/>
    <col min="3638" max="3638" width="2.5" style="134" customWidth="1"/>
    <col min="3639" max="3639" width="4.875" style="134" customWidth="1"/>
    <col min="3640" max="3877" width="9" style="134"/>
    <col min="3878" max="3878" width="1.75" style="134" customWidth="1"/>
    <col min="3879" max="3879" width="2.5" style="134" customWidth="1"/>
    <col min="3880" max="3880" width="3.625" style="134" customWidth="1"/>
    <col min="3881" max="3881" width="2.75" style="134" customWidth="1"/>
    <col min="3882" max="3882" width="0.875" style="134" customWidth="1"/>
    <col min="3883" max="3883" width="1.25" style="134" customWidth="1"/>
    <col min="3884" max="3884" width="5.375" style="134" customWidth="1"/>
    <col min="3885" max="3885" width="6.5" style="134" customWidth="1"/>
    <col min="3886" max="3886" width="4.125" style="134" customWidth="1"/>
    <col min="3887" max="3887" width="7.875" style="134" customWidth="1"/>
    <col min="3888" max="3888" width="8.75" style="134" customWidth="1"/>
    <col min="3889" max="3892" width="6.25" style="134" customWidth="1"/>
    <col min="3893" max="3893" width="4.875" style="134" customWidth="1"/>
    <col min="3894" max="3894" width="2.5" style="134" customWidth="1"/>
    <col min="3895" max="3895" width="4.875" style="134" customWidth="1"/>
    <col min="3896" max="4133" width="9" style="134"/>
    <col min="4134" max="4134" width="1.75" style="134" customWidth="1"/>
    <col min="4135" max="4135" width="2.5" style="134" customWidth="1"/>
    <col min="4136" max="4136" width="3.625" style="134" customWidth="1"/>
    <col min="4137" max="4137" width="2.75" style="134" customWidth="1"/>
    <col min="4138" max="4138" width="0.875" style="134" customWidth="1"/>
    <col min="4139" max="4139" width="1.25" style="134" customWidth="1"/>
    <col min="4140" max="4140" width="5.375" style="134" customWidth="1"/>
    <col min="4141" max="4141" width="6.5" style="134" customWidth="1"/>
    <col min="4142" max="4142" width="4.125" style="134" customWidth="1"/>
    <col min="4143" max="4143" width="7.875" style="134" customWidth="1"/>
    <col min="4144" max="4144" width="8.75" style="134" customWidth="1"/>
    <col min="4145" max="4148" width="6.25" style="134" customWidth="1"/>
    <col min="4149" max="4149" width="4.875" style="134" customWidth="1"/>
    <col min="4150" max="4150" width="2.5" style="134" customWidth="1"/>
    <col min="4151" max="4151" width="4.875" style="134" customWidth="1"/>
    <col min="4152" max="4389" width="9" style="134"/>
    <col min="4390" max="4390" width="1.75" style="134" customWidth="1"/>
    <col min="4391" max="4391" width="2.5" style="134" customWidth="1"/>
    <col min="4392" max="4392" width="3.625" style="134" customWidth="1"/>
    <col min="4393" max="4393" width="2.75" style="134" customWidth="1"/>
    <col min="4394" max="4394" width="0.875" style="134" customWidth="1"/>
    <col min="4395" max="4395" width="1.25" style="134" customWidth="1"/>
    <col min="4396" max="4396" width="5.375" style="134" customWidth="1"/>
    <col min="4397" max="4397" width="6.5" style="134" customWidth="1"/>
    <col min="4398" max="4398" width="4.125" style="134" customWidth="1"/>
    <col min="4399" max="4399" width="7.875" style="134" customWidth="1"/>
    <col min="4400" max="4400" width="8.75" style="134" customWidth="1"/>
    <col min="4401" max="4404" width="6.25" style="134" customWidth="1"/>
    <col min="4405" max="4405" width="4.875" style="134" customWidth="1"/>
    <col min="4406" max="4406" width="2.5" style="134" customWidth="1"/>
    <col min="4407" max="4407" width="4.875" style="134" customWidth="1"/>
    <col min="4408" max="4645" width="9" style="134"/>
    <col min="4646" max="4646" width="1.75" style="134" customWidth="1"/>
    <col min="4647" max="4647" width="2.5" style="134" customWidth="1"/>
    <col min="4648" max="4648" width="3.625" style="134" customWidth="1"/>
    <col min="4649" max="4649" width="2.75" style="134" customWidth="1"/>
    <col min="4650" max="4650" width="0.875" style="134" customWidth="1"/>
    <col min="4651" max="4651" width="1.25" style="134" customWidth="1"/>
    <col min="4652" max="4652" width="5.375" style="134" customWidth="1"/>
    <col min="4653" max="4653" width="6.5" style="134" customWidth="1"/>
    <col min="4654" max="4654" width="4.125" style="134" customWidth="1"/>
    <col min="4655" max="4655" width="7.875" style="134" customWidth="1"/>
    <col min="4656" max="4656" width="8.75" style="134" customWidth="1"/>
    <col min="4657" max="4660" width="6.25" style="134" customWidth="1"/>
    <col min="4661" max="4661" width="4.875" style="134" customWidth="1"/>
    <col min="4662" max="4662" width="2.5" style="134" customWidth="1"/>
    <col min="4663" max="4663" width="4.875" style="134" customWidth="1"/>
    <col min="4664" max="4901" width="9" style="134"/>
    <col min="4902" max="4902" width="1.75" style="134" customWidth="1"/>
    <col min="4903" max="4903" width="2.5" style="134" customWidth="1"/>
    <col min="4904" max="4904" width="3.625" style="134" customWidth="1"/>
    <col min="4905" max="4905" width="2.75" style="134" customWidth="1"/>
    <col min="4906" max="4906" width="0.875" style="134" customWidth="1"/>
    <col min="4907" max="4907" width="1.25" style="134" customWidth="1"/>
    <col min="4908" max="4908" width="5.375" style="134" customWidth="1"/>
    <col min="4909" max="4909" width="6.5" style="134" customWidth="1"/>
    <col min="4910" max="4910" width="4.125" style="134" customWidth="1"/>
    <col min="4911" max="4911" width="7.875" style="134" customWidth="1"/>
    <col min="4912" max="4912" width="8.75" style="134" customWidth="1"/>
    <col min="4913" max="4916" width="6.25" style="134" customWidth="1"/>
    <col min="4917" max="4917" width="4.875" style="134" customWidth="1"/>
    <col min="4918" max="4918" width="2.5" style="134" customWidth="1"/>
    <col min="4919" max="4919" width="4.875" style="134" customWidth="1"/>
    <col min="4920" max="5157" width="9" style="134"/>
    <col min="5158" max="5158" width="1.75" style="134" customWidth="1"/>
    <col min="5159" max="5159" width="2.5" style="134" customWidth="1"/>
    <col min="5160" max="5160" width="3.625" style="134" customWidth="1"/>
    <col min="5161" max="5161" width="2.75" style="134" customWidth="1"/>
    <col min="5162" max="5162" width="0.875" style="134" customWidth="1"/>
    <col min="5163" max="5163" width="1.25" style="134" customWidth="1"/>
    <col min="5164" max="5164" width="5.375" style="134" customWidth="1"/>
    <col min="5165" max="5165" width="6.5" style="134" customWidth="1"/>
    <col min="5166" max="5166" width="4.125" style="134" customWidth="1"/>
    <col min="5167" max="5167" width="7.875" style="134" customWidth="1"/>
    <col min="5168" max="5168" width="8.75" style="134" customWidth="1"/>
    <col min="5169" max="5172" width="6.25" style="134" customWidth="1"/>
    <col min="5173" max="5173" width="4.875" style="134" customWidth="1"/>
    <col min="5174" max="5174" width="2.5" style="134" customWidth="1"/>
    <col min="5175" max="5175" width="4.875" style="134" customWidth="1"/>
    <col min="5176" max="5413" width="9" style="134"/>
    <col min="5414" max="5414" width="1.75" style="134" customWidth="1"/>
    <col min="5415" max="5415" width="2.5" style="134" customWidth="1"/>
    <col min="5416" max="5416" width="3.625" style="134" customWidth="1"/>
    <col min="5417" max="5417" width="2.75" style="134" customWidth="1"/>
    <col min="5418" max="5418" width="0.875" style="134" customWidth="1"/>
    <col min="5419" max="5419" width="1.25" style="134" customWidth="1"/>
    <col min="5420" max="5420" width="5.375" style="134" customWidth="1"/>
    <col min="5421" max="5421" width="6.5" style="134" customWidth="1"/>
    <col min="5422" max="5422" width="4.125" style="134" customWidth="1"/>
    <col min="5423" max="5423" width="7.875" style="134" customWidth="1"/>
    <col min="5424" max="5424" width="8.75" style="134" customWidth="1"/>
    <col min="5425" max="5428" width="6.25" style="134" customWidth="1"/>
    <col min="5429" max="5429" width="4.875" style="134" customWidth="1"/>
    <col min="5430" max="5430" width="2.5" style="134" customWidth="1"/>
    <col min="5431" max="5431" width="4.875" style="134" customWidth="1"/>
    <col min="5432" max="5669" width="9" style="134"/>
    <col min="5670" max="5670" width="1.75" style="134" customWidth="1"/>
    <col min="5671" max="5671" width="2.5" style="134" customWidth="1"/>
    <col min="5672" max="5672" width="3.625" style="134" customWidth="1"/>
    <col min="5673" max="5673" width="2.75" style="134" customWidth="1"/>
    <col min="5674" max="5674" width="0.875" style="134" customWidth="1"/>
    <col min="5675" max="5675" width="1.25" style="134" customWidth="1"/>
    <col min="5676" max="5676" width="5.375" style="134" customWidth="1"/>
    <col min="5677" max="5677" width="6.5" style="134" customWidth="1"/>
    <col min="5678" max="5678" width="4.125" style="134" customWidth="1"/>
    <col min="5679" max="5679" width="7.875" style="134" customWidth="1"/>
    <col min="5680" max="5680" width="8.75" style="134" customWidth="1"/>
    <col min="5681" max="5684" width="6.25" style="134" customWidth="1"/>
    <col min="5685" max="5685" width="4.875" style="134" customWidth="1"/>
    <col min="5686" max="5686" width="2.5" style="134" customWidth="1"/>
    <col min="5687" max="5687" width="4.875" style="134" customWidth="1"/>
    <col min="5688" max="5925" width="9" style="134"/>
    <col min="5926" max="5926" width="1.75" style="134" customWidth="1"/>
    <col min="5927" max="5927" width="2.5" style="134" customWidth="1"/>
    <col min="5928" max="5928" width="3.625" style="134" customWidth="1"/>
    <col min="5929" max="5929" width="2.75" style="134" customWidth="1"/>
    <col min="5930" max="5930" width="0.875" style="134" customWidth="1"/>
    <col min="5931" max="5931" width="1.25" style="134" customWidth="1"/>
    <col min="5932" max="5932" width="5.375" style="134" customWidth="1"/>
    <col min="5933" max="5933" width="6.5" style="134" customWidth="1"/>
    <col min="5934" max="5934" width="4.125" style="134" customWidth="1"/>
    <col min="5935" max="5935" width="7.875" style="134" customWidth="1"/>
    <col min="5936" max="5936" width="8.75" style="134" customWidth="1"/>
    <col min="5937" max="5940" width="6.25" style="134" customWidth="1"/>
    <col min="5941" max="5941" width="4.875" style="134" customWidth="1"/>
    <col min="5942" max="5942" width="2.5" style="134" customWidth="1"/>
    <col min="5943" max="5943" width="4.875" style="134" customWidth="1"/>
    <col min="5944" max="6181" width="9" style="134"/>
    <col min="6182" max="6182" width="1.75" style="134" customWidth="1"/>
    <col min="6183" max="6183" width="2.5" style="134" customWidth="1"/>
    <col min="6184" max="6184" width="3.625" style="134" customWidth="1"/>
    <col min="6185" max="6185" width="2.75" style="134" customWidth="1"/>
    <col min="6186" max="6186" width="0.875" style="134" customWidth="1"/>
    <col min="6187" max="6187" width="1.25" style="134" customWidth="1"/>
    <col min="6188" max="6188" width="5.375" style="134" customWidth="1"/>
    <col min="6189" max="6189" width="6.5" style="134" customWidth="1"/>
    <col min="6190" max="6190" width="4.125" style="134" customWidth="1"/>
    <col min="6191" max="6191" width="7.875" style="134" customWidth="1"/>
    <col min="6192" max="6192" width="8.75" style="134" customWidth="1"/>
    <col min="6193" max="6196" width="6.25" style="134" customWidth="1"/>
    <col min="6197" max="6197" width="4.875" style="134" customWidth="1"/>
    <col min="6198" max="6198" width="2.5" style="134" customWidth="1"/>
    <col min="6199" max="6199" width="4.875" style="134" customWidth="1"/>
    <col min="6200" max="6437" width="9" style="134"/>
    <col min="6438" max="6438" width="1.75" style="134" customWidth="1"/>
    <col min="6439" max="6439" width="2.5" style="134" customWidth="1"/>
    <col min="6440" max="6440" width="3.625" style="134" customWidth="1"/>
    <col min="6441" max="6441" width="2.75" style="134" customWidth="1"/>
    <col min="6442" max="6442" width="0.875" style="134" customWidth="1"/>
    <col min="6443" max="6443" width="1.25" style="134" customWidth="1"/>
    <col min="6444" max="6444" width="5.375" style="134" customWidth="1"/>
    <col min="6445" max="6445" width="6.5" style="134" customWidth="1"/>
    <col min="6446" max="6446" width="4.125" style="134" customWidth="1"/>
    <col min="6447" max="6447" width="7.875" style="134" customWidth="1"/>
    <col min="6448" max="6448" width="8.75" style="134" customWidth="1"/>
    <col min="6449" max="6452" width="6.25" style="134" customWidth="1"/>
    <col min="6453" max="6453" width="4.875" style="134" customWidth="1"/>
    <col min="6454" max="6454" width="2.5" style="134" customWidth="1"/>
    <col min="6455" max="6455" width="4.875" style="134" customWidth="1"/>
    <col min="6456" max="6693" width="9" style="134"/>
    <col min="6694" max="6694" width="1.75" style="134" customWidth="1"/>
    <col min="6695" max="6695" width="2.5" style="134" customWidth="1"/>
    <col min="6696" max="6696" width="3.625" style="134" customWidth="1"/>
    <col min="6697" max="6697" width="2.75" style="134" customWidth="1"/>
    <col min="6698" max="6698" width="0.875" style="134" customWidth="1"/>
    <col min="6699" max="6699" width="1.25" style="134" customWidth="1"/>
    <col min="6700" max="6700" width="5.375" style="134" customWidth="1"/>
    <col min="6701" max="6701" width="6.5" style="134" customWidth="1"/>
    <col min="6702" max="6702" width="4.125" style="134" customWidth="1"/>
    <col min="6703" max="6703" width="7.875" style="134" customWidth="1"/>
    <col min="6704" max="6704" width="8.75" style="134" customWidth="1"/>
    <col min="6705" max="6708" width="6.25" style="134" customWidth="1"/>
    <col min="6709" max="6709" width="4.875" style="134" customWidth="1"/>
    <col min="6710" max="6710" width="2.5" style="134" customWidth="1"/>
    <col min="6711" max="6711" width="4.875" style="134" customWidth="1"/>
    <col min="6712" max="6949" width="9" style="134"/>
    <col min="6950" max="6950" width="1.75" style="134" customWidth="1"/>
    <col min="6951" max="6951" width="2.5" style="134" customWidth="1"/>
    <col min="6952" max="6952" width="3.625" style="134" customWidth="1"/>
    <col min="6953" max="6953" width="2.75" style="134" customWidth="1"/>
    <col min="6954" max="6954" width="0.875" style="134" customWidth="1"/>
    <col min="6955" max="6955" width="1.25" style="134" customWidth="1"/>
    <col min="6956" max="6956" width="5.375" style="134" customWidth="1"/>
    <col min="6957" max="6957" width="6.5" style="134" customWidth="1"/>
    <col min="6958" max="6958" width="4.125" style="134" customWidth="1"/>
    <col min="6959" max="6959" width="7.875" style="134" customWidth="1"/>
    <col min="6960" max="6960" width="8.75" style="134" customWidth="1"/>
    <col min="6961" max="6964" width="6.25" style="134" customWidth="1"/>
    <col min="6965" max="6965" width="4.875" style="134" customWidth="1"/>
    <col min="6966" max="6966" width="2.5" style="134" customWidth="1"/>
    <col min="6967" max="6967" width="4.875" style="134" customWidth="1"/>
    <col min="6968" max="7205" width="9" style="134"/>
    <col min="7206" max="7206" width="1.75" style="134" customWidth="1"/>
    <col min="7207" max="7207" width="2.5" style="134" customWidth="1"/>
    <col min="7208" max="7208" width="3.625" style="134" customWidth="1"/>
    <col min="7209" max="7209" width="2.75" style="134" customWidth="1"/>
    <col min="7210" max="7210" width="0.875" style="134" customWidth="1"/>
    <col min="7211" max="7211" width="1.25" style="134" customWidth="1"/>
    <col min="7212" max="7212" width="5.375" style="134" customWidth="1"/>
    <col min="7213" max="7213" width="6.5" style="134" customWidth="1"/>
    <col min="7214" max="7214" width="4.125" style="134" customWidth="1"/>
    <col min="7215" max="7215" width="7.875" style="134" customWidth="1"/>
    <col min="7216" max="7216" width="8.75" style="134" customWidth="1"/>
    <col min="7217" max="7220" width="6.25" style="134" customWidth="1"/>
    <col min="7221" max="7221" width="4.875" style="134" customWidth="1"/>
    <col min="7222" max="7222" width="2.5" style="134" customWidth="1"/>
    <col min="7223" max="7223" width="4.875" style="134" customWidth="1"/>
    <col min="7224" max="7461" width="9" style="134"/>
    <col min="7462" max="7462" width="1.75" style="134" customWidth="1"/>
    <col min="7463" max="7463" width="2.5" style="134" customWidth="1"/>
    <col min="7464" max="7464" width="3.625" style="134" customWidth="1"/>
    <col min="7465" max="7465" width="2.75" style="134" customWidth="1"/>
    <col min="7466" max="7466" width="0.875" style="134" customWidth="1"/>
    <col min="7467" max="7467" width="1.25" style="134" customWidth="1"/>
    <col min="7468" max="7468" width="5.375" style="134" customWidth="1"/>
    <col min="7469" max="7469" width="6.5" style="134" customWidth="1"/>
    <col min="7470" max="7470" width="4.125" style="134" customWidth="1"/>
    <col min="7471" max="7471" width="7.875" style="134" customWidth="1"/>
    <col min="7472" max="7472" width="8.75" style="134" customWidth="1"/>
    <col min="7473" max="7476" width="6.25" style="134" customWidth="1"/>
    <col min="7477" max="7477" width="4.875" style="134" customWidth="1"/>
    <col min="7478" max="7478" width="2.5" style="134" customWidth="1"/>
    <col min="7479" max="7479" width="4.875" style="134" customWidth="1"/>
    <col min="7480" max="7717" width="9" style="134"/>
    <col min="7718" max="7718" width="1.75" style="134" customWidth="1"/>
    <col min="7719" max="7719" width="2.5" style="134" customWidth="1"/>
    <col min="7720" max="7720" width="3.625" style="134" customWidth="1"/>
    <col min="7721" max="7721" width="2.75" style="134" customWidth="1"/>
    <col min="7722" max="7722" width="0.875" style="134" customWidth="1"/>
    <col min="7723" max="7723" width="1.25" style="134" customWidth="1"/>
    <col min="7724" max="7724" width="5.375" style="134" customWidth="1"/>
    <col min="7725" max="7725" width="6.5" style="134" customWidth="1"/>
    <col min="7726" max="7726" width="4.125" style="134" customWidth="1"/>
    <col min="7727" max="7727" width="7.875" style="134" customWidth="1"/>
    <col min="7728" max="7728" width="8.75" style="134" customWidth="1"/>
    <col min="7729" max="7732" width="6.25" style="134" customWidth="1"/>
    <col min="7733" max="7733" width="4.875" style="134" customWidth="1"/>
    <col min="7734" max="7734" width="2.5" style="134" customWidth="1"/>
    <col min="7735" max="7735" width="4.875" style="134" customWidth="1"/>
    <col min="7736" max="7973" width="9" style="134"/>
    <col min="7974" max="7974" width="1.75" style="134" customWidth="1"/>
    <col min="7975" max="7975" width="2.5" style="134" customWidth="1"/>
    <col min="7976" max="7976" width="3.625" style="134" customWidth="1"/>
    <col min="7977" max="7977" width="2.75" style="134" customWidth="1"/>
    <col min="7978" max="7978" width="0.875" style="134" customWidth="1"/>
    <col min="7979" max="7979" width="1.25" style="134" customWidth="1"/>
    <col min="7980" max="7980" width="5.375" style="134" customWidth="1"/>
    <col min="7981" max="7981" width="6.5" style="134" customWidth="1"/>
    <col min="7982" max="7982" width="4.125" style="134" customWidth="1"/>
    <col min="7983" max="7983" width="7.875" style="134" customWidth="1"/>
    <col min="7984" max="7984" width="8.75" style="134" customWidth="1"/>
    <col min="7985" max="7988" width="6.25" style="134" customWidth="1"/>
    <col min="7989" max="7989" width="4.875" style="134" customWidth="1"/>
    <col min="7990" max="7990" width="2.5" style="134" customWidth="1"/>
    <col min="7991" max="7991" width="4.875" style="134" customWidth="1"/>
    <col min="7992" max="8229" width="9" style="134"/>
    <col min="8230" max="8230" width="1.75" style="134" customWidth="1"/>
    <col min="8231" max="8231" width="2.5" style="134" customWidth="1"/>
    <col min="8232" max="8232" width="3.625" style="134" customWidth="1"/>
    <col min="8233" max="8233" width="2.75" style="134" customWidth="1"/>
    <col min="8234" max="8234" width="0.875" style="134" customWidth="1"/>
    <col min="8235" max="8235" width="1.25" style="134" customWidth="1"/>
    <col min="8236" max="8236" width="5.375" style="134" customWidth="1"/>
    <col min="8237" max="8237" width="6.5" style="134" customWidth="1"/>
    <col min="8238" max="8238" width="4.125" style="134" customWidth="1"/>
    <col min="8239" max="8239" width="7.875" style="134" customWidth="1"/>
    <col min="8240" max="8240" width="8.75" style="134" customWidth="1"/>
    <col min="8241" max="8244" width="6.25" style="134" customWidth="1"/>
    <col min="8245" max="8245" width="4.875" style="134" customWidth="1"/>
    <col min="8246" max="8246" width="2.5" style="134" customWidth="1"/>
    <col min="8247" max="8247" width="4.875" style="134" customWidth="1"/>
    <col min="8248" max="8485" width="9" style="134"/>
    <col min="8486" max="8486" width="1.75" style="134" customWidth="1"/>
    <col min="8487" max="8487" width="2.5" style="134" customWidth="1"/>
    <col min="8488" max="8488" width="3.625" style="134" customWidth="1"/>
    <col min="8489" max="8489" width="2.75" style="134" customWidth="1"/>
    <col min="8490" max="8490" width="0.875" style="134" customWidth="1"/>
    <col min="8491" max="8491" width="1.25" style="134" customWidth="1"/>
    <col min="8492" max="8492" width="5.375" style="134" customWidth="1"/>
    <col min="8493" max="8493" width="6.5" style="134" customWidth="1"/>
    <col min="8494" max="8494" width="4.125" style="134" customWidth="1"/>
    <col min="8495" max="8495" width="7.875" style="134" customWidth="1"/>
    <col min="8496" max="8496" width="8.75" style="134" customWidth="1"/>
    <col min="8497" max="8500" width="6.25" style="134" customWidth="1"/>
    <col min="8501" max="8501" width="4.875" style="134" customWidth="1"/>
    <col min="8502" max="8502" width="2.5" style="134" customWidth="1"/>
    <col min="8503" max="8503" width="4.875" style="134" customWidth="1"/>
    <col min="8504" max="8741" width="9" style="134"/>
    <col min="8742" max="8742" width="1.75" style="134" customWidth="1"/>
    <col min="8743" max="8743" width="2.5" style="134" customWidth="1"/>
    <col min="8744" max="8744" width="3.625" style="134" customWidth="1"/>
    <col min="8745" max="8745" width="2.75" style="134" customWidth="1"/>
    <col min="8746" max="8746" width="0.875" style="134" customWidth="1"/>
    <col min="8747" max="8747" width="1.25" style="134" customWidth="1"/>
    <col min="8748" max="8748" width="5.375" style="134" customWidth="1"/>
    <col min="8749" max="8749" width="6.5" style="134" customWidth="1"/>
    <col min="8750" max="8750" width="4.125" style="134" customWidth="1"/>
    <col min="8751" max="8751" width="7.875" style="134" customWidth="1"/>
    <col min="8752" max="8752" width="8.75" style="134" customWidth="1"/>
    <col min="8753" max="8756" width="6.25" style="134" customWidth="1"/>
    <col min="8757" max="8757" width="4.875" style="134" customWidth="1"/>
    <col min="8758" max="8758" width="2.5" style="134" customWidth="1"/>
    <col min="8759" max="8759" width="4.875" style="134" customWidth="1"/>
    <col min="8760" max="8997" width="9" style="134"/>
    <col min="8998" max="8998" width="1.75" style="134" customWidth="1"/>
    <col min="8999" max="8999" width="2.5" style="134" customWidth="1"/>
    <col min="9000" max="9000" width="3.625" style="134" customWidth="1"/>
    <col min="9001" max="9001" width="2.75" style="134" customWidth="1"/>
    <col min="9002" max="9002" width="0.875" style="134" customWidth="1"/>
    <col min="9003" max="9003" width="1.25" style="134" customWidth="1"/>
    <col min="9004" max="9004" width="5.375" style="134" customWidth="1"/>
    <col min="9005" max="9005" width="6.5" style="134" customWidth="1"/>
    <col min="9006" max="9006" width="4.125" style="134" customWidth="1"/>
    <col min="9007" max="9007" width="7.875" style="134" customWidth="1"/>
    <col min="9008" max="9008" width="8.75" style="134" customWidth="1"/>
    <col min="9009" max="9012" width="6.25" style="134" customWidth="1"/>
    <col min="9013" max="9013" width="4.875" style="134" customWidth="1"/>
    <col min="9014" max="9014" width="2.5" style="134" customWidth="1"/>
    <col min="9015" max="9015" width="4.875" style="134" customWidth="1"/>
    <col min="9016" max="9253" width="9" style="134"/>
    <col min="9254" max="9254" width="1.75" style="134" customWidth="1"/>
    <col min="9255" max="9255" width="2.5" style="134" customWidth="1"/>
    <col min="9256" max="9256" width="3.625" style="134" customWidth="1"/>
    <col min="9257" max="9257" width="2.75" style="134" customWidth="1"/>
    <col min="9258" max="9258" width="0.875" style="134" customWidth="1"/>
    <col min="9259" max="9259" width="1.25" style="134" customWidth="1"/>
    <col min="9260" max="9260" width="5.375" style="134" customWidth="1"/>
    <col min="9261" max="9261" width="6.5" style="134" customWidth="1"/>
    <col min="9262" max="9262" width="4.125" style="134" customWidth="1"/>
    <col min="9263" max="9263" width="7.875" style="134" customWidth="1"/>
    <col min="9264" max="9264" width="8.75" style="134" customWidth="1"/>
    <col min="9265" max="9268" width="6.25" style="134" customWidth="1"/>
    <col min="9269" max="9269" width="4.875" style="134" customWidth="1"/>
    <col min="9270" max="9270" width="2.5" style="134" customWidth="1"/>
    <col min="9271" max="9271" width="4.875" style="134" customWidth="1"/>
    <col min="9272" max="9509" width="9" style="134"/>
    <col min="9510" max="9510" width="1.75" style="134" customWidth="1"/>
    <col min="9511" max="9511" width="2.5" style="134" customWidth="1"/>
    <col min="9512" max="9512" width="3.625" style="134" customWidth="1"/>
    <col min="9513" max="9513" width="2.75" style="134" customWidth="1"/>
    <col min="9514" max="9514" width="0.875" style="134" customWidth="1"/>
    <col min="9515" max="9515" width="1.25" style="134" customWidth="1"/>
    <col min="9516" max="9516" width="5.375" style="134" customWidth="1"/>
    <col min="9517" max="9517" width="6.5" style="134" customWidth="1"/>
    <col min="9518" max="9518" width="4.125" style="134" customWidth="1"/>
    <col min="9519" max="9519" width="7.875" style="134" customWidth="1"/>
    <col min="9520" max="9520" width="8.75" style="134" customWidth="1"/>
    <col min="9521" max="9524" width="6.25" style="134" customWidth="1"/>
    <col min="9525" max="9525" width="4.875" style="134" customWidth="1"/>
    <col min="9526" max="9526" width="2.5" style="134" customWidth="1"/>
    <col min="9527" max="9527" width="4.875" style="134" customWidth="1"/>
    <col min="9528" max="9765" width="9" style="134"/>
    <col min="9766" max="9766" width="1.75" style="134" customWidth="1"/>
    <col min="9767" max="9767" width="2.5" style="134" customWidth="1"/>
    <col min="9768" max="9768" width="3.625" style="134" customWidth="1"/>
    <col min="9769" max="9769" width="2.75" style="134" customWidth="1"/>
    <col min="9770" max="9770" width="0.875" style="134" customWidth="1"/>
    <col min="9771" max="9771" width="1.25" style="134" customWidth="1"/>
    <col min="9772" max="9772" width="5.375" style="134" customWidth="1"/>
    <col min="9773" max="9773" width="6.5" style="134" customWidth="1"/>
    <col min="9774" max="9774" width="4.125" style="134" customWidth="1"/>
    <col min="9775" max="9775" width="7.875" style="134" customWidth="1"/>
    <col min="9776" max="9776" width="8.75" style="134" customWidth="1"/>
    <col min="9777" max="9780" width="6.25" style="134" customWidth="1"/>
    <col min="9781" max="9781" width="4.875" style="134" customWidth="1"/>
    <col min="9782" max="9782" width="2.5" style="134" customWidth="1"/>
    <col min="9783" max="9783" width="4.875" style="134" customWidth="1"/>
    <col min="9784" max="10021" width="9" style="134"/>
    <col min="10022" max="10022" width="1.75" style="134" customWidth="1"/>
    <col min="10023" max="10023" width="2.5" style="134" customWidth="1"/>
    <col min="10024" max="10024" width="3.625" style="134" customWidth="1"/>
    <col min="10025" max="10025" width="2.75" style="134" customWidth="1"/>
    <col min="10026" max="10026" width="0.875" style="134" customWidth="1"/>
    <col min="10027" max="10027" width="1.25" style="134" customWidth="1"/>
    <col min="10028" max="10028" width="5.375" style="134" customWidth="1"/>
    <col min="10029" max="10029" width="6.5" style="134" customWidth="1"/>
    <col min="10030" max="10030" width="4.125" style="134" customWidth="1"/>
    <col min="10031" max="10031" width="7.875" style="134" customWidth="1"/>
    <col min="10032" max="10032" width="8.75" style="134" customWidth="1"/>
    <col min="10033" max="10036" width="6.25" style="134" customWidth="1"/>
    <col min="10037" max="10037" width="4.875" style="134" customWidth="1"/>
    <col min="10038" max="10038" width="2.5" style="134" customWidth="1"/>
    <col min="10039" max="10039" width="4.875" style="134" customWidth="1"/>
    <col min="10040" max="10277" width="9" style="134"/>
    <col min="10278" max="10278" width="1.75" style="134" customWidth="1"/>
    <col min="10279" max="10279" width="2.5" style="134" customWidth="1"/>
    <col min="10280" max="10280" width="3.625" style="134" customWidth="1"/>
    <col min="10281" max="10281" width="2.75" style="134" customWidth="1"/>
    <col min="10282" max="10282" width="0.875" style="134" customWidth="1"/>
    <col min="10283" max="10283" width="1.25" style="134" customWidth="1"/>
    <col min="10284" max="10284" width="5.375" style="134" customWidth="1"/>
    <col min="10285" max="10285" width="6.5" style="134" customWidth="1"/>
    <col min="10286" max="10286" width="4.125" style="134" customWidth="1"/>
    <col min="10287" max="10287" width="7.875" style="134" customWidth="1"/>
    <col min="10288" max="10288" width="8.75" style="134" customWidth="1"/>
    <col min="10289" max="10292" width="6.25" style="134" customWidth="1"/>
    <col min="10293" max="10293" width="4.875" style="134" customWidth="1"/>
    <col min="10294" max="10294" width="2.5" style="134" customWidth="1"/>
    <col min="10295" max="10295" width="4.875" style="134" customWidth="1"/>
    <col min="10296" max="10533" width="9" style="134"/>
    <col min="10534" max="10534" width="1.75" style="134" customWidth="1"/>
    <col min="10535" max="10535" width="2.5" style="134" customWidth="1"/>
    <col min="10536" max="10536" width="3.625" style="134" customWidth="1"/>
    <col min="10537" max="10537" width="2.75" style="134" customWidth="1"/>
    <col min="10538" max="10538" width="0.875" style="134" customWidth="1"/>
    <col min="10539" max="10539" width="1.25" style="134" customWidth="1"/>
    <col min="10540" max="10540" width="5.375" style="134" customWidth="1"/>
    <col min="10541" max="10541" width="6.5" style="134" customWidth="1"/>
    <col min="10542" max="10542" width="4.125" style="134" customWidth="1"/>
    <col min="10543" max="10543" width="7.875" style="134" customWidth="1"/>
    <col min="10544" max="10544" width="8.75" style="134" customWidth="1"/>
    <col min="10545" max="10548" width="6.25" style="134" customWidth="1"/>
    <col min="10549" max="10549" width="4.875" style="134" customWidth="1"/>
    <col min="10550" max="10550" width="2.5" style="134" customWidth="1"/>
    <col min="10551" max="10551" width="4.875" style="134" customWidth="1"/>
    <col min="10552" max="10789" width="9" style="134"/>
    <col min="10790" max="10790" width="1.75" style="134" customWidth="1"/>
    <col min="10791" max="10791" width="2.5" style="134" customWidth="1"/>
    <col min="10792" max="10792" width="3.625" style="134" customWidth="1"/>
    <col min="10793" max="10793" width="2.75" style="134" customWidth="1"/>
    <col min="10794" max="10794" width="0.875" style="134" customWidth="1"/>
    <col min="10795" max="10795" width="1.25" style="134" customWidth="1"/>
    <col min="10796" max="10796" width="5.375" style="134" customWidth="1"/>
    <col min="10797" max="10797" width="6.5" style="134" customWidth="1"/>
    <col min="10798" max="10798" width="4.125" style="134" customWidth="1"/>
    <col min="10799" max="10799" width="7.875" style="134" customWidth="1"/>
    <col min="10800" max="10800" width="8.75" style="134" customWidth="1"/>
    <col min="10801" max="10804" width="6.25" style="134" customWidth="1"/>
    <col min="10805" max="10805" width="4.875" style="134" customWidth="1"/>
    <col min="10806" max="10806" width="2.5" style="134" customWidth="1"/>
    <col min="10807" max="10807" width="4.875" style="134" customWidth="1"/>
    <col min="10808" max="11045" width="9" style="134"/>
    <col min="11046" max="11046" width="1.75" style="134" customWidth="1"/>
    <col min="11047" max="11047" width="2.5" style="134" customWidth="1"/>
    <col min="11048" max="11048" width="3.625" style="134" customWidth="1"/>
    <col min="11049" max="11049" width="2.75" style="134" customWidth="1"/>
    <col min="11050" max="11050" width="0.875" style="134" customWidth="1"/>
    <col min="11051" max="11051" width="1.25" style="134" customWidth="1"/>
    <col min="11052" max="11052" width="5.375" style="134" customWidth="1"/>
    <col min="11053" max="11053" width="6.5" style="134" customWidth="1"/>
    <col min="11054" max="11054" width="4.125" style="134" customWidth="1"/>
    <col min="11055" max="11055" width="7.875" style="134" customWidth="1"/>
    <col min="11056" max="11056" width="8.75" style="134" customWidth="1"/>
    <col min="11057" max="11060" width="6.25" style="134" customWidth="1"/>
    <col min="11061" max="11061" width="4.875" style="134" customWidth="1"/>
    <col min="11062" max="11062" width="2.5" style="134" customWidth="1"/>
    <col min="11063" max="11063" width="4.875" style="134" customWidth="1"/>
    <col min="11064" max="11301" width="9" style="134"/>
    <col min="11302" max="11302" width="1.75" style="134" customWidth="1"/>
    <col min="11303" max="11303" width="2.5" style="134" customWidth="1"/>
    <col min="11304" max="11304" width="3.625" style="134" customWidth="1"/>
    <col min="11305" max="11305" width="2.75" style="134" customWidth="1"/>
    <col min="11306" max="11306" width="0.875" style="134" customWidth="1"/>
    <col min="11307" max="11307" width="1.25" style="134" customWidth="1"/>
    <col min="11308" max="11308" width="5.375" style="134" customWidth="1"/>
    <col min="11309" max="11309" width="6.5" style="134" customWidth="1"/>
    <col min="11310" max="11310" width="4.125" style="134" customWidth="1"/>
    <col min="11311" max="11311" width="7.875" style="134" customWidth="1"/>
    <col min="11312" max="11312" width="8.75" style="134" customWidth="1"/>
    <col min="11313" max="11316" width="6.25" style="134" customWidth="1"/>
    <col min="11317" max="11317" width="4.875" style="134" customWidth="1"/>
    <col min="11318" max="11318" width="2.5" style="134" customWidth="1"/>
    <col min="11319" max="11319" width="4.875" style="134" customWidth="1"/>
    <col min="11320" max="11557" width="9" style="134"/>
    <col min="11558" max="11558" width="1.75" style="134" customWidth="1"/>
    <col min="11559" max="11559" width="2.5" style="134" customWidth="1"/>
    <col min="11560" max="11560" width="3.625" style="134" customWidth="1"/>
    <col min="11561" max="11561" width="2.75" style="134" customWidth="1"/>
    <col min="11562" max="11562" width="0.875" style="134" customWidth="1"/>
    <col min="11563" max="11563" width="1.25" style="134" customWidth="1"/>
    <col min="11564" max="11564" width="5.375" style="134" customWidth="1"/>
    <col min="11565" max="11565" width="6.5" style="134" customWidth="1"/>
    <col min="11566" max="11566" width="4.125" style="134" customWidth="1"/>
    <col min="11567" max="11567" width="7.875" style="134" customWidth="1"/>
    <col min="11568" max="11568" width="8.75" style="134" customWidth="1"/>
    <col min="11569" max="11572" width="6.25" style="134" customWidth="1"/>
    <col min="11573" max="11573" width="4.875" style="134" customWidth="1"/>
    <col min="11574" max="11574" width="2.5" style="134" customWidth="1"/>
    <col min="11575" max="11575" width="4.875" style="134" customWidth="1"/>
    <col min="11576" max="11813" width="9" style="134"/>
    <col min="11814" max="11814" width="1.75" style="134" customWidth="1"/>
    <col min="11815" max="11815" width="2.5" style="134" customWidth="1"/>
    <col min="11816" max="11816" width="3.625" style="134" customWidth="1"/>
    <col min="11817" max="11817" width="2.75" style="134" customWidth="1"/>
    <col min="11818" max="11818" width="0.875" style="134" customWidth="1"/>
    <col min="11819" max="11819" width="1.25" style="134" customWidth="1"/>
    <col min="11820" max="11820" width="5.375" style="134" customWidth="1"/>
    <col min="11821" max="11821" width="6.5" style="134" customWidth="1"/>
    <col min="11822" max="11822" width="4.125" style="134" customWidth="1"/>
    <col min="11823" max="11823" width="7.875" style="134" customWidth="1"/>
    <col min="11824" max="11824" width="8.75" style="134" customWidth="1"/>
    <col min="11825" max="11828" width="6.25" style="134" customWidth="1"/>
    <col min="11829" max="11829" width="4.875" style="134" customWidth="1"/>
    <col min="11830" max="11830" width="2.5" style="134" customWidth="1"/>
    <col min="11831" max="11831" width="4.875" style="134" customWidth="1"/>
    <col min="11832" max="12069" width="9" style="134"/>
    <col min="12070" max="12070" width="1.75" style="134" customWidth="1"/>
    <col min="12071" max="12071" width="2.5" style="134" customWidth="1"/>
    <col min="12072" max="12072" width="3.625" style="134" customWidth="1"/>
    <col min="12073" max="12073" width="2.75" style="134" customWidth="1"/>
    <col min="12074" max="12074" width="0.875" style="134" customWidth="1"/>
    <col min="12075" max="12075" width="1.25" style="134" customWidth="1"/>
    <col min="12076" max="12076" width="5.375" style="134" customWidth="1"/>
    <col min="12077" max="12077" width="6.5" style="134" customWidth="1"/>
    <col min="12078" max="12078" width="4.125" style="134" customWidth="1"/>
    <col min="12079" max="12079" width="7.875" style="134" customWidth="1"/>
    <col min="12080" max="12080" width="8.75" style="134" customWidth="1"/>
    <col min="12081" max="12084" width="6.25" style="134" customWidth="1"/>
    <col min="12085" max="12085" width="4.875" style="134" customWidth="1"/>
    <col min="12086" max="12086" width="2.5" style="134" customWidth="1"/>
    <col min="12087" max="12087" width="4.875" style="134" customWidth="1"/>
    <col min="12088" max="12325" width="9" style="134"/>
    <col min="12326" max="12326" width="1.75" style="134" customWidth="1"/>
    <col min="12327" max="12327" width="2.5" style="134" customWidth="1"/>
    <col min="12328" max="12328" width="3.625" style="134" customWidth="1"/>
    <col min="12329" max="12329" width="2.75" style="134" customWidth="1"/>
    <col min="12330" max="12330" width="0.875" style="134" customWidth="1"/>
    <col min="12331" max="12331" width="1.25" style="134" customWidth="1"/>
    <col min="12332" max="12332" width="5.375" style="134" customWidth="1"/>
    <col min="12333" max="12333" width="6.5" style="134" customWidth="1"/>
    <col min="12334" max="12334" width="4.125" style="134" customWidth="1"/>
    <col min="12335" max="12335" width="7.875" style="134" customWidth="1"/>
    <col min="12336" max="12336" width="8.75" style="134" customWidth="1"/>
    <col min="12337" max="12340" width="6.25" style="134" customWidth="1"/>
    <col min="12341" max="12341" width="4.875" style="134" customWidth="1"/>
    <col min="12342" max="12342" width="2.5" style="134" customWidth="1"/>
    <col min="12343" max="12343" width="4.875" style="134" customWidth="1"/>
    <col min="12344" max="12581" width="9" style="134"/>
    <col min="12582" max="12582" width="1.75" style="134" customWidth="1"/>
    <col min="12583" max="12583" width="2.5" style="134" customWidth="1"/>
    <col min="12584" max="12584" width="3.625" style="134" customWidth="1"/>
    <col min="12585" max="12585" width="2.75" style="134" customWidth="1"/>
    <col min="12586" max="12586" width="0.875" style="134" customWidth="1"/>
    <col min="12587" max="12587" width="1.25" style="134" customWidth="1"/>
    <col min="12588" max="12588" width="5.375" style="134" customWidth="1"/>
    <col min="12589" max="12589" width="6.5" style="134" customWidth="1"/>
    <col min="12590" max="12590" width="4.125" style="134" customWidth="1"/>
    <col min="12591" max="12591" width="7.875" style="134" customWidth="1"/>
    <col min="12592" max="12592" width="8.75" style="134" customWidth="1"/>
    <col min="12593" max="12596" width="6.25" style="134" customWidth="1"/>
    <col min="12597" max="12597" width="4.875" style="134" customWidth="1"/>
    <col min="12598" max="12598" width="2.5" style="134" customWidth="1"/>
    <col min="12599" max="12599" width="4.875" style="134" customWidth="1"/>
    <col min="12600" max="12837" width="9" style="134"/>
    <col min="12838" max="12838" width="1.75" style="134" customWidth="1"/>
    <col min="12839" max="12839" width="2.5" style="134" customWidth="1"/>
    <col min="12840" max="12840" width="3.625" style="134" customWidth="1"/>
    <col min="12841" max="12841" width="2.75" style="134" customWidth="1"/>
    <col min="12842" max="12842" width="0.875" style="134" customWidth="1"/>
    <col min="12843" max="12843" width="1.25" style="134" customWidth="1"/>
    <col min="12844" max="12844" width="5.375" style="134" customWidth="1"/>
    <col min="12845" max="12845" width="6.5" style="134" customWidth="1"/>
    <col min="12846" max="12846" width="4.125" style="134" customWidth="1"/>
    <col min="12847" max="12847" width="7.875" style="134" customWidth="1"/>
    <col min="12848" max="12848" width="8.75" style="134" customWidth="1"/>
    <col min="12849" max="12852" width="6.25" style="134" customWidth="1"/>
    <col min="12853" max="12853" width="4.875" style="134" customWidth="1"/>
    <col min="12854" max="12854" width="2.5" style="134" customWidth="1"/>
    <col min="12855" max="12855" width="4.875" style="134" customWidth="1"/>
    <col min="12856" max="13093" width="9" style="134"/>
    <col min="13094" max="13094" width="1.75" style="134" customWidth="1"/>
    <col min="13095" max="13095" width="2.5" style="134" customWidth="1"/>
    <col min="13096" max="13096" width="3.625" style="134" customWidth="1"/>
    <col min="13097" max="13097" width="2.75" style="134" customWidth="1"/>
    <col min="13098" max="13098" width="0.875" style="134" customWidth="1"/>
    <col min="13099" max="13099" width="1.25" style="134" customWidth="1"/>
    <col min="13100" max="13100" width="5.375" style="134" customWidth="1"/>
    <col min="13101" max="13101" width="6.5" style="134" customWidth="1"/>
    <col min="13102" max="13102" width="4.125" style="134" customWidth="1"/>
    <col min="13103" max="13103" width="7.875" style="134" customWidth="1"/>
    <col min="13104" max="13104" width="8.75" style="134" customWidth="1"/>
    <col min="13105" max="13108" width="6.25" style="134" customWidth="1"/>
    <col min="13109" max="13109" width="4.875" style="134" customWidth="1"/>
    <col min="13110" max="13110" width="2.5" style="134" customWidth="1"/>
    <col min="13111" max="13111" width="4.875" style="134" customWidth="1"/>
    <col min="13112" max="13349" width="9" style="134"/>
    <col min="13350" max="13350" width="1.75" style="134" customWidth="1"/>
    <col min="13351" max="13351" width="2.5" style="134" customWidth="1"/>
    <col min="13352" max="13352" width="3.625" style="134" customWidth="1"/>
    <col min="13353" max="13353" width="2.75" style="134" customWidth="1"/>
    <col min="13354" max="13354" width="0.875" style="134" customWidth="1"/>
    <col min="13355" max="13355" width="1.25" style="134" customWidth="1"/>
    <col min="13356" max="13356" width="5.375" style="134" customWidth="1"/>
    <col min="13357" max="13357" width="6.5" style="134" customWidth="1"/>
    <col min="13358" max="13358" width="4.125" style="134" customWidth="1"/>
    <col min="13359" max="13359" width="7.875" style="134" customWidth="1"/>
    <col min="13360" max="13360" width="8.75" style="134" customWidth="1"/>
    <col min="13361" max="13364" width="6.25" style="134" customWidth="1"/>
    <col min="13365" max="13365" width="4.875" style="134" customWidth="1"/>
    <col min="13366" max="13366" width="2.5" style="134" customWidth="1"/>
    <col min="13367" max="13367" width="4.875" style="134" customWidth="1"/>
    <col min="13368" max="13605" width="9" style="134"/>
    <col min="13606" max="13606" width="1.75" style="134" customWidth="1"/>
    <col min="13607" max="13607" width="2.5" style="134" customWidth="1"/>
    <col min="13608" max="13608" width="3.625" style="134" customWidth="1"/>
    <col min="13609" max="13609" width="2.75" style="134" customWidth="1"/>
    <col min="13610" max="13610" width="0.875" style="134" customWidth="1"/>
    <col min="13611" max="13611" width="1.25" style="134" customWidth="1"/>
    <col min="13612" max="13612" width="5.375" style="134" customWidth="1"/>
    <col min="13613" max="13613" width="6.5" style="134" customWidth="1"/>
    <col min="13614" max="13614" width="4.125" style="134" customWidth="1"/>
    <col min="13615" max="13615" width="7.875" style="134" customWidth="1"/>
    <col min="13616" max="13616" width="8.75" style="134" customWidth="1"/>
    <col min="13617" max="13620" width="6.25" style="134" customWidth="1"/>
    <col min="13621" max="13621" width="4.875" style="134" customWidth="1"/>
    <col min="13622" max="13622" width="2.5" style="134" customWidth="1"/>
    <col min="13623" max="13623" width="4.875" style="134" customWidth="1"/>
    <col min="13624" max="13861" width="9" style="134"/>
    <col min="13862" max="13862" width="1.75" style="134" customWidth="1"/>
    <col min="13863" max="13863" width="2.5" style="134" customWidth="1"/>
    <col min="13864" max="13864" width="3.625" style="134" customWidth="1"/>
    <col min="13865" max="13865" width="2.75" style="134" customWidth="1"/>
    <col min="13866" max="13866" width="0.875" style="134" customWidth="1"/>
    <col min="13867" max="13867" width="1.25" style="134" customWidth="1"/>
    <col min="13868" max="13868" width="5.375" style="134" customWidth="1"/>
    <col min="13869" max="13869" width="6.5" style="134" customWidth="1"/>
    <col min="13870" max="13870" width="4.125" style="134" customWidth="1"/>
    <col min="13871" max="13871" width="7.875" style="134" customWidth="1"/>
    <col min="13872" max="13872" width="8.75" style="134" customWidth="1"/>
    <col min="13873" max="13876" width="6.25" style="134" customWidth="1"/>
    <col min="13877" max="13877" width="4.875" style="134" customWidth="1"/>
    <col min="13878" max="13878" width="2.5" style="134" customWidth="1"/>
    <col min="13879" max="13879" width="4.875" style="134" customWidth="1"/>
    <col min="13880" max="14117" width="9" style="134"/>
    <col min="14118" max="14118" width="1.75" style="134" customWidth="1"/>
    <col min="14119" max="14119" width="2.5" style="134" customWidth="1"/>
    <col min="14120" max="14120" width="3.625" style="134" customWidth="1"/>
    <col min="14121" max="14121" width="2.75" style="134" customWidth="1"/>
    <col min="14122" max="14122" width="0.875" style="134" customWidth="1"/>
    <col min="14123" max="14123" width="1.25" style="134" customWidth="1"/>
    <col min="14124" max="14124" width="5.375" style="134" customWidth="1"/>
    <col min="14125" max="14125" width="6.5" style="134" customWidth="1"/>
    <col min="14126" max="14126" width="4.125" style="134" customWidth="1"/>
    <col min="14127" max="14127" width="7.875" style="134" customWidth="1"/>
    <col min="14128" max="14128" width="8.75" style="134" customWidth="1"/>
    <col min="14129" max="14132" width="6.25" style="134" customWidth="1"/>
    <col min="14133" max="14133" width="4.875" style="134" customWidth="1"/>
    <col min="14134" max="14134" width="2.5" style="134" customWidth="1"/>
    <col min="14135" max="14135" width="4.875" style="134" customWidth="1"/>
    <col min="14136" max="14373" width="9" style="134"/>
    <col min="14374" max="14374" width="1.75" style="134" customWidth="1"/>
    <col min="14375" max="14375" width="2.5" style="134" customWidth="1"/>
    <col min="14376" max="14376" width="3.625" style="134" customWidth="1"/>
    <col min="14377" max="14377" width="2.75" style="134" customWidth="1"/>
    <col min="14378" max="14378" width="0.875" style="134" customWidth="1"/>
    <col min="14379" max="14379" width="1.25" style="134" customWidth="1"/>
    <col min="14380" max="14380" width="5.375" style="134" customWidth="1"/>
    <col min="14381" max="14381" width="6.5" style="134" customWidth="1"/>
    <col min="14382" max="14382" width="4.125" style="134" customWidth="1"/>
    <col min="14383" max="14383" width="7.875" style="134" customWidth="1"/>
    <col min="14384" max="14384" width="8.75" style="134" customWidth="1"/>
    <col min="14385" max="14388" width="6.25" style="134" customWidth="1"/>
    <col min="14389" max="14389" width="4.875" style="134" customWidth="1"/>
    <col min="14390" max="14390" width="2.5" style="134" customWidth="1"/>
    <col min="14391" max="14391" width="4.875" style="134" customWidth="1"/>
    <col min="14392" max="14629" width="9" style="134"/>
    <col min="14630" max="14630" width="1.75" style="134" customWidth="1"/>
    <col min="14631" max="14631" width="2.5" style="134" customWidth="1"/>
    <col min="14632" max="14632" width="3.625" style="134" customWidth="1"/>
    <col min="14633" max="14633" width="2.75" style="134" customWidth="1"/>
    <col min="14634" max="14634" width="0.875" style="134" customWidth="1"/>
    <col min="14635" max="14635" width="1.25" style="134" customWidth="1"/>
    <col min="14636" max="14636" width="5.375" style="134" customWidth="1"/>
    <col min="14637" max="14637" width="6.5" style="134" customWidth="1"/>
    <col min="14638" max="14638" width="4.125" style="134" customWidth="1"/>
    <col min="14639" max="14639" width="7.875" style="134" customWidth="1"/>
    <col min="14640" max="14640" width="8.75" style="134" customWidth="1"/>
    <col min="14641" max="14644" width="6.25" style="134" customWidth="1"/>
    <col min="14645" max="14645" width="4.875" style="134" customWidth="1"/>
    <col min="14646" max="14646" width="2.5" style="134" customWidth="1"/>
    <col min="14647" max="14647" width="4.875" style="134" customWidth="1"/>
    <col min="14648" max="14885" width="9" style="134"/>
    <col min="14886" max="14886" width="1.75" style="134" customWidth="1"/>
    <col min="14887" max="14887" width="2.5" style="134" customWidth="1"/>
    <col min="14888" max="14888" width="3.625" style="134" customWidth="1"/>
    <col min="14889" max="14889" width="2.75" style="134" customWidth="1"/>
    <col min="14890" max="14890" width="0.875" style="134" customWidth="1"/>
    <col min="14891" max="14891" width="1.25" style="134" customWidth="1"/>
    <col min="14892" max="14892" width="5.375" style="134" customWidth="1"/>
    <col min="14893" max="14893" width="6.5" style="134" customWidth="1"/>
    <col min="14894" max="14894" width="4.125" style="134" customWidth="1"/>
    <col min="14895" max="14895" width="7.875" style="134" customWidth="1"/>
    <col min="14896" max="14896" width="8.75" style="134" customWidth="1"/>
    <col min="14897" max="14900" width="6.25" style="134" customWidth="1"/>
    <col min="14901" max="14901" width="4.875" style="134" customWidth="1"/>
    <col min="14902" max="14902" width="2.5" style="134" customWidth="1"/>
    <col min="14903" max="14903" width="4.875" style="134" customWidth="1"/>
    <col min="14904" max="15141" width="9" style="134"/>
    <col min="15142" max="15142" width="1.75" style="134" customWidth="1"/>
    <col min="15143" max="15143" width="2.5" style="134" customWidth="1"/>
    <col min="15144" max="15144" width="3.625" style="134" customWidth="1"/>
    <col min="15145" max="15145" width="2.75" style="134" customWidth="1"/>
    <col min="15146" max="15146" width="0.875" style="134" customWidth="1"/>
    <col min="15147" max="15147" width="1.25" style="134" customWidth="1"/>
    <col min="15148" max="15148" width="5.375" style="134" customWidth="1"/>
    <col min="15149" max="15149" width="6.5" style="134" customWidth="1"/>
    <col min="15150" max="15150" width="4.125" style="134" customWidth="1"/>
    <col min="15151" max="15151" width="7.875" style="134" customWidth="1"/>
    <col min="15152" max="15152" width="8.75" style="134" customWidth="1"/>
    <col min="15153" max="15156" width="6.25" style="134" customWidth="1"/>
    <col min="15157" max="15157" width="4.875" style="134" customWidth="1"/>
    <col min="15158" max="15158" width="2.5" style="134" customWidth="1"/>
    <col min="15159" max="15159" width="4.875" style="134" customWidth="1"/>
    <col min="15160" max="15397" width="9" style="134"/>
    <col min="15398" max="15398" width="1.75" style="134" customWidth="1"/>
    <col min="15399" max="15399" width="2.5" style="134" customWidth="1"/>
    <col min="15400" max="15400" width="3.625" style="134" customWidth="1"/>
    <col min="15401" max="15401" width="2.75" style="134" customWidth="1"/>
    <col min="15402" max="15402" width="0.875" style="134" customWidth="1"/>
    <col min="15403" max="15403" width="1.25" style="134" customWidth="1"/>
    <col min="15404" max="15404" width="5.375" style="134" customWidth="1"/>
    <col min="15405" max="15405" width="6.5" style="134" customWidth="1"/>
    <col min="15406" max="15406" width="4.125" style="134" customWidth="1"/>
    <col min="15407" max="15407" width="7.875" style="134" customWidth="1"/>
    <col min="15408" max="15408" width="8.75" style="134" customWidth="1"/>
    <col min="15409" max="15412" width="6.25" style="134" customWidth="1"/>
    <col min="15413" max="15413" width="4.875" style="134" customWidth="1"/>
    <col min="15414" max="15414" width="2.5" style="134" customWidth="1"/>
    <col min="15415" max="15415" width="4.875" style="134" customWidth="1"/>
    <col min="15416" max="15653" width="9" style="134"/>
    <col min="15654" max="15654" width="1.75" style="134" customWidth="1"/>
    <col min="15655" max="15655" width="2.5" style="134" customWidth="1"/>
    <col min="15656" max="15656" width="3.625" style="134" customWidth="1"/>
    <col min="15657" max="15657" width="2.75" style="134" customWidth="1"/>
    <col min="15658" max="15658" width="0.875" style="134" customWidth="1"/>
    <col min="15659" max="15659" width="1.25" style="134" customWidth="1"/>
    <col min="15660" max="15660" width="5.375" style="134" customWidth="1"/>
    <col min="15661" max="15661" width="6.5" style="134" customWidth="1"/>
    <col min="15662" max="15662" width="4.125" style="134" customWidth="1"/>
    <col min="15663" max="15663" width="7.875" style="134" customWidth="1"/>
    <col min="15664" max="15664" width="8.75" style="134" customWidth="1"/>
    <col min="15665" max="15668" width="6.25" style="134" customWidth="1"/>
    <col min="15669" max="15669" width="4.875" style="134" customWidth="1"/>
    <col min="15670" max="15670" width="2.5" style="134" customWidth="1"/>
    <col min="15671" max="15671" width="4.875" style="134" customWidth="1"/>
    <col min="15672" max="15909" width="9" style="134"/>
    <col min="15910" max="15910" width="1.75" style="134" customWidth="1"/>
    <col min="15911" max="15911" width="2.5" style="134" customWidth="1"/>
    <col min="15912" max="15912" width="3.625" style="134" customWidth="1"/>
    <col min="15913" max="15913" width="2.75" style="134" customWidth="1"/>
    <col min="15914" max="15914" width="0.875" style="134" customWidth="1"/>
    <col min="15915" max="15915" width="1.25" style="134" customWidth="1"/>
    <col min="15916" max="15916" width="5.375" style="134" customWidth="1"/>
    <col min="15917" max="15917" width="6.5" style="134" customWidth="1"/>
    <col min="15918" max="15918" width="4.125" style="134" customWidth="1"/>
    <col min="15919" max="15919" width="7.875" style="134" customWidth="1"/>
    <col min="15920" max="15920" width="8.75" style="134" customWidth="1"/>
    <col min="15921" max="15924" width="6.25" style="134" customWidth="1"/>
    <col min="15925" max="15925" width="4.875" style="134" customWidth="1"/>
    <col min="15926" max="15926" width="2.5" style="134" customWidth="1"/>
    <col min="15927" max="15927" width="4.875" style="134" customWidth="1"/>
    <col min="15928" max="16165" width="9" style="134"/>
    <col min="16166" max="16166" width="1.75" style="134" customWidth="1"/>
    <col min="16167" max="16167" width="2.5" style="134" customWidth="1"/>
    <col min="16168" max="16168" width="3.625" style="134" customWidth="1"/>
    <col min="16169" max="16169" width="2.75" style="134" customWidth="1"/>
    <col min="16170" max="16170" width="0.875" style="134" customWidth="1"/>
    <col min="16171" max="16171" width="1.25" style="134" customWidth="1"/>
    <col min="16172" max="16172" width="5.375" style="134" customWidth="1"/>
    <col min="16173" max="16173" width="6.5" style="134" customWidth="1"/>
    <col min="16174" max="16174" width="4.125" style="134" customWidth="1"/>
    <col min="16175" max="16175" width="7.875" style="134" customWidth="1"/>
    <col min="16176" max="16176" width="8.75" style="134" customWidth="1"/>
    <col min="16177" max="16180" width="6.25" style="134" customWidth="1"/>
    <col min="16181" max="16181" width="4.875" style="134" customWidth="1"/>
    <col min="16182" max="16182" width="2.5" style="134" customWidth="1"/>
    <col min="16183" max="16183" width="4.875" style="134" customWidth="1"/>
    <col min="16184" max="16384" width="9" style="134"/>
  </cols>
  <sheetData>
    <row r="1" spans="1:75" s="80" customFormat="1" ht="13.5" customHeight="1">
      <c r="B1" s="1536" t="s">
        <v>516</v>
      </c>
      <c r="C1" s="1536" t="s">
        <v>517</v>
      </c>
      <c r="D1" s="1536" t="s">
        <v>518</v>
      </c>
      <c r="E1" s="1536" t="s">
        <v>519</v>
      </c>
      <c r="F1" s="81"/>
      <c r="G1" s="1538" t="s">
        <v>520</v>
      </c>
      <c r="H1" s="1538"/>
      <c r="I1" s="1538"/>
      <c r="J1" s="1538"/>
      <c r="K1" s="82"/>
      <c r="L1" s="1538" t="s">
        <v>521</v>
      </c>
      <c r="M1" s="1538"/>
      <c r="N1" s="1538"/>
      <c r="O1" s="1538"/>
      <c r="P1" s="1538"/>
      <c r="Q1" s="1538"/>
      <c r="R1" s="82"/>
      <c r="S1" s="1546" t="s">
        <v>522</v>
      </c>
      <c r="T1" s="1547"/>
      <c r="U1" s="1548"/>
      <c r="V1" s="82"/>
      <c r="W1" s="1551" t="s">
        <v>523</v>
      </c>
      <c r="X1" s="1552"/>
      <c r="Y1" s="1552"/>
      <c r="Z1" s="1552"/>
      <c r="AA1" s="1553"/>
      <c r="AB1" s="82"/>
      <c r="AC1" s="82"/>
      <c r="AD1" s="1557" t="s">
        <v>524</v>
      </c>
      <c r="AE1" s="1558"/>
      <c r="AF1" s="1558"/>
      <c r="AG1" s="1558"/>
      <c r="AH1" s="1558"/>
      <c r="AI1" s="1558"/>
      <c r="AJ1" s="1559"/>
      <c r="AK1" s="82"/>
      <c r="AL1" s="1563" t="s">
        <v>525</v>
      </c>
      <c r="AM1" s="1552"/>
      <c r="AN1" s="1553"/>
      <c r="AO1" s="82"/>
      <c r="AP1" s="1538" t="s">
        <v>526</v>
      </c>
      <c r="AQ1" s="1538"/>
      <c r="AR1" s="1538"/>
      <c r="AS1" s="82"/>
      <c r="AT1" s="1538" t="s">
        <v>527</v>
      </c>
      <c r="AU1" s="1538"/>
      <c r="AV1" s="1538"/>
      <c r="AW1" s="82"/>
      <c r="AX1" s="1537" t="s">
        <v>528</v>
      </c>
      <c r="AY1" s="82"/>
      <c r="AZ1" s="1537" t="s">
        <v>529</v>
      </c>
      <c r="BA1" s="82"/>
      <c r="BB1" s="1537" t="s">
        <v>530</v>
      </c>
      <c r="BC1" s="82"/>
      <c r="BD1" s="1537" t="s">
        <v>531</v>
      </c>
      <c r="BE1" s="82"/>
      <c r="BF1" s="82"/>
      <c r="BG1" s="82"/>
      <c r="BH1" s="1544" t="s">
        <v>532</v>
      </c>
      <c r="BI1" s="1545"/>
      <c r="BJ1" s="1545" t="s">
        <v>533</v>
      </c>
    </row>
    <row r="2" spans="1:75" s="80" customFormat="1" ht="13.5" customHeight="1">
      <c r="B2" s="1536"/>
      <c r="C2" s="1536"/>
      <c r="D2" s="1536"/>
      <c r="E2" s="1536"/>
      <c r="F2" s="81"/>
      <c r="G2" s="1538" t="s">
        <v>534</v>
      </c>
      <c r="H2" s="1538"/>
      <c r="I2" s="1539" t="s">
        <v>535</v>
      </c>
      <c r="J2" s="1539"/>
      <c r="K2" s="83"/>
      <c r="L2" s="1538" t="s">
        <v>534</v>
      </c>
      <c r="M2" s="1538"/>
      <c r="N2" s="1540"/>
      <c r="O2" s="1539" t="s">
        <v>535</v>
      </c>
      <c r="P2" s="1539"/>
      <c r="Q2" s="1539"/>
      <c r="R2" s="83"/>
      <c r="S2" s="1549"/>
      <c r="T2" s="1545"/>
      <c r="U2" s="1550"/>
      <c r="V2" s="83"/>
      <c r="W2" s="1554"/>
      <c r="X2" s="1555"/>
      <c r="Y2" s="1555"/>
      <c r="Z2" s="1555"/>
      <c r="AA2" s="1556"/>
      <c r="AB2" s="83"/>
      <c r="AC2" s="83"/>
      <c r="AD2" s="1560"/>
      <c r="AE2" s="1561"/>
      <c r="AF2" s="1561"/>
      <c r="AG2" s="1561"/>
      <c r="AH2" s="1561"/>
      <c r="AI2" s="1561"/>
      <c r="AJ2" s="1562"/>
      <c r="AK2" s="83"/>
      <c r="AL2" s="1554"/>
      <c r="AM2" s="1555"/>
      <c r="AN2" s="1556"/>
      <c r="AO2" s="82"/>
      <c r="AP2" s="1564"/>
      <c r="AQ2" s="1564"/>
      <c r="AR2" s="1564"/>
      <c r="AS2" s="82"/>
      <c r="AT2" s="1564"/>
      <c r="AU2" s="1564"/>
      <c r="AV2" s="1564"/>
      <c r="AW2" s="83"/>
      <c r="AX2" s="1543"/>
      <c r="AY2" s="83"/>
      <c r="AZ2" s="1543"/>
      <c r="BA2" s="83"/>
      <c r="BB2" s="1543"/>
      <c r="BC2" s="83"/>
      <c r="BD2" s="1543"/>
      <c r="BE2" s="82"/>
      <c r="BF2" s="82"/>
      <c r="BG2" s="83"/>
      <c r="BH2" s="1545"/>
      <c r="BI2" s="1545"/>
      <c r="BJ2" s="1545"/>
    </row>
    <row r="3" spans="1:75" s="84" customFormat="1" ht="13.5" customHeight="1">
      <c r="B3" s="1536"/>
      <c r="C3" s="1536"/>
      <c r="D3" s="1536"/>
      <c r="E3" s="1536"/>
      <c r="F3" s="85"/>
      <c r="G3" s="1541" t="s">
        <v>536</v>
      </c>
      <c r="H3" s="1542"/>
      <c r="I3" s="1541" t="s">
        <v>536</v>
      </c>
      <c r="J3" s="1542"/>
      <c r="K3" s="86"/>
      <c r="L3" s="87"/>
      <c r="M3" s="88"/>
      <c r="N3" s="89"/>
      <c r="O3" s="87"/>
      <c r="P3" s="88"/>
      <c r="Q3" s="90"/>
      <c r="R3" s="89"/>
      <c r="S3" s="91"/>
      <c r="T3" s="92"/>
      <c r="U3" s="1537" t="s">
        <v>537</v>
      </c>
      <c r="V3" s="86"/>
      <c r="W3" s="87"/>
      <c r="X3" s="93"/>
      <c r="Y3" s="1569" t="s">
        <v>538</v>
      </c>
      <c r="Z3" s="1570"/>
      <c r="AA3" s="1571"/>
      <c r="AB3" s="89"/>
      <c r="AC3" s="89"/>
      <c r="AD3" s="91"/>
      <c r="AE3" s="94"/>
      <c r="AF3" s="92"/>
      <c r="AG3" s="1565" t="s">
        <v>537</v>
      </c>
      <c r="AH3" s="95"/>
      <c r="AI3" s="86"/>
      <c r="AJ3" s="1572"/>
      <c r="AK3" s="89"/>
      <c r="AL3" s="91"/>
      <c r="AM3" s="92"/>
      <c r="AN3" s="1565" t="s">
        <v>539</v>
      </c>
      <c r="AO3" s="86"/>
      <c r="AP3" s="91"/>
      <c r="AQ3" s="1567" t="s">
        <v>540</v>
      </c>
      <c r="AR3" s="1568"/>
      <c r="AS3" s="86"/>
      <c r="AT3" s="91"/>
      <c r="AU3" s="1567" t="s">
        <v>540</v>
      </c>
      <c r="AV3" s="1568"/>
      <c r="AW3" s="89"/>
      <c r="AX3" s="1543"/>
      <c r="AY3" s="89"/>
      <c r="AZ3" s="1543"/>
      <c r="BA3" s="89"/>
      <c r="BB3" s="1543"/>
      <c r="BC3" s="89"/>
      <c r="BD3" s="1543"/>
      <c r="BE3" s="96"/>
      <c r="BF3" s="96"/>
      <c r="BG3" s="89"/>
      <c r="BH3" s="1545"/>
      <c r="BI3" s="1545"/>
      <c r="BJ3" s="1545"/>
      <c r="BK3" s="97"/>
      <c r="BL3" s="97"/>
      <c r="BM3" s="97"/>
      <c r="BN3" s="97"/>
      <c r="BO3" s="97"/>
      <c r="BP3" s="97"/>
      <c r="BQ3" s="97"/>
      <c r="BR3" s="97"/>
      <c r="BS3" s="97"/>
      <c r="BT3" s="97"/>
      <c r="BU3" s="97"/>
      <c r="BV3" s="97"/>
      <c r="BW3" s="97"/>
    </row>
    <row r="4" spans="1:75" s="84" customFormat="1" ht="13.5" customHeight="1">
      <c r="B4" s="1537"/>
      <c r="C4" s="1537"/>
      <c r="D4" s="1537"/>
      <c r="E4" s="1537"/>
      <c r="F4" s="85"/>
      <c r="G4" s="87"/>
      <c r="H4" s="98" t="s">
        <v>541</v>
      </c>
      <c r="I4" s="87"/>
      <c r="J4" s="98" t="s">
        <v>541</v>
      </c>
      <c r="K4" s="99"/>
      <c r="L4" s="91"/>
      <c r="M4" s="100" t="s">
        <v>542</v>
      </c>
      <c r="N4" s="89"/>
      <c r="O4" s="101"/>
      <c r="P4" s="100" t="s">
        <v>542</v>
      </c>
      <c r="Q4" s="90"/>
      <c r="R4" s="89"/>
      <c r="S4" s="87"/>
      <c r="T4" s="99"/>
      <c r="U4" s="1543"/>
      <c r="V4" s="83"/>
      <c r="W4" s="91"/>
      <c r="X4" s="100" t="s">
        <v>542</v>
      </c>
      <c r="Y4" s="102"/>
      <c r="Z4" s="103" t="s">
        <v>543</v>
      </c>
      <c r="AA4" s="104"/>
      <c r="AB4" s="89"/>
      <c r="AC4" s="89"/>
      <c r="AD4" s="87"/>
      <c r="AE4" s="96"/>
      <c r="AF4" s="99"/>
      <c r="AG4" s="1566"/>
      <c r="AH4" s="95"/>
      <c r="AI4" s="83"/>
      <c r="AJ4" s="1572"/>
      <c r="AK4" s="89"/>
      <c r="AL4" s="87"/>
      <c r="AM4" s="99"/>
      <c r="AN4" s="1566"/>
      <c r="AO4" s="86"/>
      <c r="AP4" s="91"/>
      <c r="AQ4" s="105" t="s">
        <v>544</v>
      </c>
      <c r="AR4" s="106" t="s">
        <v>545</v>
      </c>
      <c r="AS4" s="86"/>
      <c r="AT4" s="91"/>
      <c r="AU4" s="105" t="s">
        <v>544</v>
      </c>
      <c r="AV4" s="106" t="s">
        <v>545</v>
      </c>
      <c r="AW4" s="89"/>
      <c r="AX4" s="1543"/>
      <c r="AY4" s="89"/>
      <c r="AZ4" s="1543"/>
      <c r="BA4" s="89"/>
      <c r="BB4" s="1543"/>
      <c r="BC4" s="89"/>
      <c r="BD4" s="1543"/>
      <c r="BE4" s="94"/>
      <c r="BF4" s="94"/>
      <c r="BG4" s="89"/>
      <c r="BH4" s="1545"/>
      <c r="BI4" s="1545"/>
      <c r="BJ4" s="1545"/>
      <c r="BK4" s="97"/>
      <c r="BL4" s="97"/>
      <c r="BM4" s="97"/>
      <c r="BN4" s="97"/>
      <c r="BO4" s="97"/>
      <c r="BP4" s="97"/>
      <c r="BQ4" s="97"/>
      <c r="BR4" s="97"/>
      <c r="BS4" s="97"/>
      <c r="BT4" s="97"/>
      <c r="BU4" s="97"/>
      <c r="BV4" s="97"/>
      <c r="BW4" s="97"/>
    </row>
    <row r="5" spans="1:75" s="84" customFormat="1" ht="13.5" customHeight="1">
      <c r="B5" s="107" t="s">
        <v>546</v>
      </c>
      <c r="C5" s="107" t="s">
        <v>547</v>
      </c>
      <c r="D5" s="107" t="s">
        <v>548</v>
      </c>
      <c r="E5" s="107" t="s">
        <v>549</v>
      </c>
      <c r="F5" s="86"/>
      <c r="G5" s="1577" t="s">
        <v>550</v>
      </c>
      <c r="H5" s="1577"/>
      <c r="I5" s="1577" t="s">
        <v>550</v>
      </c>
      <c r="J5" s="1577"/>
      <c r="K5" s="83"/>
      <c r="L5" s="1578" t="s">
        <v>551</v>
      </c>
      <c r="M5" s="1579"/>
      <c r="N5" s="1580"/>
      <c r="O5" s="1581" t="s">
        <v>551</v>
      </c>
      <c r="P5" s="1582"/>
      <c r="Q5" s="1583"/>
      <c r="R5" s="89"/>
      <c r="S5" s="1577" t="s">
        <v>552</v>
      </c>
      <c r="T5" s="1577"/>
      <c r="U5" s="1577"/>
      <c r="V5" s="83"/>
      <c r="W5" s="1577" t="s">
        <v>553</v>
      </c>
      <c r="X5" s="1577"/>
      <c r="Y5" s="1577"/>
      <c r="Z5" s="1577"/>
      <c r="AA5" s="1577"/>
      <c r="AB5" s="89"/>
      <c r="AC5" s="89"/>
      <c r="AD5" s="1578" t="s">
        <v>554</v>
      </c>
      <c r="AE5" s="1579"/>
      <c r="AF5" s="1579"/>
      <c r="AG5" s="1579"/>
      <c r="AH5" s="1579"/>
      <c r="AI5" s="1579"/>
      <c r="AJ5" s="1580"/>
      <c r="AK5" s="89"/>
      <c r="AL5" s="1578" t="s">
        <v>555</v>
      </c>
      <c r="AM5" s="1579"/>
      <c r="AN5" s="1580"/>
      <c r="AO5" s="86"/>
      <c r="AP5" s="1578" t="s">
        <v>556</v>
      </c>
      <c r="AQ5" s="1579"/>
      <c r="AR5" s="1580"/>
      <c r="AS5" s="86"/>
      <c r="AT5" s="1578" t="s">
        <v>557</v>
      </c>
      <c r="AU5" s="1579"/>
      <c r="AV5" s="1580"/>
      <c r="AW5" s="89"/>
      <c r="AX5" s="108" t="s">
        <v>558</v>
      </c>
      <c r="AY5" s="89"/>
      <c r="AZ5" s="108" t="s">
        <v>559</v>
      </c>
      <c r="BA5" s="89"/>
      <c r="BB5" s="108" t="s">
        <v>560</v>
      </c>
      <c r="BC5" s="89"/>
      <c r="BD5" s="108" t="s">
        <v>561</v>
      </c>
      <c r="BE5" s="94"/>
      <c r="BF5" s="94"/>
      <c r="BG5" s="89"/>
      <c r="BH5" s="82"/>
      <c r="BI5" s="82"/>
      <c r="BJ5" s="82"/>
      <c r="BK5" s="97"/>
      <c r="BL5" s="97"/>
      <c r="BM5" s="97"/>
      <c r="BN5" s="97"/>
      <c r="BO5" s="97"/>
      <c r="BP5" s="97"/>
      <c r="BQ5" s="97"/>
      <c r="BR5" s="97"/>
      <c r="BS5" s="97"/>
      <c r="BT5" s="97"/>
      <c r="BU5" s="97"/>
      <c r="BV5" s="97"/>
      <c r="BW5" s="97"/>
    </row>
    <row r="6" spans="1:75" s="109" customFormat="1" ht="19.5" customHeight="1">
      <c r="A6" s="109">
        <v>1</v>
      </c>
      <c r="B6" s="110">
        <v>2</v>
      </c>
      <c r="C6" s="111">
        <v>3</v>
      </c>
      <c r="D6" s="109">
        <v>4</v>
      </c>
      <c r="E6" s="110">
        <v>5</v>
      </c>
      <c r="F6" s="111">
        <v>6</v>
      </c>
      <c r="G6" s="109">
        <v>7</v>
      </c>
      <c r="H6" s="110">
        <v>8</v>
      </c>
      <c r="I6" s="111">
        <v>9</v>
      </c>
      <c r="J6" s="109">
        <v>10</v>
      </c>
      <c r="K6" s="110">
        <v>11</v>
      </c>
      <c r="L6" s="111">
        <v>12</v>
      </c>
      <c r="M6" s="109">
        <v>13</v>
      </c>
      <c r="N6" s="110">
        <v>14</v>
      </c>
      <c r="O6" s="111">
        <v>15</v>
      </c>
      <c r="P6" s="109">
        <v>16</v>
      </c>
      <c r="Q6" s="110">
        <v>17</v>
      </c>
      <c r="R6" s="111">
        <v>18</v>
      </c>
      <c r="S6" s="109">
        <v>19</v>
      </c>
      <c r="T6" s="110">
        <v>20</v>
      </c>
      <c r="U6" s="111">
        <v>21</v>
      </c>
      <c r="V6" s="109">
        <v>22</v>
      </c>
      <c r="W6" s="110">
        <v>23</v>
      </c>
      <c r="X6" s="111">
        <v>24</v>
      </c>
      <c r="Y6" s="109">
        <v>25</v>
      </c>
      <c r="Z6" s="110">
        <v>26</v>
      </c>
      <c r="AA6" s="111">
        <v>27</v>
      </c>
      <c r="AB6" s="109">
        <v>28</v>
      </c>
      <c r="AC6" s="110">
        <v>29</v>
      </c>
      <c r="AD6" s="111">
        <v>30</v>
      </c>
      <c r="AE6" s="109">
        <v>31</v>
      </c>
      <c r="AF6" s="110">
        <v>32</v>
      </c>
      <c r="AG6" s="111">
        <v>33</v>
      </c>
      <c r="AH6" s="109">
        <v>34</v>
      </c>
      <c r="AI6" s="110">
        <v>35</v>
      </c>
      <c r="AJ6" s="111">
        <v>36</v>
      </c>
      <c r="AK6" s="109">
        <v>37</v>
      </c>
      <c r="AL6" s="110">
        <v>38</v>
      </c>
      <c r="AM6" s="111">
        <v>39</v>
      </c>
      <c r="AN6" s="109">
        <v>40</v>
      </c>
      <c r="AO6" s="110">
        <v>41</v>
      </c>
      <c r="AP6" s="111">
        <v>42</v>
      </c>
      <c r="AQ6" s="109">
        <v>43</v>
      </c>
      <c r="AR6" s="110">
        <v>44</v>
      </c>
      <c r="AS6" s="111">
        <v>45</v>
      </c>
      <c r="AT6" s="109">
        <v>46</v>
      </c>
      <c r="AU6" s="110">
        <v>47</v>
      </c>
      <c r="AV6" s="111">
        <v>48</v>
      </c>
      <c r="AW6" s="109">
        <v>49</v>
      </c>
      <c r="AX6" s="110">
        <v>50</v>
      </c>
      <c r="AY6" s="111">
        <v>51</v>
      </c>
      <c r="AZ6" s="109">
        <v>52</v>
      </c>
      <c r="BA6" s="110">
        <v>53</v>
      </c>
      <c r="BB6" s="111">
        <v>54</v>
      </c>
      <c r="BC6" s="109">
        <v>55</v>
      </c>
      <c r="BD6" s="110">
        <v>56</v>
      </c>
      <c r="BE6" s="112"/>
      <c r="BF6" s="112"/>
      <c r="BG6" s="89"/>
      <c r="BH6" s="82"/>
      <c r="BI6" s="82"/>
      <c r="BJ6" s="82"/>
      <c r="BK6" s="113"/>
      <c r="BL6" s="113"/>
      <c r="BM6" s="113"/>
      <c r="BN6" s="113"/>
      <c r="BO6" s="113"/>
      <c r="BP6" s="113"/>
      <c r="BQ6" s="113"/>
      <c r="BR6" s="113"/>
      <c r="BS6" s="113"/>
      <c r="BT6" s="113"/>
      <c r="BU6" s="113"/>
      <c r="BV6" s="113"/>
      <c r="BW6" s="113"/>
    </row>
    <row r="7" spans="1:75" s="121" customFormat="1" ht="15" customHeight="1">
      <c r="A7" s="1604" t="s">
        <v>562</v>
      </c>
      <c r="B7" s="1537" t="s">
        <v>563</v>
      </c>
      <c r="C7" s="1606" t="s">
        <v>564</v>
      </c>
      <c r="D7" s="1608" t="s">
        <v>565</v>
      </c>
      <c r="E7" s="1610" t="s">
        <v>566</v>
      </c>
      <c r="F7" s="114"/>
      <c r="G7" s="1612">
        <v>168640</v>
      </c>
      <c r="H7" s="1614">
        <v>244720</v>
      </c>
      <c r="I7" s="1612">
        <v>164020</v>
      </c>
      <c r="J7" s="1614">
        <v>240100</v>
      </c>
      <c r="K7" s="1677" t="s">
        <v>567</v>
      </c>
      <c r="L7" s="1616">
        <v>1580</v>
      </c>
      <c r="M7" s="1600">
        <v>2340</v>
      </c>
      <c r="N7" s="1573" t="s">
        <v>568</v>
      </c>
      <c r="O7" s="1616">
        <v>1530</v>
      </c>
      <c r="P7" s="1600">
        <v>2290</v>
      </c>
      <c r="Q7" s="1573" t="s">
        <v>568</v>
      </c>
      <c r="R7" s="1677" t="s">
        <v>567</v>
      </c>
      <c r="S7" s="1618">
        <v>38160</v>
      </c>
      <c r="T7" s="1677" t="s">
        <v>567</v>
      </c>
      <c r="U7" s="1575">
        <v>380</v>
      </c>
      <c r="V7" s="1595" t="s">
        <v>567</v>
      </c>
      <c r="W7" s="1596">
        <v>152170</v>
      </c>
      <c r="X7" s="1573">
        <v>76080</v>
      </c>
      <c r="Y7" s="1598">
        <v>1520</v>
      </c>
      <c r="Z7" s="1600">
        <v>760</v>
      </c>
      <c r="AA7" s="1573" t="s">
        <v>568</v>
      </c>
      <c r="AB7" s="1649" t="s">
        <v>569</v>
      </c>
      <c r="AC7" s="83"/>
      <c r="AD7" s="1650" t="s">
        <v>570</v>
      </c>
      <c r="AE7" s="1651"/>
      <c r="AF7" s="1677" t="s">
        <v>567</v>
      </c>
      <c r="AG7" s="115"/>
      <c r="AH7" s="116"/>
      <c r="AI7" s="1680" t="s">
        <v>571</v>
      </c>
      <c r="AJ7" s="115"/>
      <c r="AK7" s="1595" t="s">
        <v>567</v>
      </c>
      <c r="AL7" s="1618">
        <v>38300</v>
      </c>
      <c r="AM7" s="1677" t="s">
        <v>567</v>
      </c>
      <c r="AN7" s="1647">
        <v>330</v>
      </c>
      <c r="AO7" s="1679" t="s">
        <v>567</v>
      </c>
      <c r="AP7" s="1632" t="s">
        <v>572</v>
      </c>
      <c r="AQ7" s="1633">
        <v>2700</v>
      </c>
      <c r="AR7" s="1630">
        <v>3000</v>
      </c>
      <c r="AS7" s="1679" t="s">
        <v>567</v>
      </c>
      <c r="AT7" s="1632" t="s">
        <v>573</v>
      </c>
      <c r="AU7" s="1633">
        <v>20300</v>
      </c>
      <c r="AV7" s="1630">
        <v>22600</v>
      </c>
      <c r="AW7" s="1595" t="s">
        <v>574</v>
      </c>
      <c r="AX7" s="1618">
        <v>2050</v>
      </c>
      <c r="AY7" s="1677" t="s">
        <v>574</v>
      </c>
      <c r="AZ7" s="1620" t="s">
        <v>575</v>
      </c>
      <c r="BA7" s="1677" t="s">
        <v>574</v>
      </c>
      <c r="BB7" s="1627" t="s">
        <v>576</v>
      </c>
      <c r="BC7" s="1595"/>
      <c r="BD7" s="1620" t="s">
        <v>577</v>
      </c>
      <c r="BE7" s="117"/>
      <c r="BF7" s="117"/>
      <c r="BG7" s="118"/>
      <c r="BH7" s="119">
        <v>35</v>
      </c>
      <c r="BI7" s="119">
        <v>36</v>
      </c>
      <c r="BJ7" s="1622">
        <v>1</v>
      </c>
      <c r="BK7" s="120"/>
      <c r="BL7" s="120"/>
      <c r="BM7" s="120"/>
      <c r="BN7" s="120"/>
      <c r="BO7" s="120"/>
      <c r="BP7" s="120"/>
      <c r="BQ7" s="120"/>
      <c r="BR7" s="120"/>
      <c r="BS7" s="120"/>
      <c r="BT7" s="120"/>
      <c r="BU7" s="120"/>
      <c r="BV7" s="120"/>
      <c r="BW7" s="120"/>
    </row>
    <row r="8" spans="1:75" s="121" customFormat="1" ht="15" customHeight="1">
      <c r="A8" s="1604"/>
      <c r="B8" s="1543"/>
      <c r="C8" s="1607"/>
      <c r="D8" s="1609"/>
      <c r="E8" s="1611"/>
      <c r="F8" s="114"/>
      <c r="G8" s="1613"/>
      <c r="H8" s="1615"/>
      <c r="I8" s="1613"/>
      <c r="J8" s="1615"/>
      <c r="K8" s="1595"/>
      <c r="L8" s="1617"/>
      <c r="M8" s="1601"/>
      <c r="N8" s="1574"/>
      <c r="O8" s="1617"/>
      <c r="P8" s="1601"/>
      <c r="Q8" s="1574"/>
      <c r="R8" s="1595"/>
      <c r="S8" s="1619"/>
      <c r="T8" s="1595"/>
      <c r="U8" s="1576"/>
      <c r="V8" s="1595"/>
      <c r="W8" s="1597"/>
      <c r="X8" s="1574"/>
      <c r="Y8" s="1599"/>
      <c r="Z8" s="1601"/>
      <c r="AA8" s="1574"/>
      <c r="AB8" s="1649"/>
      <c r="AC8" s="83"/>
      <c r="AD8" s="1593"/>
      <c r="AE8" s="1652"/>
      <c r="AF8" s="1595"/>
      <c r="AG8" s="122"/>
      <c r="AH8" s="116"/>
      <c r="AI8" s="1653"/>
      <c r="AJ8" s="122"/>
      <c r="AK8" s="1595"/>
      <c r="AL8" s="1619"/>
      <c r="AM8" s="1595"/>
      <c r="AN8" s="1648"/>
      <c r="AO8" s="1631"/>
      <c r="AP8" s="1623"/>
      <c r="AQ8" s="1624"/>
      <c r="AR8" s="1625"/>
      <c r="AS8" s="1631"/>
      <c r="AT8" s="1623"/>
      <c r="AU8" s="1624"/>
      <c r="AV8" s="1625"/>
      <c r="AW8" s="1595"/>
      <c r="AX8" s="1619"/>
      <c r="AY8" s="1595"/>
      <c r="AZ8" s="1621"/>
      <c r="BA8" s="1595"/>
      <c r="BB8" s="1678"/>
      <c r="BC8" s="1595"/>
      <c r="BD8" s="1621"/>
      <c r="BE8" s="117"/>
      <c r="BF8" s="117"/>
      <c r="BG8" s="118"/>
      <c r="BH8" s="119"/>
      <c r="BI8" s="119"/>
      <c r="BJ8" s="1622"/>
      <c r="BK8" s="120"/>
      <c r="BL8" s="120"/>
      <c r="BM8" s="120"/>
      <c r="BN8" s="120"/>
      <c r="BO8" s="120"/>
      <c r="BP8" s="120"/>
      <c r="BQ8" s="120"/>
      <c r="BR8" s="120"/>
      <c r="BS8" s="120"/>
      <c r="BT8" s="120"/>
      <c r="BU8" s="120"/>
      <c r="BV8" s="120"/>
      <c r="BW8" s="120"/>
    </row>
    <row r="9" spans="1:75" s="121" customFormat="1" ht="15" customHeight="1">
      <c r="A9" s="1604"/>
      <c r="B9" s="1543"/>
      <c r="C9" s="1607"/>
      <c r="D9" s="1609"/>
      <c r="E9" s="1611"/>
      <c r="F9" s="114"/>
      <c r="G9" s="1613"/>
      <c r="H9" s="1615"/>
      <c r="I9" s="1613"/>
      <c r="J9" s="1615"/>
      <c r="K9" s="1595"/>
      <c r="L9" s="1617"/>
      <c r="M9" s="1601"/>
      <c r="N9" s="1574"/>
      <c r="O9" s="1617"/>
      <c r="P9" s="1601"/>
      <c r="Q9" s="1574"/>
      <c r="R9" s="1595"/>
      <c r="S9" s="1619"/>
      <c r="T9" s="1595"/>
      <c r="U9" s="1576"/>
      <c r="V9" s="1595"/>
      <c r="W9" s="1597"/>
      <c r="X9" s="1574"/>
      <c r="Y9" s="1599"/>
      <c r="Z9" s="1601"/>
      <c r="AA9" s="1574"/>
      <c r="AB9" s="1649"/>
      <c r="AC9" s="83"/>
      <c r="AD9" s="101" t="s">
        <v>578</v>
      </c>
      <c r="AE9" s="123">
        <v>264200</v>
      </c>
      <c r="AF9" s="1595"/>
      <c r="AG9" s="122">
        <v>2640</v>
      </c>
      <c r="AH9" s="116"/>
      <c r="AI9" s="1653"/>
      <c r="AJ9" s="122"/>
      <c r="AK9" s="1595"/>
      <c r="AL9" s="1619"/>
      <c r="AM9" s="1595"/>
      <c r="AN9" s="1648"/>
      <c r="AO9" s="1631"/>
      <c r="AP9" s="1623" t="s">
        <v>579</v>
      </c>
      <c r="AQ9" s="1624">
        <v>2600</v>
      </c>
      <c r="AR9" s="1625">
        <v>2800</v>
      </c>
      <c r="AS9" s="1631"/>
      <c r="AT9" s="1623" t="s">
        <v>580</v>
      </c>
      <c r="AU9" s="1624">
        <v>11200</v>
      </c>
      <c r="AV9" s="1625">
        <v>12400</v>
      </c>
      <c r="AW9" s="1595"/>
      <c r="AX9" s="1619"/>
      <c r="AY9" s="1595"/>
      <c r="AZ9" s="1621"/>
      <c r="BA9" s="1595"/>
      <c r="BB9" s="1678"/>
      <c r="BC9" s="1595"/>
      <c r="BD9" s="1621"/>
      <c r="BE9" s="117"/>
      <c r="BF9" s="117"/>
      <c r="BG9" s="118"/>
      <c r="BH9" s="119"/>
      <c r="BI9" s="119"/>
      <c r="BJ9" s="1622"/>
      <c r="BK9" s="120"/>
      <c r="BL9" s="120"/>
      <c r="BM9" s="120"/>
      <c r="BN9" s="120"/>
      <c r="BO9" s="120"/>
      <c r="BP9" s="120"/>
      <c r="BQ9" s="120"/>
      <c r="BR9" s="120"/>
      <c r="BS9" s="120"/>
      <c r="BT9" s="120"/>
      <c r="BU9" s="120"/>
      <c r="BV9" s="120"/>
      <c r="BW9" s="120"/>
    </row>
    <row r="10" spans="1:75" s="121" customFormat="1" ht="15" customHeight="1">
      <c r="A10" s="1604"/>
      <c r="B10" s="1543"/>
      <c r="C10" s="1607"/>
      <c r="D10" s="1609"/>
      <c r="E10" s="1611"/>
      <c r="F10" s="114"/>
      <c r="G10" s="1674"/>
      <c r="H10" s="1675"/>
      <c r="I10" s="1674"/>
      <c r="J10" s="1675"/>
      <c r="K10" s="1595"/>
      <c r="L10" s="1676"/>
      <c r="M10" s="1672"/>
      <c r="N10" s="1667"/>
      <c r="O10" s="1676"/>
      <c r="P10" s="1672"/>
      <c r="Q10" s="1667"/>
      <c r="R10" s="1595"/>
      <c r="S10" s="1619"/>
      <c r="T10" s="1595"/>
      <c r="U10" s="1576"/>
      <c r="V10" s="1595"/>
      <c r="W10" s="1670"/>
      <c r="X10" s="1667"/>
      <c r="Y10" s="1671"/>
      <c r="Z10" s="1672"/>
      <c r="AA10" s="1667"/>
      <c r="AB10" s="1649"/>
      <c r="AC10" s="83"/>
      <c r="AD10" s="101" t="s">
        <v>581</v>
      </c>
      <c r="AE10" s="123">
        <v>282800</v>
      </c>
      <c r="AF10" s="1595"/>
      <c r="AG10" s="122">
        <v>2820</v>
      </c>
      <c r="AH10" s="116"/>
      <c r="AI10" s="1653"/>
      <c r="AJ10" s="122"/>
      <c r="AK10" s="1595"/>
      <c r="AL10" s="1619"/>
      <c r="AM10" s="1595"/>
      <c r="AN10" s="1648"/>
      <c r="AO10" s="1631"/>
      <c r="AP10" s="1623"/>
      <c r="AQ10" s="1624"/>
      <c r="AR10" s="1625"/>
      <c r="AS10" s="1631"/>
      <c r="AT10" s="1623"/>
      <c r="AU10" s="1624"/>
      <c r="AV10" s="1625"/>
      <c r="AW10" s="1595"/>
      <c r="AX10" s="1619"/>
      <c r="AY10" s="1595"/>
      <c r="AZ10" s="1621"/>
      <c r="BA10" s="1595"/>
      <c r="BB10" s="1678"/>
      <c r="BC10" s="1595"/>
      <c r="BD10" s="1621"/>
      <c r="BE10" s="117"/>
      <c r="BF10" s="117"/>
      <c r="BG10" s="118"/>
      <c r="BH10" s="119"/>
      <c r="BI10" s="119"/>
      <c r="BJ10" s="1622"/>
      <c r="BK10" s="120"/>
      <c r="BL10" s="120"/>
      <c r="BM10" s="120"/>
      <c r="BN10" s="120"/>
      <c r="BO10" s="120"/>
      <c r="BP10" s="120"/>
      <c r="BQ10" s="120"/>
      <c r="BR10" s="120"/>
      <c r="BS10" s="120"/>
      <c r="BT10" s="120"/>
      <c r="BU10" s="120"/>
      <c r="BV10" s="120"/>
      <c r="BW10" s="120"/>
    </row>
    <row r="11" spans="1:75" s="121" customFormat="1" ht="15" customHeight="1">
      <c r="A11" s="1604" t="s">
        <v>582</v>
      </c>
      <c r="B11" s="1543"/>
      <c r="C11" s="1607"/>
      <c r="D11" s="1609"/>
      <c r="E11" s="1634" t="s">
        <v>438</v>
      </c>
      <c r="F11" s="114"/>
      <c r="G11" s="1635">
        <v>244720</v>
      </c>
      <c r="H11" s="1637"/>
      <c r="I11" s="1635">
        <v>240100</v>
      </c>
      <c r="J11" s="1637"/>
      <c r="K11" s="1595" t="s">
        <v>567</v>
      </c>
      <c r="L11" s="1592">
        <v>2340</v>
      </c>
      <c r="M11" s="1589"/>
      <c r="N11" s="1584" t="s">
        <v>568</v>
      </c>
      <c r="O11" s="1592">
        <v>2290</v>
      </c>
      <c r="P11" s="1589"/>
      <c r="Q11" s="1584" t="s">
        <v>568</v>
      </c>
      <c r="R11" s="1595"/>
      <c r="S11" s="1619"/>
      <c r="T11" s="1595"/>
      <c r="U11" s="1576"/>
      <c r="V11" s="1595" t="s">
        <v>567</v>
      </c>
      <c r="W11" s="1602">
        <v>76080</v>
      </c>
      <c r="X11" s="1584"/>
      <c r="Y11" s="1587">
        <v>760</v>
      </c>
      <c r="Z11" s="1589"/>
      <c r="AA11" s="1584" t="s">
        <v>568</v>
      </c>
      <c r="AB11" s="1649"/>
      <c r="AC11" s="83"/>
      <c r="AD11" s="101" t="s">
        <v>583</v>
      </c>
      <c r="AE11" s="123">
        <v>320200</v>
      </c>
      <c r="AF11" s="1595"/>
      <c r="AG11" s="122">
        <v>3200</v>
      </c>
      <c r="AH11" s="116"/>
      <c r="AI11" s="1653"/>
      <c r="AJ11" s="122"/>
      <c r="AK11" s="1595"/>
      <c r="AL11" s="1619"/>
      <c r="AM11" s="1595"/>
      <c r="AN11" s="1643" t="s">
        <v>584</v>
      </c>
      <c r="AO11" s="1631"/>
      <c r="AP11" s="1623" t="s">
        <v>585</v>
      </c>
      <c r="AQ11" s="1624">
        <v>2400</v>
      </c>
      <c r="AR11" s="1625">
        <v>2700</v>
      </c>
      <c r="AS11" s="1631"/>
      <c r="AT11" s="1623" t="s">
        <v>586</v>
      </c>
      <c r="AU11" s="1624">
        <v>9700</v>
      </c>
      <c r="AV11" s="1625">
        <v>10800</v>
      </c>
      <c r="AW11" s="1595"/>
      <c r="AX11" s="1619"/>
      <c r="AY11" s="1595"/>
      <c r="AZ11" s="1628">
        <v>0.1</v>
      </c>
      <c r="BA11" s="1595"/>
      <c r="BB11" s="1628">
        <v>0.08</v>
      </c>
      <c r="BC11" s="1595"/>
      <c r="BD11" s="1628">
        <v>0.82</v>
      </c>
      <c r="BE11" s="117"/>
      <c r="BF11" s="117"/>
      <c r="BG11" s="118"/>
      <c r="BH11" s="119">
        <v>35</v>
      </c>
      <c r="BI11" s="119">
        <v>36</v>
      </c>
      <c r="BJ11" s="1622"/>
      <c r="BK11" s="120"/>
      <c r="BL11" s="120"/>
      <c r="BM11" s="120"/>
      <c r="BN11" s="120"/>
      <c r="BO11" s="120"/>
      <c r="BP11" s="120"/>
      <c r="BQ11" s="120"/>
      <c r="BR11" s="120"/>
      <c r="BS11" s="120"/>
      <c r="BT11" s="120"/>
      <c r="BU11" s="120"/>
      <c r="BV11" s="120"/>
      <c r="BW11" s="120"/>
    </row>
    <row r="12" spans="1:75" s="121" customFormat="1" ht="15" customHeight="1">
      <c r="A12" s="1604"/>
      <c r="B12" s="1543"/>
      <c r="C12" s="1607"/>
      <c r="D12" s="1609"/>
      <c r="E12" s="1611"/>
      <c r="F12" s="114"/>
      <c r="G12" s="1636"/>
      <c r="H12" s="1638"/>
      <c r="I12" s="1636"/>
      <c r="J12" s="1638"/>
      <c r="K12" s="1595"/>
      <c r="L12" s="1593"/>
      <c r="M12" s="1590"/>
      <c r="N12" s="1585"/>
      <c r="O12" s="1593"/>
      <c r="P12" s="1590"/>
      <c r="Q12" s="1585"/>
      <c r="R12" s="1595"/>
      <c r="S12" s="1619"/>
      <c r="T12" s="1595"/>
      <c r="U12" s="1576"/>
      <c r="V12" s="1595"/>
      <c r="W12" s="1603"/>
      <c r="X12" s="1585"/>
      <c r="Y12" s="1588"/>
      <c r="Z12" s="1590"/>
      <c r="AA12" s="1585"/>
      <c r="AB12" s="1649"/>
      <c r="AC12" s="83"/>
      <c r="AD12" s="101" t="s">
        <v>587</v>
      </c>
      <c r="AE12" s="123">
        <v>357500</v>
      </c>
      <c r="AF12" s="1595"/>
      <c r="AG12" s="122">
        <v>3570</v>
      </c>
      <c r="AH12" s="116"/>
      <c r="AI12" s="1653"/>
      <c r="AJ12" s="122"/>
      <c r="AK12" s="124"/>
      <c r="AL12" s="1619"/>
      <c r="AM12" s="1595"/>
      <c r="AN12" s="1643"/>
      <c r="AO12" s="1631"/>
      <c r="AP12" s="1623"/>
      <c r="AQ12" s="1624"/>
      <c r="AR12" s="1625"/>
      <c r="AS12" s="1631"/>
      <c r="AT12" s="1623"/>
      <c r="AU12" s="1624"/>
      <c r="AV12" s="1625"/>
      <c r="AW12" s="1595"/>
      <c r="AX12" s="1619"/>
      <c r="AY12" s="1595"/>
      <c r="AZ12" s="1628"/>
      <c r="BA12" s="1595"/>
      <c r="BB12" s="1628"/>
      <c r="BC12" s="1595"/>
      <c r="BD12" s="1628"/>
      <c r="BE12" s="117"/>
      <c r="BF12" s="117"/>
      <c r="BG12" s="118"/>
      <c r="BH12" s="119"/>
      <c r="BI12" s="119"/>
      <c r="BJ12" s="119"/>
      <c r="BK12" s="120"/>
      <c r="BL12" s="120"/>
      <c r="BM12" s="120"/>
      <c r="BN12" s="120"/>
      <c r="BO12" s="120"/>
      <c r="BP12" s="120"/>
      <c r="BQ12" s="120"/>
      <c r="BR12" s="120"/>
      <c r="BS12" s="120"/>
      <c r="BT12" s="120"/>
      <c r="BU12" s="120"/>
      <c r="BV12" s="120"/>
      <c r="BW12" s="120"/>
    </row>
    <row r="13" spans="1:75" s="121" customFormat="1" ht="15" customHeight="1">
      <c r="A13" s="1604"/>
      <c r="B13" s="1543"/>
      <c r="C13" s="1607"/>
      <c r="D13" s="1609"/>
      <c r="E13" s="1611"/>
      <c r="F13" s="114"/>
      <c r="G13" s="1636"/>
      <c r="H13" s="1638"/>
      <c r="I13" s="1636"/>
      <c r="J13" s="1638"/>
      <c r="K13" s="1595"/>
      <c r="L13" s="1593"/>
      <c r="M13" s="1590"/>
      <c r="N13" s="1585"/>
      <c r="O13" s="1593"/>
      <c r="P13" s="1590"/>
      <c r="Q13" s="1585"/>
      <c r="R13" s="1595"/>
      <c r="S13" s="1619"/>
      <c r="T13" s="1595"/>
      <c r="U13" s="1576"/>
      <c r="V13" s="1595"/>
      <c r="W13" s="1603"/>
      <c r="X13" s="1585"/>
      <c r="Y13" s="1588"/>
      <c r="Z13" s="1590"/>
      <c r="AA13" s="1585"/>
      <c r="AB13" s="1649"/>
      <c r="AC13" s="83"/>
      <c r="AD13" s="101" t="s">
        <v>588</v>
      </c>
      <c r="AE13" s="123">
        <v>394800</v>
      </c>
      <c r="AF13" s="1595"/>
      <c r="AG13" s="122">
        <v>3940</v>
      </c>
      <c r="AH13" s="116"/>
      <c r="AI13" s="1653"/>
      <c r="AJ13" s="122"/>
      <c r="AK13" s="124"/>
      <c r="AL13" s="1619"/>
      <c r="AM13" s="1595"/>
      <c r="AN13" s="1643"/>
      <c r="AO13" s="1631"/>
      <c r="AP13" s="1623" t="s">
        <v>589</v>
      </c>
      <c r="AQ13" s="1624">
        <v>2300</v>
      </c>
      <c r="AR13" s="1625">
        <v>2500</v>
      </c>
      <c r="AS13" s="1631"/>
      <c r="AT13" s="1623" t="s">
        <v>590</v>
      </c>
      <c r="AU13" s="1624">
        <v>8700</v>
      </c>
      <c r="AV13" s="1625">
        <v>9700</v>
      </c>
      <c r="AW13" s="1595"/>
      <c r="AX13" s="1619"/>
      <c r="AY13" s="1595"/>
      <c r="AZ13" s="1628"/>
      <c r="BA13" s="1595"/>
      <c r="BB13" s="1628"/>
      <c r="BC13" s="1595"/>
      <c r="BD13" s="1628"/>
      <c r="BE13" s="117"/>
      <c r="BF13" s="117"/>
      <c r="BG13" s="118"/>
      <c r="BH13" s="119"/>
      <c r="BI13" s="119"/>
      <c r="BJ13" s="119"/>
      <c r="BK13" s="120"/>
      <c r="BL13" s="120"/>
      <c r="BM13" s="120"/>
      <c r="BN13" s="120"/>
      <c r="BO13" s="120"/>
      <c r="BP13" s="120"/>
      <c r="BQ13" s="120"/>
      <c r="BR13" s="120"/>
      <c r="BS13" s="120"/>
      <c r="BT13" s="120"/>
      <c r="BU13" s="120"/>
      <c r="BV13" s="120"/>
      <c r="BW13" s="120"/>
    </row>
    <row r="14" spans="1:75" s="121" customFormat="1" ht="15" customHeight="1">
      <c r="A14" s="1604"/>
      <c r="B14" s="1543"/>
      <c r="C14" s="1607"/>
      <c r="D14" s="1609"/>
      <c r="E14" s="1611"/>
      <c r="F14" s="114"/>
      <c r="G14" s="1646"/>
      <c r="H14" s="1639"/>
      <c r="I14" s="1646"/>
      <c r="J14" s="1639"/>
      <c r="K14" s="1595"/>
      <c r="L14" s="1594"/>
      <c r="M14" s="1591"/>
      <c r="N14" s="1586"/>
      <c r="O14" s="1594"/>
      <c r="P14" s="1591"/>
      <c r="Q14" s="1586"/>
      <c r="R14" s="1595"/>
      <c r="S14" s="1626"/>
      <c r="T14" s="1595"/>
      <c r="U14" s="1668"/>
      <c r="V14" s="1595"/>
      <c r="W14" s="1673"/>
      <c r="X14" s="1586"/>
      <c r="Y14" s="1669"/>
      <c r="Z14" s="1591"/>
      <c r="AA14" s="1586"/>
      <c r="AB14" s="1649"/>
      <c r="AC14" s="83"/>
      <c r="AD14" s="101" t="s">
        <v>591</v>
      </c>
      <c r="AE14" s="123">
        <v>432200</v>
      </c>
      <c r="AF14" s="1595"/>
      <c r="AG14" s="122">
        <v>4320</v>
      </c>
      <c r="AH14" s="116"/>
      <c r="AI14" s="1653"/>
      <c r="AJ14" s="122" t="s">
        <v>592</v>
      </c>
      <c r="AK14" s="124"/>
      <c r="AL14" s="1626"/>
      <c r="AM14" s="1595"/>
      <c r="AN14" s="1644"/>
      <c r="AO14" s="1631"/>
      <c r="AP14" s="1640"/>
      <c r="AQ14" s="1641"/>
      <c r="AR14" s="1642"/>
      <c r="AS14" s="1631"/>
      <c r="AT14" s="1640"/>
      <c r="AU14" s="1641"/>
      <c r="AV14" s="1642"/>
      <c r="AW14" s="1595"/>
      <c r="AX14" s="1626"/>
      <c r="AY14" s="1595"/>
      <c r="AZ14" s="1629"/>
      <c r="BA14" s="1595"/>
      <c r="BB14" s="1629"/>
      <c r="BC14" s="1595"/>
      <c r="BD14" s="1629"/>
      <c r="BE14" s="117"/>
      <c r="BF14" s="117"/>
      <c r="BG14" s="118"/>
      <c r="BH14" s="119"/>
      <c r="BI14" s="119"/>
      <c r="BJ14" s="119"/>
      <c r="BK14" s="120"/>
      <c r="BL14" s="120"/>
      <c r="BM14" s="120"/>
      <c r="BN14" s="120"/>
      <c r="BO14" s="120"/>
      <c r="BP14" s="120"/>
      <c r="BQ14" s="120"/>
      <c r="BR14" s="120"/>
      <c r="BS14" s="120"/>
      <c r="BT14" s="120"/>
      <c r="BU14" s="120"/>
      <c r="BV14" s="120"/>
      <c r="BW14" s="120"/>
    </row>
    <row r="15" spans="1:75" s="84" customFormat="1" ht="15" customHeight="1">
      <c r="A15" s="1654" t="s">
        <v>593</v>
      </c>
      <c r="B15" s="1543"/>
      <c r="C15" s="1655" t="s">
        <v>594</v>
      </c>
      <c r="D15" s="1658" t="s">
        <v>565</v>
      </c>
      <c r="E15" s="1661" t="s">
        <v>566</v>
      </c>
      <c r="F15" s="125"/>
      <c r="G15" s="1612">
        <v>138410</v>
      </c>
      <c r="H15" s="1614">
        <v>214490</v>
      </c>
      <c r="I15" s="1612">
        <v>135490</v>
      </c>
      <c r="J15" s="1614">
        <v>211570</v>
      </c>
      <c r="K15" s="1595" t="s">
        <v>567</v>
      </c>
      <c r="L15" s="1616">
        <v>1280</v>
      </c>
      <c r="M15" s="1600">
        <v>2040</v>
      </c>
      <c r="N15" s="1573" t="s">
        <v>568</v>
      </c>
      <c r="O15" s="1616">
        <v>1250</v>
      </c>
      <c r="P15" s="1600">
        <v>2010</v>
      </c>
      <c r="Q15" s="1573" t="s">
        <v>568</v>
      </c>
      <c r="R15" s="1595" t="s">
        <v>567</v>
      </c>
      <c r="S15" s="1618">
        <v>24100</v>
      </c>
      <c r="T15" s="1595" t="s">
        <v>567</v>
      </c>
      <c r="U15" s="1575">
        <v>240</v>
      </c>
      <c r="V15" s="1595" t="s">
        <v>567</v>
      </c>
      <c r="W15" s="1596">
        <v>152170</v>
      </c>
      <c r="X15" s="1573">
        <v>76080</v>
      </c>
      <c r="Y15" s="1598">
        <v>1520</v>
      </c>
      <c r="Z15" s="1600">
        <v>760</v>
      </c>
      <c r="AA15" s="1573" t="s">
        <v>568</v>
      </c>
      <c r="AB15" s="1649"/>
      <c r="AC15" s="83"/>
      <c r="AD15" s="101" t="s">
        <v>595</v>
      </c>
      <c r="AE15" s="123">
        <v>469500</v>
      </c>
      <c r="AF15" s="1595"/>
      <c r="AG15" s="122">
        <v>4690</v>
      </c>
      <c r="AH15" s="116"/>
      <c r="AI15" s="1653"/>
      <c r="AJ15" s="126" t="s">
        <v>596</v>
      </c>
      <c r="AK15" s="1595" t="s">
        <v>567</v>
      </c>
      <c r="AL15" s="1618">
        <v>26040</v>
      </c>
      <c r="AM15" s="1595" t="s">
        <v>567</v>
      </c>
      <c r="AN15" s="1647">
        <v>210</v>
      </c>
      <c r="AO15" s="1631" t="s">
        <v>567</v>
      </c>
      <c r="AP15" s="1632" t="s">
        <v>572</v>
      </c>
      <c r="AQ15" s="1633">
        <v>1700</v>
      </c>
      <c r="AR15" s="1630">
        <v>1900</v>
      </c>
      <c r="AS15" s="1631" t="s">
        <v>567</v>
      </c>
      <c r="AT15" s="1632" t="s">
        <v>573</v>
      </c>
      <c r="AU15" s="1633">
        <v>25700</v>
      </c>
      <c r="AV15" s="1630">
        <v>28600</v>
      </c>
      <c r="AW15" s="1595" t="s">
        <v>574</v>
      </c>
      <c r="AX15" s="1618">
        <v>1290</v>
      </c>
      <c r="AY15" s="1595" t="s">
        <v>574</v>
      </c>
      <c r="AZ15" s="1620" t="s">
        <v>575</v>
      </c>
      <c r="BA15" s="1595" t="s">
        <v>574</v>
      </c>
      <c r="BB15" s="1627" t="s">
        <v>576</v>
      </c>
      <c r="BC15" s="127"/>
      <c r="BD15" s="1665" t="s">
        <v>597</v>
      </c>
      <c r="BE15" s="112"/>
      <c r="BF15" s="112"/>
      <c r="BG15" s="89"/>
      <c r="BH15" s="82">
        <v>37</v>
      </c>
      <c r="BI15" s="82">
        <v>38</v>
      </c>
      <c r="BJ15" s="1545">
        <v>2</v>
      </c>
      <c r="BK15" s="97"/>
      <c r="BL15" s="97"/>
      <c r="BM15" s="97"/>
      <c r="BN15" s="97"/>
      <c r="BO15" s="97"/>
      <c r="BP15" s="97"/>
      <c r="BQ15" s="97"/>
      <c r="BR15" s="97"/>
      <c r="BS15" s="97"/>
      <c r="BT15" s="97"/>
      <c r="BU15" s="97"/>
      <c r="BV15" s="97"/>
      <c r="BW15" s="97"/>
    </row>
    <row r="16" spans="1:75" s="84" customFormat="1" ht="15" customHeight="1">
      <c r="A16" s="1654"/>
      <c r="B16" s="1543"/>
      <c r="C16" s="1656"/>
      <c r="D16" s="1659"/>
      <c r="E16" s="1662"/>
      <c r="F16" s="125"/>
      <c r="G16" s="1613"/>
      <c r="H16" s="1615"/>
      <c r="I16" s="1613"/>
      <c r="J16" s="1615"/>
      <c r="K16" s="1595"/>
      <c r="L16" s="1617"/>
      <c r="M16" s="1601"/>
      <c r="N16" s="1574"/>
      <c r="O16" s="1617"/>
      <c r="P16" s="1601"/>
      <c r="Q16" s="1574"/>
      <c r="R16" s="1595"/>
      <c r="S16" s="1619"/>
      <c r="T16" s="1595"/>
      <c r="U16" s="1576"/>
      <c r="V16" s="1595"/>
      <c r="W16" s="1597"/>
      <c r="X16" s="1574"/>
      <c r="Y16" s="1599"/>
      <c r="Z16" s="1601"/>
      <c r="AA16" s="1574"/>
      <c r="AB16" s="1649"/>
      <c r="AC16" s="83"/>
      <c r="AD16" s="101" t="s">
        <v>598</v>
      </c>
      <c r="AE16" s="123">
        <v>506800</v>
      </c>
      <c r="AF16" s="1595"/>
      <c r="AG16" s="122">
        <v>5060</v>
      </c>
      <c r="AH16" s="116"/>
      <c r="AI16" s="1653"/>
      <c r="AJ16" s="122"/>
      <c r="AK16" s="1595"/>
      <c r="AL16" s="1619"/>
      <c r="AM16" s="1595"/>
      <c r="AN16" s="1648"/>
      <c r="AO16" s="1631"/>
      <c r="AP16" s="1623"/>
      <c r="AQ16" s="1624"/>
      <c r="AR16" s="1625"/>
      <c r="AS16" s="1631"/>
      <c r="AT16" s="1623"/>
      <c r="AU16" s="1624"/>
      <c r="AV16" s="1625"/>
      <c r="AW16" s="1595"/>
      <c r="AX16" s="1619"/>
      <c r="AY16" s="1595"/>
      <c r="AZ16" s="1621"/>
      <c r="BA16" s="1595"/>
      <c r="BB16" s="1678"/>
      <c r="BC16" s="127"/>
      <c r="BD16" s="1681"/>
      <c r="BE16" s="112"/>
      <c r="BF16" s="112"/>
      <c r="BG16" s="89"/>
      <c r="BH16" s="82"/>
      <c r="BI16" s="82"/>
      <c r="BJ16" s="1545"/>
      <c r="BK16" s="97"/>
      <c r="BL16" s="97"/>
      <c r="BM16" s="97"/>
      <c r="BN16" s="97"/>
      <c r="BO16" s="97"/>
      <c r="BP16" s="97"/>
      <c r="BQ16" s="97"/>
      <c r="BR16" s="97"/>
      <c r="BS16" s="97"/>
      <c r="BT16" s="97"/>
      <c r="BU16" s="97"/>
      <c r="BV16" s="97"/>
      <c r="BW16" s="97"/>
    </row>
    <row r="17" spans="1:75" s="84" customFormat="1" ht="15" customHeight="1">
      <c r="A17" s="1654"/>
      <c r="B17" s="1543"/>
      <c r="C17" s="1656"/>
      <c r="D17" s="1659"/>
      <c r="E17" s="1662"/>
      <c r="F17" s="125"/>
      <c r="G17" s="1613"/>
      <c r="H17" s="1615"/>
      <c r="I17" s="1613"/>
      <c r="J17" s="1615"/>
      <c r="K17" s="1595"/>
      <c r="L17" s="1617"/>
      <c r="M17" s="1601"/>
      <c r="N17" s="1574"/>
      <c r="O17" s="1617"/>
      <c r="P17" s="1601"/>
      <c r="Q17" s="1574"/>
      <c r="R17" s="1595"/>
      <c r="S17" s="1619"/>
      <c r="T17" s="1595"/>
      <c r="U17" s="1576"/>
      <c r="V17" s="1595"/>
      <c r="W17" s="1597"/>
      <c r="X17" s="1574"/>
      <c r="Y17" s="1599"/>
      <c r="Z17" s="1601"/>
      <c r="AA17" s="1574"/>
      <c r="AB17" s="1649"/>
      <c r="AC17" s="83"/>
      <c r="AD17" s="101" t="s">
        <v>599</v>
      </c>
      <c r="AE17" s="123">
        <v>544200</v>
      </c>
      <c r="AF17" s="1595"/>
      <c r="AG17" s="122">
        <v>5440</v>
      </c>
      <c r="AH17" s="116"/>
      <c r="AI17" s="1653"/>
      <c r="AJ17" s="122"/>
      <c r="AK17" s="1595"/>
      <c r="AL17" s="1619"/>
      <c r="AM17" s="1595"/>
      <c r="AN17" s="1648"/>
      <c r="AO17" s="1631"/>
      <c r="AP17" s="1623" t="s">
        <v>579</v>
      </c>
      <c r="AQ17" s="1624">
        <v>1600</v>
      </c>
      <c r="AR17" s="1625">
        <v>1800</v>
      </c>
      <c r="AS17" s="1631"/>
      <c r="AT17" s="1623" t="s">
        <v>580</v>
      </c>
      <c r="AU17" s="1624">
        <v>14200</v>
      </c>
      <c r="AV17" s="1625">
        <v>15700</v>
      </c>
      <c r="AW17" s="1595"/>
      <c r="AX17" s="1619"/>
      <c r="AY17" s="1595"/>
      <c r="AZ17" s="1621"/>
      <c r="BA17" s="1595"/>
      <c r="BB17" s="1678"/>
      <c r="BC17" s="127"/>
      <c r="BD17" s="128" t="s">
        <v>600</v>
      </c>
      <c r="BE17" s="112"/>
      <c r="BF17" s="112"/>
      <c r="BG17" s="89"/>
      <c r="BH17" s="82"/>
      <c r="BI17" s="82"/>
      <c r="BJ17" s="1545"/>
      <c r="BK17" s="97"/>
      <c r="BL17" s="97"/>
      <c r="BM17" s="97"/>
      <c r="BN17" s="97"/>
      <c r="BO17" s="97"/>
      <c r="BP17" s="97"/>
      <c r="BQ17" s="97"/>
      <c r="BR17" s="97"/>
      <c r="BS17" s="97"/>
      <c r="BT17" s="97"/>
      <c r="BU17" s="97"/>
      <c r="BV17" s="97"/>
      <c r="BW17" s="97"/>
    </row>
    <row r="18" spans="1:75" s="84" customFormat="1" ht="15" customHeight="1">
      <c r="A18" s="1654"/>
      <c r="B18" s="1543"/>
      <c r="C18" s="1656"/>
      <c r="D18" s="1659"/>
      <c r="E18" s="1662"/>
      <c r="F18" s="125"/>
      <c r="G18" s="1674"/>
      <c r="H18" s="1675"/>
      <c r="I18" s="1674"/>
      <c r="J18" s="1675"/>
      <c r="K18" s="1595"/>
      <c r="L18" s="1676"/>
      <c r="M18" s="1672"/>
      <c r="N18" s="1667"/>
      <c r="O18" s="1676"/>
      <c r="P18" s="1672"/>
      <c r="Q18" s="1667"/>
      <c r="R18" s="1595"/>
      <c r="S18" s="1619"/>
      <c r="T18" s="1595"/>
      <c r="U18" s="1576"/>
      <c r="V18" s="1595"/>
      <c r="W18" s="1670"/>
      <c r="X18" s="1667"/>
      <c r="Y18" s="1671"/>
      <c r="Z18" s="1672"/>
      <c r="AA18" s="1667"/>
      <c r="AB18" s="1649"/>
      <c r="AC18" s="83"/>
      <c r="AD18" s="101" t="s">
        <v>601</v>
      </c>
      <c r="AE18" s="123">
        <v>581500</v>
      </c>
      <c r="AF18" s="1595"/>
      <c r="AG18" s="122">
        <v>5810</v>
      </c>
      <c r="AH18" s="116"/>
      <c r="AI18" s="1653"/>
      <c r="AJ18" s="122"/>
      <c r="AK18" s="1595"/>
      <c r="AL18" s="1619"/>
      <c r="AM18" s="1595"/>
      <c r="AN18" s="1648"/>
      <c r="AO18" s="1631"/>
      <c r="AP18" s="1623"/>
      <c r="AQ18" s="1624"/>
      <c r="AR18" s="1625"/>
      <c r="AS18" s="1631"/>
      <c r="AT18" s="1623"/>
      <c r="AU18" s="1624"/>
      <c r="AV18" s="1625"/>
      <c r="AW18" s="1595"/>
      <c r="AX18" s="1619"/>
      <c r="AY18" s="1595"/>
      <c r="AZ18" s="1621"/>
      <c r="BA18" s="1595"/>
      <c r="BB18" s="1678"/>
      <c r="BC18" s="127"/>
      <c r="BD18" s="129">
        <v>0.8</v>
      </c>
      <c r="BE18" s="112"/>
      <c r="BF18" s="112"/>
      <c r="BG18" s="89"/>
      <c r="BH18" s="82"/>
      <c r="BI18" s="82"/>
      <c r="BJ18" s="1545"/>
      <c r="BK18" s="97"/>
      <c r="BL18" s="97"/>
      <c r="BM18" s="97"/>
      <c r="BN18" s="97"/>
      <c r="BO18" s="97"/>
      <c r="BP18" s="97"/>
      <c r="BQ18" s="97"/>
      <c r="BR18" s="97"/>
      <c r="BS18" s="97"/>
      <c r="BT18" s="97"/>
      <c r="BU18" s="97"/>
      <c r="BV18" s="97"/>
      <c r="BW18" s="97"/>
    </row>
    <row r="19" spans="1:75" s="84" customFormat="1" ht="15" customHeight="1">
      <c r="A19" s="1654" t="s">
        <v>602</v>
      </c>
      <c r="B19" s="1543"/>
      <c r="C19" s="1656"/>
      <c r="D19" s="1659"/>
      <c r="E19" s="1663" t="s">
        <v>438</v>
      </c>
      <c r="F19" s="125"/>
      <c r="G19" s="1635">
        <v>214490</v>
      </c>
      <c r="H19" s="1637"/>
      <c r="I19" s="1635">
        <v>211570</v>
      </c>
      <c r="J19" s="1637"/>
      <c r="K19" s="1595" t="s">
        <v>567</v>
      </c>
      <c r="L19" s="1592">
        <v>2040</v>
      </c>
      <c r="M19" s="1589"/>
      <c r="N19" s="1584" t="s">
        <v>568</v>
      </c>
      <c r="O19" s="1592">
        <v>2010</v>
      </c>
      <c r="P19" s="1589"/>
      <c r="Q19" s="1584" t="s">
        <v>568</v>
      </c>
      <c r="R19" s="1595"/>
      <c r="S19" s="1619"/>
      <c r="T19" s="1595"/>
      <c r="U19" s="1576"/>
      <c r="V19" s="1595" t="s">
        <v>567</v>
      </c>
      <c r="W19" s="1602">
        <v>76080</v>
      </c>
      <c r="X19" s="1584"/>
      <c r="Y19" s="1587">
        <v>760</v>
      </c>
      <c r="Z19" s="1589"/>
      <c r="AA19" s="1584" t="s">
        <v>568</v>
      </c>
      <c r="AB19" s="1649"/>
      <c r="AC19" s="83"/>
      <c r="AD19" s="101" t="s">
        <v>603</v>
      </c>
      <c r="AE19" s="123">
        <v>618800</v>
      </c>
      <c r="AF19" s="1595"/>
      <c r="AG19" s="122">
        <v>6180</v>
      </c>
      <c r="AH19" s="116"/>
      <c r="AI19" s="1653"/>
      <c r="AJ19" s="122"/>
      <c r="AK19" s="1595"/>
      <c r="AL19" s="1619"/>
      <c r="AM19" s="1595"/>
      <c r="AN19" s="1643" t="s">
        <v>584</v>
      </c>
      <c r="AO19" s="1631"/>
      <c r="AP19" s="1623" t="s">
        <v>585</v>
      </c>
      <c r="AQ19" s="1624">
        <v>1500</v>
      </c>
      <c r="AR19" s="1625">
        <v>1700</v>
      </c>
      <c r="AS19" s="1631"/>
      <c r="AT19" s="1623" t="s">
        <v>586</v>
      </c>
      <c r="AU19" s="1624">
        <v>12300</v>
      </c>
      <c r="AV19" s="1625">
        <v>13700</v>
      </c>
      <c r="AW19" s="1595"/>
      <c r="AX19" s="1619"/>
      <c r="AY19" s="1595"/>
      <c r="AZ19" s="1628">
        <v>0.09</v>
      </c>
      <c r="BA19" s="1595"/>
      <c r="BB19" s="1628">
        <v>7.0000000000000007E-2</v>
      </c>
      <c r="BC19" s="127"/>
      <c r="BD19" s="128" t="s">
        <v>604</v>
      </c>
      <c r="BE19" s="112"/>
      <c r="BF19" s="112"/>
      <c r="BG19" s="89"/>
      <c r="BH19" s="82">
        <v>37</v>
      </c>
      <c r="BI19" s="82">
        <v>38</v>
      </c>
      <c r="BJ19" s="1545"/>
      <c r="BK19" s="97"/>
      <c r="BL19" s="97"/>
      <c r="BM19" s="97"/>
      <c r="BN19" s="97"/>
      <c r="BO19" s="97"/>
      <c r="BP19" s="97"/>
      <c r="BQ19" s="97"/>
      <c r="BR19" s="97"/>
      <c r="BS19" s="97"/>
      <c r="BT19" s="97"/>
      <c r="BU19" s="97"/>
      <c r="BV19" s="97"/>
      <c r="BW19" s="97"/>
    </row>
    <row r="20" spans="1:75" s="84" customFormat="1" ht="15" customHeight="1">
      <c r="A20" s="1654"/>
      <c r="B20" s="1543"/>
      <c r="C20" s="1656"/>
      <c r="D20" s="1659"/>
      <c r="E20" s="1662"/>
      <c r="F20" s="125"/>
      <c r="G20" s="1636"/>
      <c r="H20" s="1638"/>
      <c r="I20" s="1636"/>
      <c r="J20" s="1638"/>
      <c r="K20" s="1595"/>
      <c r="L20" s="1593"/>
      <c r="M20" s="1590"/>
      <c r="N20" s="1585"/>
      <c r="O20" s="1593"/>
      <c r="P20" s="1590"/>
      <c r="Q20" s="1585"/>
      <c r="R20" s="1595"/>
      <c r="S20" s="1619"/>
      <c r="T20" s="1595"/>
      <c r="U20" s="1576"/>
      <c r="V20" s="1595"/>
      <c r="W20" s="1603"/>
      <c r="X20" s="1585"/>
      <c r="Y20" s="1588"/>
      <c r="Z20" s="1590"/>
      <c r="AA20" s="1585"/>
      <c r="AB20" s="130"/>
      <c r="AC20" s="83"/>
      <c r="AD20" s="101" t="s">
        <v>605</v>
      </c>
      <c r="AE20" s="123">
        <v>656200</v>
      </c>
      <c r="AF20" s="1595"/>
      <c r="AG20" s="122">
        <v>6560</v>
      </c>
      <c r="AH20" s="116"/>
      <c r="AI20" s="1653"/>
      <c r="AJ20" s="122"/>
      <c r="AK20" s="124"/>
      <c r="AL20" s="1619"/>
      <c r="AM20" s="1595"/>
      <c r="AN20" s="1643"/>
      <c r="AO20" s="1631"/>
      <c r="AP20" s="1623"/>
      <c r="AQ20" s="1624"/>
      <c r="AR20" s="1625"/>
      <c r="AS20" s="1631"/>
      <c r="AT20" s="1623"/>
      <c r="AU20" s="1624"/>
      <c r="AV20" s="1625"/>
      <c r="AW20" s="1595"/>
      <c r="AX20" s="1619"/>
      <c r="AY20" s="1595"/>
      <c r="AZ20" s="1628"/>
      <c r="BA20" s="1595"/>
      <c r="BB20" s="1628"/>
      <c r="BC20" s="127"/>
      <c r="BD20" s="129">
        <v>0.75</v>
      </c>
      <c r="BE20" s="112"/>
      <c r="BF20" s="112"/>
      <c r="BG20" s="89"/>
      <c r="BH20" s="82"/>
      <c r="BI20" s="82"/>
      <c r="BJ20" s="82"/>
      <c r="BK20" s="97"/>
      <c r="BL20" s="97"/>
      <c r="BM20" s="97"/>
      <c r="BN20" s="97"/>
      <c r="BO20" s="97"/>
      <c r="BP20" s="97"/>
      <c r="BQ20" s="97"/>
      <c r="BR20" s="97"/>
      <c r="BS20" s="97"/>
      <c r="BT20" s="97"/>
      <c r="BU20" s="97"/>
      <c r="BV20" s="97"/>
      <c r="BW20" s="97"/>
    </row>
    <row r="21" spans="1:75" s="84" customFormat="1" ht="15" customHeight="1">
      <c r="A21" s="1654"/>
      <c r="B21" s="1543"/>
      <c r="C21" s="1656"/>
      <c r="D21" s="1659"/>
      <c r="E21" s="1662"/>
      <c r="F21" s="125"/>
      <c r="G21" s="1636"/>
      <c r="H21" s="1638"/>
      <c r="I21" s="1636"/>
      <c r="J21" s="1638"/>
      <c r="K21" s="1595"/>
      <c r="L21" s="1593"/>
      <c r="M21" s="1590"/>
      <c r="N21" s="1585"/>
      <c r="O21" s="1593"/>
      <c r="P21" s="1590"/>
      <c r="Q21" s="1585"/>
      <c r="R21" s="1595"/>
      <c r="S21" s="1619"/>
      <c r="T21" s="1595"/>
      <c r="U21" s="1576"/>
      <c r="V21" s="1595"/>
      <c r="W21" s="1603"/>
      <c r="X21" s="1585"/>
      <c r="Y21" s="1588"/>
      <c r="Z21" s="1590"/>
      <c r="AA21" s="1585"/>
      <c r="AB21" s="130"/>
      <c r="AC21" s="83"/>
      <c r="AD21" s="101" t="s">
        <v>606</v>
      </c>
      <c r="AE21" s="123">
        <v>693500</v>
      </c>
      <c r="AF21" s="1595"/>
      <c r="AG21" s="122">
        <v>6930</v>
      </c>
      <c r="AH21" s="116"/>
      <c r="AI21" s="1653"/>
      <c r="AJ21" s="122"/>
      <c r="AK21" s="124"/>
      <c r="AL21" s="1619"/>
      <c r="AM21" s="1595"/>
      <c r="AN21" s="1643"/>
      <c r="AO21" s="1631"/>
      <c r="AP21" s="1623" t="s">
        <v>589</v>
      </c>
      <c r="AQ21" s="1624">
        <v>1400</v>
      </c>
      <c r="AR21" s="1625">
        <v>1600</v>
      </c>
      <c r="AS21" s="1631"/>
      <c r="AT21" s="1623" t="s">
        <v>590</v>
      </c>
      <c r="AU21" s="1624">
        <v>11000</v>
      </c>
      <c r="AV21" s="1625">
        <v>12300</v>
      </c>
      <c r="AW21" s="1595"/>
      <c r="AX21" s="1619"/>
      <c r="AY21" s="1595"/>
      <c r="AZ21" s="1628"/>
      <c r="BA21" s="1595"/>
      <c r="BB21" s="1628"/>
      <c r="BC21" s="127"/>
      <c r="BD21" s="128" t="s">
        <v>607</v>
      </c>
      <c r="BE21" s="112"/>
      <c r="BF21" s="112"/>
      <c r="BG21" s="89"/>
      <c r="BH21" s="82"/>
      <c r="BI21" s="82"/>
      <c r="BJ21" s="82"/>
      <c r="BK21" s="97"/>
      <c r="BL21" s="97"/>
      <c r="BM21" s="97"/>
      <c r="BN21" s="97"/>
      <c r="BO21" s="97"/>
      <c r="BP21" s="97"/>
      <c r="BQ21" s="97"/>
      <c r="BR21" s="97"/>
      <c r="BS21" s="97"/>
      <c r="BT21" s="97"/>
      <c r="BU21" s="97"/>
      <c r="BV21" s="97"/>
      <c r="BW21" s="97"/>
    </row>
    <row r="22" spans="1:75" s="84" customFormat="1" ht="15" customHeight="1">
      <c r="A22" s="1654"/>
      <c r="B22" s="1605"/>
      <c r="C22" s="1657"/>
      <c r="D22" s="1660"/>
      <c r="E22" s="1664"/>
      <c r="F22" s="125"/>
      <c r="G22" s="1636"/>
      <c r="H22" s="1639"/>
      <c r="I22" s="1636"/>
      <c r="J22" s="1639"/>
      <c r="K22" s="1595"/>
      <c r="L22" s="1594"/>
      <c r="M22" s="1591"/>
      <c r="N22" s="1586"/>
      <c r="O22" s="1594"/>
      <c r="P22" s="1591"/>
      <c r="Q22" s="1586"/>
      <c r="R22" s="1595"/>
      <c r="S22" s="1619"/>
      <c r="T22" s="1595"/>
      <c r="U22" s="1576"/>
      <c r="V22" s="1595"/>
      <c r="W22" s="1603"/>
      <c r="X22" s="1586"/>
      <c r="Y22" s="1588"/>
      <c r="Z22" s="1591"/>
      <c r="AA22" s="1585"/>
      <c r="AB22" s="130"/>
      <c r="AC22" s="83"/>
      <c r="AD22" s="131" t="s">
        <v>608</v>
      </c>
      <c r="AE22" s="132">
        <v>730800</v>
      </c>
      <c r="AF22" s="1595"/>
      <c r="AG22" s="122">
        <v>7300</v>
      </c>
      <c r="AH22" s="116"/>
      <c r="AI22" s="1653"/>
      <c r="AJ22" s="122"/>
      <c r="AK22" s="124"/>
      <c r="AL22" s="1626"/>
      <c r="AM22" s="1595"/>
      <c r="AN22" s="1644"/>
      <c r="AO22" s="1631"/>
      <c r="AP22" s="1640"/>
      <c r="AQ22" s="1641"/>
      <c r="AR22" s="1642"/>
      <c r="AS22" s="1631"/>
      <c r="AT22" s="1640"/>
      <c r="AU22" s="1641"/>
      <c r="AV22" s="1642"/>
      <c r="AW22" s="1595"/>
      <c r="AX22" s="1626"/>
      <c r="AY22" s="1595"/>
      <c r="AZ22" s="1629"/>
      <c r="BA22" s="1595"/>
      <c r="BB22" s="1629"/>
      <c r="BC22" s="127"/>
      <c r="BD22" s="133">
        <v>0.7</v>
      </c>
      <c r="BE22" s="112"/>
      <c r="BF22" s="112"/>
      <c r="BG22" s="89"/>
      <c r="BH22" s="82"/>
      <c r="BI22" s="82"/>
      <c r="BJ22" s="82"/>
      <c r="BK22" s="97"/>
      <c r="BL22" s="97"/>
      <c r="BM22" s="97"/>
      <c r="BN22" s="97"/>
      <c r="BO22" s="97"/>
      <c r="BP22" s="97"/>
      <c r="BQ22" s="97"/>
      <c r="BR22" s="97"/>
      <c r="BS22" s="97"/>
      <c r="BT22" s="97"/>
      <c r="BU22" s="97"/>
      <c r="BV22" s="97"/>
      <c r="BW22" s="97"/>
    </row>
    <row r="23" spans="1:75">
      <c r="Y23" s="141"/>
      <c r="Z23" s="141"/>
      <c r="AA23" s="141"/>
      <c r="AL23" s="143"/>
      <c r="AN23" s="144"/>
      <c r="AX23" s="143"/>
      <c r="AZ23" s="143"/>
      <c r="BB23" s="143"/>
      <c r="BD23" s="143"/>
    </row>
  </sheetData>
  <sheetProtection algorithmName="SHA-512" hashValue="RBSNBTntyT9km0jrotPL+eg9nKUiObCf2H5k0mElnliZ7zjYa2B8uDq6vOcqZbTiIa7VXSN4F/HgwvLI2CmIQA==" saltValue="O6sJPY+mAyMp9HLPGo0NBQ==" spinCount="100000" sheet="1" objects="1" scenarios="1"/>
  <autoFilter ref="B4:WXK22"/>
  <mergeCells count="218">
    <mergeCell ref="BJ15:BJ19"/>
    <mergeCell ref="AP17:AP18"/>
    <mergeCell ref="AQ17:AQ18"/>
    <mergeCell ref="AR17:AR18"/>
    <mergeCell ref="AT17:AT18"/>
    <mergeCell ref="AU17:AU18"/>
    <mergeCell ref="AV17:AV18"/>
    <mergeCell ref="AT19:AT20"/>
    <mergeCell ref="AU19:AU20"/>
    <mergeCell ref="AV19:AV20"/>
    <mergeCell ref="AX15:AX22"/>
    <mergeCell ref="AY15:AY22"/>
    <mergeCell ref="AZ15:AZ18"/>
    <mergeCell ref="BA15:BA22"/>
    <mergeCell ref="BB15:BB18"/>
    <mergeCell ref="BD15:BD16"/>
    <mergeCell ref="AZ19:AZ22"/>
    <mergeCell ref="BB19:BB22"/>
    <mergeCell ref="AR15:AR16"/>
    <mergeCell ref="AS15:AS22"/>
    <mergeCell ref="AT15:AT16"/>
    <mergeCell ref="AU15:AU16"/>
    <mergeCell ref="AV15:AV16"/>
    <mergeCell ref="AW15:AW22"/>
    <mergeCell ref="AT21:AT22"/>
    <mergeCell ref="AU21:AU22"/>
    <mergeCell ref="AV21:AV22"/>
    <mergeCell ref="U15:U22"/>
    <mergeCell ref="V15:V18"/>
    <mergeCell ref="W15:W18"/>
    <mergeCell ref="X15:X18"/>
    <mergeCell ref="Y15:Y18"/>
    <mergeCell ref="Z15:Z18"/>
    <mergeCell ref="V19:V22"/>
    <mergeCell ref="W19:W22"/>
    <mergeCell ref="X19:X22"/>
    <mergeCell ref="Y19:Y22"/>
    <mergeCell ref="Z19:Z22"/>
    <mergeCell ref="AA19:AA22"/>
    <mergeCell ref="AN19:AN22"/>
    <mergeCell ref="AP19:AP20"/>
    <mergeCell ref="AQ19:AQ20"/>
    <mergeCell ref="AR19:AR20"/>
    <mergeCell ref="AP21:AP22"/>
    <mergeCell ref="AQ21:AQ22"/>
    <mergeCell ref="AR21:AR22"/>
    <mergeCell ref="AL15:AL22"/>
    <mergeCell ref="AM15:AM22"/>
    <mergeCell ref="AA15:AA18"/>
    <mergeCell ref="AK15:AK19"/>
    <mergeCell ref="O15:O18"/>
    <mergeCell ref="P15:P18"/>
    <mergeCell ref="Q15:Q18"/>
    <mergeCell ref="R15:R22"/>
    <mergeCell ref="S15:S22"/>
    <mergeCell ref="T15:T22"/>
    <mergeCell ref="O19:O22"/>
    <mergeCell ref="P19:P22"/>
    <mergeCell ref="Q19:Q22"/>
    <mergeCell ref="A15:A18"/>
    <mergeCell ref="C15:C22"/>
    <mergeCell ref="D15:D22"/>
    <mergeCell ref="E15:E18"/>
    <mergeCell ref="G15:G18"/>
    <mergeCell ref="H15:H18"/>
    <mergeCell ref="A19:A22"/>
    <mergeCell ref="E19:E22"/>
    <mergeCell ref="G19:G22"/>
    <mergeCell ref="H19:H22"/>
    <mergeCell ref="AP7:AP8"/>
    <mergeCell ref="AQ7:AQ8"/>
    <mergeCell ref="AA7:AA10"/>
    <mergeCell ref="AB7:AB19"/>
    <mergeCell ref="AD7:AE8"/>
    <mergeCell ref="AF7:AF22"/>
    <mergeCell ref="I15:I18"/>
    <mergeCell ref="J15:J18"/>
    <mergeCell ref="K15:K18"/>
    <mergeCell ref="L15:L18"/>
    <mergeCell ref="M15:M18"/>
    <mergeCell ref="N15:N18"/>
    <mergeCell ref="I19:I22"/>
    <mergeCell ref="J19:J22"/>
    <mergeCell ref="K19:K22"/>
    <mergeCell ref="L19:L22"/>
    <mergeCell ref="M19:M22"/>
    <mergeCell ref="N19:N22"/>
    <mergeCell ref="AN15:AN18"/>
    <mergeCell ref="AO15:AO22"/>
    <mergeCell ref="AP15:AP16"/>
    <mergeCell ref="AQ15:AQ16"/>
    <mergeCell ref="AI7:AI22"/>
    <mergeCell ref="AK7:AK11"/>
    <mergeCell ref="A11:A14"/>
    <mergeCell ref="E11:E14"/>
    <mergeCell ref="G11:G14"/>
    <mergeCell ref="H11:H14"/>
    <mergeCell ref="I11:I14"/>
    <mergeCell ref="J11:J14"/>
    <mergeCell ref="BD11:BD14"/>
    <mergeCell ref="AP13:AP14"/>
    <mergeCell ref="AQ13:AQ14"/>
    <mergeCell ref="AR13:AR14"/>
    <mergeCell ref="AT13:AT14"/>
    <mergeCell ref="AU13:AU14"/>
    <mergeCell ref="AV13:AV14"/>
    <mergeCell ref="Z11:Z14"/>
    <mergeCell ref="AA11:AA14"/>
    <mergeCell ref="AN11:AN14"/>
    <mergeCell ref="AP11:AP12"/>
    <mergeCell ref="AQ11:AQ12"/>
    <mergeCell ref="AR11:AR12"/>
    <mergeCell ref="AV11:AV12"/>
    <mergeCell ref="AL7:AL14"/>
    <mergeCell ref="AM7:AM14"/>
    <mergeCell ref="AN7:AN10"/>
    <mergeCell ref="AO7:AO14"/>
    <mergeCell ref="BD7:BD10"/>
    <mergeCell ref="BJ7:BJ11"/>
    <mergeCell ref="AP9:AP10"/>
    <mergeCell ref="AQ9:AQ10"/>
    <mergeCell ref="AR9:AR10"/>
    <mergeCell ref="AT9:AT10"/>
    <mergeCell ref="AU9:AU10"/>
    <mergeCell ref="AV9:AV10"/>
    <mergeCell ref="AT11:AT12"/>
    <mergeCell ref="AU11:AU12"/>
    <mergeCell ref="AX7:AX14"/>
    <mergeCell ref="AY7:AY14"/>
    <mergeCell ref="AZ7:AZ10"/>
    <mergeCell ref="BA7:BA14"/>
    <mergeCell ref="BB7:BB10"/>
    <mergeCell ref="BC7:BC14"/>
    <mergeCell ref="AZ11:AZ14"/>
    <mergeCell ref="BB11:BB14"/>
    <mergeCell ref="AR7:AR8"/>
    <mergeCell ref="AS7:AS14"/>
    <mergeCell ref="AT7:AT8"/>
    <mergeCell ref="AU7:AU8"/>
    <mergeCell ref="AV7:AV8"/>
    <mergeCell ref="AW7:AW14"/>
    <mergeCell ref="AL5:AN5"/>
    <mergeCell ref="AP5:AR5"/>
    <mergeCell ref="AT5:AV5"/>
    <mergeCell ref="A7:A10"/>
    <mergeCell ref="B7:B22"/>
    <mergeCell ref="C7:C14"/>
    <mergeCell ref="D7:D14"/>
    <mergeCell ref="E7:E10"/>
    <mergeCell ref="G7:G10"/>
    <mergeCell ref="H7:H10"/>
    <mergeCell ref="O7:O10"/>
    <mergeCell ref="P7:P10"/>
    <mergeCell ref="Q7:Q10"/>
    <mergeCell ref="R7:R14"/>
    <mergeCell ref="S7:S14"/>
    <mergeCell ref="T7:T14"/>
    <mergeCell ref="Q11:Q14"/>
    <mergeCell ref="I7:I10"/>
    <mergeCell ref="J7:J10"/>
    <mergeCell ref="K7:K10"/>
    <mergeCell ref="L7:L10"/>
    <mergeCell ref="M7:M10"/>
    <mergeCell ref="K11:K14"/>
    <mergeCell ref="L11:L14"/>
    <mergeCell ref="N7:N10"/>
    <mergeCell ref="U7:U14"/>
    <mergeCell ref="G5:H5"/>
    <mergeCell ref="I5:J5"/>
    <mergeCell ref="L5:N5"/>
    <mergeCell ref="O5:Q5"/>
    <mergeCell ref="S5:U5"/>
    <mergeCell ref="W5:AA5"/>
    <mergeCell ref="AD5:AJ5"/>
    <mergeCell ref="X11:X14"/>
    <mergeCell ref="Y11:Y14"/>
    <mergeCell ref="M11:M14"/>
    <mergeCell ref="N11:N14"/>
    <mergeCell ref="O11:O14"/>
    <mergeCell ref="P11:P14"/>
    <mergeCell ref="V7:V10"/>
    <mergeCell ref="W7:W10"/>
    <mergeCell ref="X7:X10"/>
    <mergeCell ref="Y7:Y10"/>
    <mergeCell ref="Z7:Z10"/>
    <mergeCell ref="V11:V14"/>
    <mergeCell ref="W11:W14"/>
    <mergeCell ref="BD1:BD4"/>
    <mergeCell ref="BH1:BI4"/>
    <mergeCell ref="BJ1:BJ4"/>
    <mergeCell ref="S1:U2"/>
    <mergeCell ref="W1:AA2"/>
    <mergeCell ref="AD1:AJ2"/>
    <mergeCell ref="AL1:AN2"/>
    <mergeCell ref="AP1:AR2"/>
    <mergeCell ref="AT1:AV2"/>
    <mergeCell ref="AN3:AN4"/>
    <mergeCell ref="AQ3:AR3"/>
    <mergeCell ref="AU3:AV3"/>
    <mergeCell ref="U3:U4"/>
    <mergeCell ref="Y3:AA3"/>
    <mergeCell ref="AG3:AG4"/>
    <mergeCell ref="AJ3:AJ4"/>
    <mergeCell ref="AX1:AX4"/>
    <mergeCell ref="AZ1:AZ4"/>
    <mergeCell ref="BB1:BB4"/>
    <mergeCell ref="B1:B4"/>
    <mergeCell ref="C1:C4"/>
    <mergeCell ref="D1:D4"/>
    <mergeCell ref="E1:E4"/>
    <mergeCell ref="G1:J1"/>
    <mergeCell ref="L1:Q1"/>
    <mergeCell ref="G2:H2"/>
    <mergeCell ref="I2:J2"/>
    <mergeCell ref="L2:N2"/>
    <mergeCell ref="O2:Q2"/>
    <mergeCell ref="G3:H3"/>
    <mergeCell ref="I3:J3"/>
  </mergeCells>
  <phoneticPr fontId="2"/>
  <pageMargins left="0.39370078740157483" right="0.39370078740157483" top="0.78740157480314965" bottom="0.39370078740157483" header="0.39370078740157483" footer="0.15748031496062992"/>
  <pageSetup paperSize="9" scale="78" pageOrder="overThenDown" orientation="portrait" r:id="rId1"/>
  <headerFooter differentFirst="1">
    <firstHeader>&amp;L&amp;"ＤＦ特太ゴシック体,標準"&amp;18小規模保育事業（Ａ型）（保育認定）</firstHeader>
  </headerFooter>
  <colBreaks count="2" manualBreakCount="2">
    <brk id="21" max="22" man="1"/>
    <brk id="36" max="22"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1"/>
  <sheetViews>
    <sheetView view="pageBreakPreview" zoomScale="90" zoomScaleNormal="100" zoomScaleSheetLayoutView="90" workbookViewId="0">
      <selection activeCell="U15" sqref="U15:AM15"/>
    </sheetView>
  </sheetViews>
  <sheetFormatPr defaultColWidth="2.5" defaultRowHeight="25.5" customHeight="1"/>
  <cols>
    <col min="1" max="1" width="23" style="149" customWidth="1"/>
    <col min="2" max="2" width="2.5" style="149" customWidth="1"/>
    <col min="3" max="21" width="2.625" style="149" customWidth="1"/>
    <col min="22" max="22" width="2.75" style="149" customWidth="1"/>
    <col min="23" max="23" width="57.375" style="164" customWidth="1"/>
    <col min="24" max="16384" width="2.5" style="149"/>
  </cols>
  <sheetData>
    <row r="1" spans="1:23" ht="25.5" customHeight="1">
      <c r="A1" s="147" t="s">
        <v>609</v>
      </c>
      <c r="B1" s="148"/>
      <c r="C1" s="148"/>
      <c r="D1" s="148"/>
      <c r="E1" s="148"/>
      <c r="F1" s="148"/>
      <c r="G1" s="148"/>
      <c r="H1" s="148"/>
      <c r="I1" s="148"/>
      <c r="J1" s="148"/>
      <c r="K1" s="148"/>
      <c r="L1" s="148"/>
      <c r="M1" s="148"/>
      <c r="N1" s="148"/>
      <c r="O1" s="148"/>
      <c r="P1" s="148"/>
      <c r="Q1" s="148"/>
      <c r="R1" s="148"/>
      <c r="S1" s="148"/>
      <c r="T1" s="148"/>
      <c r="U1" s="148"/>
      <c r="V1" s="148"/>
      <c r="W1" s="148"/>
    </row>
    <row r="3" spans="1:23" ht="30" customHeight="1">
      <c r="A3" s="1682" t="s">
        <v>610</v>
      </c>
      <c r="B3" s="1685" t="s">
        <v>611</v>
      </c>
      <c r="C3" s="1682" t="s">
        <v>612</v>
      </c>
      <c r="D3" s="1688"/>
      <c r="E3" s="1688"/>
      <c r="F3" s="1688"/>
      <c r="G3" s="1688"/>
      <c r="H3" s="1688"/>
      <c r="I3" s="1688"/>
      <c r="J3" s="1688"/>
      <c r="K3" s="1688"/>
      <c r="L3" s="1688"/>
      <c r="M3" s="1688"/>
      <c r="N3" s="1688"/>
      <c r="O3" s="1688"/>
      <c r="P3" s="1688"/>
      <c r="Q3" s="1688"/>
      <c r="R3" s="1688"/>
      <c r="S3" s="1688"/>
      <c r="T3" s="1688"/>
      <c r="U3" s="1688"/>
      <c r="V3" s="1689"/>
      <c r="W3" s="1690" t="s">
        <v>613</v>
      </c>
    </row>
    <row r="4" spans="1:23" ht="15" customHeight="1">
      <c r="A4" s="1683"/>
      <c r="B4" s="1686"/>
      <c r="C4" s="1693" t="s">
        <v>614</v>
      </c>
      <c r="D4" s="1694"/>
      <c r="E4" s="1694"/>
      <c r="F4" s="1694"/>
      <c r="G4" s="1694"/>
      <c r="H4" s="1694"/>
      <c r="I4" s="1694"/>
      <c r="J4" s="1694"/>
      <c r="K4" s="1694"/>
      <c r="L4" s="1695">
        <v>48860</v>
      </c>
      <c r="M4" s="1696"/>
      <c r="N4" s="1696"/>
      <c r="O4" s="1694" t="s">
        <v>615</v>
      </c>
      <c r="P4" s="1694"/>
      <c r="Q4" s="1694"/>
      <c r="R4" s="1694"/>
      <c r="S4" s="1694"/>
      <c r="T4" s="1694"/>
      <c r="U4" s="1694"/>
      <c r="V4" s="1697"/>
      <c r="W4" s="1691"/>
    </row>
    <row r="5" spans="1:23" ht="15" customHeight="1">
      <c r="A5" s="1684"/>
      <c r="B5" s="1687"/>
      <c r="C5" s="1698" t="s">
        <v>616</v>
      </c>
      <c r="D5" s="1699"/>
      <c r="E5" s="1699"/>
      <c r="F5" s="1699"/>
      <c r="G5" s="1699"/>
      <c r="H5" s="1699"/>
      <c r="I5" s="1699"/>
      <c r="J5" s="1699"/>
      <c r="K5" s="1699"/>
      <c r="L5" s="1700">
        <v>6110</v>
      </c>
      <c r="M5" s="1701"/>
      <c r="N5" s="1701"/>
      <c r="O5" s="1699" t="s">
        <v>617</v>
      </c>
      <c r="P5" s="1699"/>
      <c r="Q5" s="1699"/>
      <c r="R5" s="1699"/>
      <c r="S5" s="1699"/>
      <c r="T5" s="1699"/>
      <c r="U5" s="1699"/>
      <c r="V5" s="1702"/>
      <c r="W5" s="1692"/>
    </row>
    <row r="6" spans="1:23" ht="25.5" customHeight="1">
      <c r="A6" s="150"/>
      <c r="B6" s="150"/>
      <c r="C6" s="150"/>
      <c r="D6" s="150"/>
      <c r="E6" s="150"/>
      <c r="F6" s="150"/>
      <c r="G6" s="150"/>
      <c r="H6" s="150"/>
      <c r="I6" s="150"/>
      <c r="J6" s="150"/>
      <c r="K6" s="150"/>
      <c r="L6" s="150"/>
      <c r="M6" s="150"/>
      <c r="N6" s="150"/>
      <c r="O6" s="150"/>
      <c r="P6" s="150"/>
      <c r="Q6" s="150"/>
      <c r="R6" s="150"/>
      <c r="S6" s="150"/>
      <c r="T6" s="150"/>
      <c r="U6" s="150"/>
      <c r="V6" s="150"/>
      <c r="W6" s="151"/>
    </row>
    <row r="7" spans="1:23" ht="30" customHeight="1">
      <c r="A7" s="1682" t="s">
        <v>618</v>
      </c>
      <c r="B7" s="1685" t="s">
        <v>619</v>
      </c>
      <c r="C7" s="1707" t="s">
        <v>620</v>
      </c>
      <c r="D7" s="1708"/>
      <c r="E7" s="1708"/>
      <c r="F7" s="1708"/>
      <c r="G7" s="1708"/>
      <c r="H7" s="1709">
        <v>1740</v>
      </c>
      <c r="I7" s="1709"/>
      <c r="J7" s="1709"/>
      <c r="K7" s="1709"/>
      <c r="L7" s="1710"/>
      <c r="M7" s="1707" t="s">
        <v>621</v>
      </c>
      <c r="N7" s="1708"/>
      <c r="O7" s="1708"/>
      <c r="P7" s="1708"/>
      <c r="Q7" s="1708"/>
      <c r="R7" s="1709">
        <v>1200</v>
      </c>
      <c r="S7" s="1709"/>
      <c r="T7" s="1709"/>
      <c r="U7" s="1709"/>
      <c r="V7" s="1710"/>
      <c r="W7" s="1711" t="s">
        <v>622</v>
      </c>
    </row>
    <row r="8" spans="1:23" ht="30" customHeight="1">
      <c r="A8" s="1703"/>
      <c r="B8" s="1705"/>
      <c r="C8" s="1707" t="s">
        <v>623</v>
      </c>
      <c r="D8" s="1708"/>
      <c r="E8" s="1708"/>
      <c r="F8" s="1708"/>
      <c r="G8" s="1708"/>
      <c r="H8" s="1709">
        <v>1550</v>
      </c>
      <c r="I8" s="1709"/>
      <c r="J8" s="1709"/>
      <c r="K8" s="1709"/>
      <c r="L8" s="1710"/>
      <c r="M8" s="1707" t="s">
        <v>624</v>
      </c>
      <c r="N8" s="1708"/>
      <c r="O8" s="1708"/>
      <c r="P8" s="1708"/>
      <c r="Q8" s="1708"/>
      <c r="R8" s="1709">
        <v>110</v>
      </c>
      <c r="S8" s="1709"/>
      <c r="T8" s="1709"/>
      <c r="U8" s="1709"/>
      <c r="V8" s="1710"/>
      <c r="W8" s="1711"/>
    </row>
    <row r="9" spans="1:23" ht="30" customHeight="1">
      <c r="A9" s="1704"/>
      <c r="B9" s="1706"/>
      <c r="C9" s="1707" t="s">
        <v>625</v>
      </c>
      <c r="D9" s="1708"/>
      <c r="E9" s="1708"/>
      <c r="F9" s="1708"/>
      <c r="G9" s="1708"/>
      <c r="H9" s="1709">
        <v>1530</v>
      </c>
      <c r="I9" s="1709"/>
      <c r="J9" s="1709"/>
      <c r="K9" s="1709"/>
      <c r="L9" s="1710"/>
      <c r="M9" s="1712"/>
      <c r="N9" s="1713"/>
      <c r="O9" s="1713"/>
      <c r="P9" s="1713"/>
      <c r="Q9" s="1713"/>
      <c r="R9" s="1713"/>
      <c r="S9" s="1713"/>
      <c r="T9" s="1713"/>
      <c r="U9" s="1713"/>
      <c r="V9" s="1714"/>
      <c r="W9" s="1711"/>
    </row>
    <row r="10" spans="1:23" ht="25.5" customHeight="1">
      <c r="A10" s="152"/>
      <c r="B10" s="152"/>
      <c r="C10" s="152"/>
      <c r="D10" s="153"/>
      <c r="E10" s="153"/>
      <c r="F10" s="153"/>
      <c r="G10" s="153"/>
      <c r="H10" s="154"/>
      <c r="I10" s="154"/>
      <c r="J10" s="154"/>
      <c r="K10" s="154"/>
      <c r="L10" s="152"/>
      <c r="M10" s="154"/>
      <c r="N10" s="154"/>
      <c r="O10" s="154"/>
      <c r="P10" s="154"/>
      <c r="Q10" s="155"/>
      <c r="R10" s="155"/>
      <c r="S10" s="155"/>
      <c r="T10" s="155"/>
      <c r="U10" s="155"/>
      <c r="V10" s="155"/>
      <c r="W10" s="156"/>
    </row>
    <row r="11" spans="1:23" ht="30" customHeight="1">
      <c r="A11" s="157" t="s">
        <v>626</v>
      </c>
      <c r="B11" s="158" t="s">
        <v>627</v>
      </c>
      <c r="C11" s="1716">
        <v>6080</v>
      </c>
      <c r="D11" s="1716"/>
      <c r="E11" s="1716"/>
      <c r="F11" s="1716"/>
      <c r="G11" s="1716"/>
      <c r="H11" s="1716"/>
      <c r="I11" s="1716"/>
      <c r="J11" s="1716"/>
      <c r="K11" s="1716"/>
      <c r="L11" s="1716"/>
      <c r="M11" s="1716"/>
      <c r="N11" s="1716"/>
      <c r="O11" s="1716"/>
      <c r="P11" s="1716"/>
      <c r="Q11" s="1716"/>
      <c r="R11" s="1716"/>
      <c r="S11" s="1716"/>
      <c r="T11" s="1716"/>
      <c r="U11" s="1716"/>
      <c r="V11" s="1717"/>
      <c r="W11" s="159" t="s">
        <v>628</v>
      </c>
    </row>
    <row r="12" spans="1:23" ht="25.5" customHeight="1">
      <c r="A12" s="152"/>
      <c r="B12" s="152"/>
      <c r="C12" s="152"/>
      <c r="D12" s="153"/>
      <c r="E12" s="153"/>
      <c r="F12" s="153"/>
      <c r="G12" s="153"/>
      <c r="H12" s="154"/>
      <c r="I12" s="154"/>
      <c r="J12" s="154"/>
      <c r="K12" s="154"/>
      <c r="L12" s="152"/>
      <c r="M12" s="154"/>
      <c r="N12" s="154"/>
      <c r="O12" s="154"/>
      <c r="P12" s="154"/>
      <c r="Q12" s="155"/>
      <c r="R12" s="155"/>
      <c r="S12" s="155"/>
      <c r="T12" s="155"/>
      <c r="U12" s="155"/>
      <c r="V12" s="155"/>
      <c r="W12" s="160"/>
    </row>
    <row r="13" spans="1:23" ht="30" customHeight="1">
      <c r="A13" s="157" t="s">
        <v>629</v>
      </c>
      <c r="B13" s="158" t="s">
        <v>630</v>
      </c>
      <c r="C13" s="1718">
        <v>152460</v>
      </c>
      <c r="D13" s="1718"/>
      <c r="E13" s="1718"/>
      <c r="F13" s="1718"/>
      <c r="G13" s="1718"/>
      <c r="H13" s="1718"/>
      <c r="I13" s="1718"/>
      <c r="J13" s="1718"/>
      <c r="K13" s="1718"/>
      <c r="L13" s="1718"/>
      <c r="M13" s="1718"/>
      <c r="N13" s="1718"/>
      <c r="O13" s="1718"/>
      <c r="P13" s="1718"/>
      <c r="Q13" s="1718"/>
      <c r="R13" s="1718"/>
      <c r="S13" s="1718"/>
      <c r="T13" s="1718"/>
      <c r="U13" s="1718"/>
      <c r="V13" s="1719"/>
      <c r="W13" s="159" t="s">
        <v>628</v>
      </c>
    </row>
    <row r="14" spans="1:23" ht="25.5" customHeight="1">
      <c r="A14" s="152"/>
      <c r="B14" s="152"/>
      <c r="C14" s="152"/>
      <c r="D14" s="153"/>
      <c r="E14" s="153"/>
      <c r="F14" s="153"/>
      <c r="G14" s="153"/>
      <c r="H14" s="154"/>
      <c r="I14" s="154"/>
      <c r="J14" s="154"/>
      <c r="K14" s="154"/>
      <c r="L14" s="152"/>
      <c r="M14" s="155"/>
      <c r="N14" s="154"/>
      <c r="O14" s="154"/>
      <c r="P14" s="154"/>
      <c r="Q14" s="155"/>
      <c r="R14" s="155"/>
      <c r="S14" s="155"/>
      <c r="T14" s="155"/>
      <c r="U14" s="155"/>
      <c r="V14" s="155"/>
      <c r="W14" s="160"/>
    </row>
    <row r="15" spans="1:23" ht="30" customHeight="1">
      <c r="A15" s="157" t="s">
        <v>631</v>
      </c>
      <c r="B15" s="158" t="s">
        <v>632</v>
      </c>
      <c r="C15" s="1720">
        <v>160000</v>
      </c>
      <c r="D15" s="1720"/>
      <c r="E15" s="1720"/>
      <c r="F15" s="1720"/>
      <c r="G15" s="1720"/>
      <c r="H15" s="1720"/>
      <c r="I15" s="1720"/>
      <c r="J15" s="1720"/>
      <c r="K15" s="1720"/>
      <c r="L15" s="1720"/>
      <c r="M15" s="1720"/>
      <c r="N15" s="1720"/>
      <c r="O15" s="1720"/>
      <c r="P15" s="1720"/>
      <c r="Q15" s="1720"/>
      <c r="R15" s="1720"/>
      <c r="S15" s="1720"/>
      <c r="T15" s="1720"/>
      <c r="U15" s="1720"/>
      <c r="V15" s="1721"/>
      <c r="W15" s="159" t="s">
        <v>628</v>
      </c>
    </row>
    <row r="16" spans="1:23" ht="25.5" customHeight="1">
      <c r="A16" s="152"/>
      <c r="B16" s="152"/>
      <c r="C16" s="152"/>
      <c r="D16" s="153"/>
      <c r="E16" s="153"/>
      <c r="F16" s="153"/>
      <c r="G16" s="153"/>
      <c r="H16" s="154"/>
      <c r="I16" s="154"/>
      <c r="J16" s="154"/>
      <c r="K16" s="154"/>
      <c r="L16" s="152"/>
      <c r="M16" s="155"/>
      <c r="N16" s="154"/>
      <c r="O16" s="154"/>
      <c r="P16" s="154"/>
      <c r="Q16" s="155"/>
      <c r="R16" s="155"/>
      <c r="S16" s="155"/>
      <c r="T16" s="155"/>
      <c r="U16" s="155"/>
      <c r="V16" s="155"/>
      <c r="W16" s="161" t="s">
        <v>633</v>
      </c>
    </row>
    <row r="17" spans="1:23" ht="30" customHeight="1">
      <c r="A17" s="157" t="s">
        <v>634</v>
      </c>
      <c r="B17" s="162" t="s">
        <v>635</v>
      </c>
      <c r="C17" s="1719">
        <v>120000</v>
      </c>
      <c r="D17" s="1722"/>
      <c r="E17" s="1722"/>
      <c r="F17" s="1722"/>
      <c r="G17" s="1722"/>
      <c r="H17" s="1722"/>
      <c r="I17" s="1722"/>
      <c r="J17" s="1722"/>
      <c r="K17" s="1722"/>
      <c r="L17" s="1722"/>
      <c r="M17" s="1722"/>
      <c r="N17" s="1722"/>
      <c r="O17" s="1722"/>
      <c r="P17" s="1722"/>
      <c r="Q17" s="1722"/>
      <c r="R17" s="1722"/>
      <c r="S17" s="1722"/>
      <c r="T17" s="1722"/>
      <c r="U17" s="1722"/>
      <c r="V17" s="1723"/>
      <c r="W17" s="163" t="s">
        <v>636</v>
      </c>
    </row>
    <row r="18" spans="1:23" ht="25.5" customHeight="1">
      <c r="A18" s="152"/>
      <c r="B18" s="152"/>
      <c r="C18" s="152"/>
      <c r="D18" s="153"/>
      <c r="E18" s="153"/>
      <c r="F18" s="153"/>
      <c r="G18" s="153"/>
      <c r="H18" s="154"/>
      <c r="I18" s="154"/>
      <c r="J18" s="154"/>
      <c r="K18" s="154"/>
      <c r="L18" s="152"/>
      <c r="M18" s="155"/>
      <c r="N18" s="154"/>
      <c r="O18" s="154"/>
      <c r="P18" s="154"/>
      <c r="Q18" s="155"/>
      <c r="R18" s="155"/>
      <c r="S18" s="155"/>
      <c r="T18" s="155"/>
      <c r="U18" s="155"/>
      <c r="V18" s="155"/>
      <c r="W18" s="161" t="s">
        <v>633</v>
      </c>
    </row>
    <row r="19" spans="1:23" ht="30" customHeight="1">
      <c r="A19" s="157" t="s">
        <v>637</v>
      </c>
      <c r="B19" s="158" t="s">
        <v>638</v>
      </c>
      <c r="C19" s="1718">
        <v>150000</v>
      </c>
      <c r="D19" s="1718"/>
      <c r="E19" s="1718"/>
      <c r="F19" s="1718"/>
      <c r="G19" s="1718"/>
      <c r="H19" s="1718"/>
      <c r="I19" s="1718"/>
      <c r="J19" s="1718"/>
      <c r="K19" s="1718"/>
      <c r="L19" s="1718"/>
      <c r="M19" s="1718"/>
      <c r="N19" s="1718"/>
      <c r="O19" s="1718"/>
      <c r="P19" s="1718"/>
      <c r="Q19" s="1718"/>
      <c r="R19" s="1718"/>
      <c r="S19" s="1718"/>
      <c r="T19" s="1718"/>
      <c r="U19" s="1718"/>
      <c r="V19" s="1719"/>
      <c r="W19" s="159" t="s">
        <v>628</v>
      </c>
    </row>
    <row r="20" spans="1:23" ht="25.5" customHeight="1">
      <c r="A20" s="1715"/>
      <c r="B20" s="1715"/>
      <c r="C20" s="1715"/>
      <c r="D20" s="1715"/>
      <c r="E20" s="1715"/>
      <c r="F20" s="1715"/>
      <c r="G20" s="1715"/>
      <c r="H20" s="1715"/>
      <c r="I20" s="1715"/>
      <c r="J20" s="1715"/>
      <c r="K20" s="1715"/>
      <c r="L20" s="1715"/>
      <c r="M20" s="1715"/>
      <c r="N20" s="1715"/>
      <c r="O20" s="1715"/>
      <c r="P20" s="1715"/>
      <c r="Q20" s="1715"/>
      <c r="R20" s="1715"/>
      <c r="S20" s="1715"/>
      <c r="T20" s="1715"/>
      <c r="U20" s="1715"/>
      <c r="V20" s="1715"/>
      <c r="W20" s="1715"/>
    </row>
    <row r="21" spans="1:23" ht="25.5" customHeight="1">
      <c r="A21" s="1715" t="s">
        <v>639</v>
      </c>
      <c r="B21" s="1715"/>
      <c r="C21" s="1715"/>
      <c r="D21" s="1715"/>
      <c r="E21" s="1715"/>
      <c r="F21" s="1715"/>
      <c r="G21" s="1715"/>
      <c r="H21" s="1715"/>
      <c r="I21" s="1715"/>
      <c r="J21" s="1715"/>
      <c r="K21" s="1715"/>
      <c r="L21" s="1715"/>
      <c r="M21" s="1715"/>
      <c r="N21" s="1715"/>
      <c r="O21" s="1715"/>
      <c r="P21" s="1715"/>
      <c r="Q21" s="1715"/>
      <c r="R21" s="1715"/>
      <c r="S21" s="1715"/>
      <c r="T21" s="1715"/>
      <c r="U21" s="1715"/>
      <c r="V21" s="1715"/>
      <c r="W21" s="1715"/>
    </row>
  </sheetData>
  <sheetProtection algorithmName="SHA-512" hashValue="+4MVkhvRm3c0KNUeII5xzGJZNHZuRUNrpbQtEINHdJbC9zysRrliOkIryTTuGHso/N4vU++nmPYGlI9pFrrVSg==" saltValue="WXWO62EN1U2JzXjfsSyRow==" spinCount="100000" sheet="1" objects="1" scenarios="1"/>
  <mergeCells count="31">
    <mergeCell ref="A21:W21"/>
    <mergeCell ref="C11:V11"/>
    <mergeCell ref="C13:V13"/>
    <mergeCell ref="C15:V15"/>
    <mergeCell ref="C17:V17"/>
    <mergeCell ref="C19:V19"/>
    <mergeCell ref="A20:W20"/>
    <mergeCell ref="W7:W9"/>
    <mergeCell ref="C8:G8"/>
    <mergeCell ref="H8:L8"/>
    <mergeCell ref="M8:Q8"/>
    <mergeCell ref="R8:V8"/>
    <mergeCell ref="C9:G9"/>
    <mergeCell ref="H9:L9"/>
    <mergeCell ref="M9:V9"/>
    <mergeCell ref="R7:V7"/>
    <mergeCell ref="A7:A9"/>
    <mergeCell ref="B7:B9"/>
    <mergeCell ref="C7:G7"/>
    <mergeCell ref="H7:L7"/>
    <mergeCell ref="M7:Q7"/>
    <mergeCell ref="A3:A5"/>
    <mergeCell ref="B3:B5"/>
    <mergeCell ref="C3:V3"/>
    <mergeCell ref="W3:W5"/>
    <mergeCell ref="C4:K4"/>
    <mergeCell ref="L4:N4"/>
    <mergeCell ref="O4:V4"/>
    <mergeCell ref="C5:K5"/>
    <mergeCell ref="L5:N5"/>
    <mergeCell ref="O5:V5"/>
  </mergeCells>
  <phoneticPr fontId="2"/>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52"/>
  <sheetViews>
    <sheetView workbookViewId="0">
      <selection activeCell="E1" sqref="E1"/>
    </sheetView>
  </sheetViews>
  <sheetFormatPr defaultRowHeight="18.75"/>
  <cols>
    <col min="2" max="9" width="18.125" customWidth="1"/>
    <col min="10" max="10" width="14.125" customWidth="1"/>
  </cols>
  <sheetData>
    <row r="1" spans="2:10" ht="34.5" customHeight="1">
      <c r="B1" s="30" t="s">
        <v>31</v>
      </c>
      <c r="C1" s="28"/>
      <c r="D1" s="29" t="s">
        <v>312</v>
      </c>
      <c r="E1" s="28"/>
      <c r="F1" s="28"/>
      <c r="G1" s="28"/>
      <c r="H1" s="28"/>
      <c r="I1" s="28"/>
    </row>
    <row r="2" spans="2:10" ht="56.25" customHeight="1">
      <c r="B2" s="27" t="s">
        <v>311</v>
      </c>
      <c r="C2" s="27" t="s">
        <v>112</v>
      </c>
      <c r="D2" s="26" t="s">
        <v>310</v>
      </c>
      <c r="E2" s="25" t="s">
        <v>309</v>
      </c>
      <c r="F2" s="24" t="s">
        <v>308</v>
      </c>
      <c r="G2" s="23" t="s">
        <v>307</v>
      </c>
      <c r="H2" s="22" t="s">
        <v>306</v>
      </c>
      <c r="I2" s="21" t="s">
        <v>305</v>
      </c>
      <c r="J2" s="20" t="s">
        <v>304</v>
      </c>
    </row>
    <row r="3" spans="2:10" ht="13.5" customHeight="1">
      <c r="B3" s="19" t="str">
        <f>IF(ISERROR(INDEX(#REF!,MATCH(ROW()-2,#REF!,0))),"",INDEX(#REF!,MATCH(ROW()-2,#REF!,0)))</f>
        <v/>
      </c>
      <c r="C3" s="19" t="str">
        <f>IF(ISERROR(INDEX(#REF!,MATCH(ROW()-2,#REF!,0))),"",INDEX(#REF!,MATCH(ROW()-2,#REF!,0)))</f>
        <v/>
      </c>
      <c r="D3" s="19" t="str">
        <f>IF(ISERROR(INDEX(#REF!,MATCH(ROW()-2,#REF!,0))),"",INDEX(#REF!,MATCH(ROW()-2,#REF!,0)))</f>
        <v/>
      </c>
      <c r="E3" s="19" t="str">
        <f>IF(ISERROR(INDEX(#REF!,MATCH(ROW()-2,#REF!,0))),"",INDEX(#REF!,MATCH(ROW()-2,#REF!,0)))</f>
        <v/>
      </c>
      <c r="F3" s="19" t="str">
        <f>IF(ISERROR(INDEX(#REF!,MATCH(ROW()-2,#REF!,0))),"",INDEX(#REF!,MATCH(ROW()-2,#REF!,0)))</f>
        <v/>
      </c>
      <c r="G3" s="19" t="str">
        <f>IF(ISERROR(INDEX(#REF!,MATCH(ROW()-2,#REF!,0))),"",INDEX(#REF!,MATCH(ROW()-2,#REF!,0)))</f>
        <v/>
      </c>
      <c r="H3" s="19" t="str">
        <f>IF(ISERROR(INDEX(#REF!,MATCH(ROW()-2,#REF!,0))),"",INDEX(#REF!,MATCH(ROW()-2,#REF!,0)))</f>
        <v/>
      </c>
      <c r="I3" s="19" t="str">
        <f>IF(ISERROR(INDEX(#REF!,MATCH(ROW()-2,#REF!,0))),"",INDEX(#REF!,MATCH(ROW()-2,#REF!,0)))</f>
        <v/>
      </c>
      <c r="J3" s="19" t="str">
        <f>IF(ISERROR(INDEX(#REF!,MATCH(ROW()-2,#REF!,0))),"",INDEX(#REF!,MATCH(ROW()-2,#REF!,0)))</f>
        <v/>
      </c>
    </row>
    <row r="4" spans="2:10" ht="13.5" customHeight="1">
      <c r="B4" s="19" t="str">
        <f>IF(ISERROR(INDEX(#REF!,MATCH(ROW()-2,#REF!,0))),"",INDEX(#REF!,MATCH(ROW()-2,#REF!,0)))</f>
        <v/>
      </c>
      <c r="C4" s="19" t="str">
        <f>IF(ISERROR(INDEX(#REF!,MATCH(ROW()-2,#REF!,0))),"",INDEX(#REF!,MATCH(ROW()-2,#REF!,0)))</f>
        <v/>
      </c>
      <c r="D4" s="19" t="str">
        <f>IF(ISERROR(INDEX(#REF!,MATCH(ROW()-2,#REF!,0))),"",INDEX(#REF!,MATCH(ROW()-2,#REF!,0)))</f>
        <v/>
      </c>
      <c r="E4" s="19" t="str">
        <f>IF(ISERROR(INDEX(#REF!,MATCH(ROW()-2,#REF!,0))),"",INDEX(#REF!,MATCH(ROW()-2,#REF!,0)))</f>
        <v/>
      </c>
      <c r="F4" s="19" t="str">
        <f>IF(ISERROR(INDEX(#REF!,MATCH(ROW()-2,#REF!,0))),"",INDEX(#REF!,MATCH(ROW()-2,#REF!,0)))</f>
        <v/>
      </c>
      <c r="G4" s="19" t="str">
        <f>IF(ISERROR(INDEX(#REF!,MATCH(ROW()-2,#REF!,0))),"",INDEX(#REF!,MATCH(ROW()-2,#REF!,0)))</f>
        <v/>
      </c>
      <c r="H4" s="19" t="str">
        <f>IF(ISERROR(INDEX(#REF!,MATCH(ROW()-2,#REF!,0))),"",INDEX(#REF!,MATCH(ROW()-2,#REF!,0)))</f>
        <v/>
      </c>
      <c r="I4" s="19" t="str">
        <f>IF(ISERROR(INDEX(#REF!,MATCH(ROW()-2,#REF!,0))),"",INDEX(#REF!,MATCH(ROW()-2,#REF!,0)))</f>
        <v/>
      </c>
      <c r="J4" s="19" t="str">
        <f>IF(ISERROR(INDEX(#REF!,MATCH(ROW()-2,#REF!,0))),"",INDEX(#REF!,MATCH(ROW()-2,#REF!,0)))</f>
        <v/>
      </c>
    </row>
    <row r="5" spans="2:10">
      <c r="B5" s="19" t="str">
        <f>IF(ISERROR(INDEX(#REF!,MATCH(ROW()-2,#REF!,0))),"",INDEX(#REF!,MATCH(ROW()-2,#REF!,0)))</f>
        <v/>
      </c>
      <c r="C5" s="19" t="str">
        <f>IF(ISERROR(INDEX(#REF!,MATCH(ROW()-2,#REF!,0))),"",INDEX(#REF!,MATCH(ROW()-2,#REF!,0)))</f>
        <v/>
      </c>
      <c r="D5" s="19" t="str">
        <f>IF(ISERROR(INDEX(#REF!,MATCH(ROW()-2,#REF!,0))),"",INDEX(#REF!,MATCH(ROW()-2,#REF!,0)))</f>
        <v/>
      </c>
      <c r="E5" s="19" t="str">
        <f>IF(ISERROR(INDEX(#REF!,MATCH(ROW()-2,#REF!,0))),"",INDEX(#REF!,MATCH(ROW()-2,#REF!,0)))</f>
        <v/>
      </c>
      <c r="F5" s="19" t="str">
        <f>IF(ISERROR(INDEX(#REF!,MATCH(ROW()-2,#REF!,0))),"",INDEX(#REF!,MATCH(ROW()-2,#REF!,0)))</f>
        <v/>
      </c>
      <c r="G5" s="19" t="str">
        <f>IF(ISERROR(INDEX(#REF!,MATCH(ROW()-2,#REF!,0))),"",INDEX(#REF!,MATCH(ROW()-2,#REF!,0)))</f>
        <v/>
      </c>
      <c r="H5" s="19" t="str">
        <f>IF(ISERROR(INDEX(#REF!,MATCH(ROW()-2,#REF!,0))),"",INDEX(#REF!,MATCH(ROW()-2,#REF!,0)))</f>
        <v/>
      </c>
      <c r="I5" s="19" t="str">
        <f>IF(ISERROR(INDEX(#REF!,MATCH(ROW()-2,#REF!,0))),"",INDEX(#REF!,MATCH(ROW()-2,#REF!,0)))</f>
        <v/>
      </c>
      <c r="J5" s="19" t="str">
        <f>IF(ISERROR(INDEX(#REF!,MATCH(ROW()-2,#REF!,0))),"",INDEX(#REF!,MATCH(ROW()-2,#REF!,0)))</f>
        <v/>
      </c>
    </row>
    <row r="6" spans="2:10">
      <c r="B6" s="19" t="str">
        <f>IF(ISERROR(INDEX(#REF!,MATCH(ROW()-2,#REF!,0))),"",INDEX(#REF!,MATCH(ROW()-2,#REF!,0)))</f>
        <v/>
      </c>
      <c r="C6" s="19" t="str">
        <f>IF(ISERROR(INDEX(#REF!,MATCH(ROW()-2,#REF!,0))),"",INDEX(#REF!,MATCH(ROW()-2,#REF!,0)))</f>
        <v/>
      </c>
      <c r="D6" s="19" t="str">
        <f>IF(ISERROR(INDEX(#REF!,MATCH(ROW()-2,#REF!,0))),"",INDEX(#REF!,MATCH(ROW()-2,#REF!,0)))</f>
        <v/>
      </c>
      <c r="E6" s="19" t="str">
        <f>IF(ISERROR(INDEX(#REF!,MATCH(ROW()-2,#REF!,0))),"",INDEX(#REF!,MATCH(ROW()-2,#REF!,0)))</f>
        <v/>
      </c>
      <c r="F6" s="19" t="str">
        <f>IF(ISERROR(INDEX(#REF!,MATCH(ROW()-2,#REF!,0))),"",INDEX(#REF!,MATCH(ROW()-2,#REF!,0)))</f>
        <v/>
      </c>
      <c r="G6" s="19" t="str">
        <f>IF(ISERROR(INDEX(#REF!,MATCH(ROW()-2,#REF!,0))),"",INDEX(#REF!,MATCH(ROW()-2,#REF!,0)))</f>
        <v/>
      </c>
      <c r="H6" s="19" t="str">
        <f>IF(ISERROR(INDEX(#REF!,MATCH(ROW()-2,#REF!,0))),"",INDEX(#REF!,MATCH(ROW()-2,#REF!,0)))</f>
        <v/>
      </c>
      <c r="I6" s="19" t="str">
        <f>IF(ISERROR(INDEX(#REF!,MATCH(ROW()-2,#REF!,0))),"",INDEX(#REF!,MATCH(ROW()-2,#REF!,0)))</f>
        <v/>
      </c>
      <c r="J6" s="19" t="str">
        <f>IF(ISERROR(INDEX(#REF!,MATCH(ROW()-2,#REF!,0))),"",INDEX(#REF!,MATCH(ROW()-2,#REF!,0)))</f>
        <v/>
      </c>
    </row>
    <row r="7" spans="2:10">
      <c r="B7" s="19" t="str">
        <f>IF(ISERROR(INDEX(#REF!,MATCH(ROW()-2,#REF!,0))),"",INDEX(#REF!,MATCH(ROW()-2,#REF!,0)))</f>
        <v/>
      </c>
      <c r="C7" s="19" t="str">
        <f>IF(ISERROR(INDEX(#REF!,MATCH(ROW()-2,#REF!,0))),"",INDEX(#REF!,MATCH(ROW()-2,#REF!,0)))</f>
        <v/>
      </c>
      <c r="D7" s="19" t="str">
        <f>IF(ISERROR(INDEX(#REF!,MATCH(ROW()-2,#REF!,0))),"",INDEX(#REF!,MATCH(ROW()-2,#REF!,0)))</f>
        <v/>
      </c>
      <c r="E7" s="19" t="str">
        <f>IF(ISERROR(INDEX(#REF!,MATCH(ROW()-2,#REF!,0))),"",INDEX(#REF!,MATCH(ROW()-2,#REF!,0)))</f>
        <v/>
      </c>
      <c r="F7" s="19" t="str">
        <f>IF(ISERROR(INDEX(#REF!,MATCH(ROW()-2,#REF!,0))),"",INDEX(#REF!,MATCH(ROW()-2,#REF!,0)))</f>
        <v/>
      </c>
      <c r="G7" s="19" t="str">
        <f>IF(ISERROR(INDEX(#REF!,MATCH(ROW()-2,#REF!,0))),"",INDEX(#REF!,MATCH(ROW()-2,#REF!,0)))</f>
        <v/>
      </c>
      <c r="H7" s="19" t="str">
        <f>IF(ISERROR(INDEX(#REF!,MATCH(ROW()-2,#REF!,0))),"",INDEX(#REF!,MATCH(ROW()-2,#REF!,0)))</f>
        <v/>
      </c>
      <c r="I7" s="19" t="str">
        <f>IF(ISERROR(INDEX(#REF!,MATCH(ROW()-2,#REF!,0))),"",INDEX(#REF!,MATCH(ROW()-2,#REF!,0)))</f>
        <v/>
      </c>
      <c r="J7" s="19" t="str">
        <f>IF(ISERROR(INDEX(#REF!,MATCH(ROW()-2,#REF!,0))),"",INDEX(#REF!,MATCH(ROW()-2,#REF!,0)))</f>
        <v/>
      </c>
    </row>
    <row r="8" spans="2:10">
      <c r="B8" s="19" t="str">
        <f>IF(ISERROR(INDEX(#REF!,MATCH(ROW()-2,#REF!,0))),"",INDEX(#REF!,MATCH(ROW()-2,#REF!,0)))</f>
        <v/>
      </c>
      <c r="C8" s="19" t="str">
        <f>IF(ISERROR(INDEX(#REF!,MATCH(ROW()-2,#REF!,0))),"",INDEX(#REF!,MATCH(ROW()-2,#REF!,0)))</f>
        <v/>
      </c>
      <c r="D8" s="19" t="str">
        <f>IF(ISERROR(INDEX(#REF!,MATCH(ROW()-2,#REF!,0))),"",INDEX(#REF!,MATCH(ROW()-2,#REF!,0)))</f>
        <v/>
      </c>
      <c r="E8" s="19" t="str">
        <f>IF(ISERROR(INDEX(#REF!,MATCH(ROW()-2,#REF!,0))),"",INDEX(#REF!,MATCH(ROW()-2,#REF!,0)))</f>
        <v/>
      </c>
      <c r="F8" s="19" t="str">
        <f>IF(ISERROR(INDEX(#REF!,MATCH(ROW()-2,#REF!,0))),"",INDEX(#REF!,MATCH(ROW()-2,#REF!,0)))</f>
        <v/>
      </c>
      <c r="G8" s="19" t="str">
        <f>IF(ISERROR(INDEX(#REF!,MATCH(ROW()-2,#REF!,0))),"",INDEX(#REF!,MATCH(ROW()-2,#REF!,0)))</f>
        <v/>
      </c>
      <c r="H8" s="19" t="str">
        <f>IF(ISERROR(INDEX(#REF!,MATCH(ROW()-2,#REF!,0))),"",INDEX(#REF!,MATCH(ROW()-2,#REF!,0)))</f>
        <v/>
      </c>
      <c r="I8" s="19" t="str">
        <f>IF(ISERROR(INDEX(#REF!,MATCH(ROW()-2,#REF!,0))),"",INDEX(#REF!,MATCH(ROW()-2,#REF!,0)))</f>
        <v/>
      </c>
      <c r="J8" s="19" t="str">
        <f>IF(ISERROR(INDEX(#REF!,MATCH(ROW()-2,#REF!,0))),"",INDEX(#REF!,MATCH(ROW()-2,#REF!,0)))</f>
        <v/>
      </c>
    </row>
    <row r="9" spans="2:10">
      <c r="B9" s="19" t="str">
        <f>IF(ISERROR(INDEX(#REF!,MATCH(ROW()-2,#REF!,0))),"",INDEX(#REF!,MATCH(ROW()-2,#REF!,0)))</f>
        <v/>
      </c>
      <c r="C9" s="19" t="str">
        <f>IF(ISERROR(INDEX(#REF!,MATCH(ROW()-2,#REF!,0))),"",INDEX(#REF!,MATCH(ROW()-2,#REF!,0)))</f>
        <v/>
      </c>
      <c r="D9" s="19" t="str">
        <f>IF(ISERROR(INDEX(#REF!,MATCH(ROW()-2,#REF!,0))),"",INDEX(#REF!,MATCH(ROW()-2,#REF!,0)))</f>
        <v/>
      </c>
      <c r="E9" s="19" t="str">
        <f>IF(ISERROR(INDEX(#REF!,MATCH(ROW()-2,#REF!,0))),"",INDEX(#REF!,MATCH(ROW()-2,#REF!,0)))</f>
        <v/>
      </c>
      <c r="F9" s="19" t="str">
        <f>IF(ISERROR(INDEX(#REF!,MATCH(ROW()-2,#REF!,0))),"",INDEX(#REF!,MATCH(ROW()-2,#REF!,0)))</f>
        <v/>
      </c>
      <c r="G9" s="19" t="str">
        <f>IF(ISERROR(INDEX(#REF!,MATCH(ROW()-2,#REF!,0))),"",INDEX(#REF!,MATCH(ROW()-2,#REF!,0)))</f>
        <v/>
      </c>
      <c r="H9" s="19" t="str">
        <f>IF(ISERROR(INDEX(#REF!,MATCH(ROW()-2,#REF!,0))),"",INDEX(#REF!,MATCH(ROW()-2,#REF!,0)))</f>
        <v/>
      </c>
      <c r="I9" s="19" t="str">
        <f>IF(ISERROR(INDEX(#REF!,MATCH(ROW()-2,#REF!,0))),"",INDEX(#REF!,MATCH(ROW()-2,#REF!,0)))</f>
        <v/>
      </c>
      <c r="J9" s="19" t="str">
        <f>IF(ISERROR(INDEX(#REF!,MATCH(ROW()-2,#REF!,0))),"",INDEX(#REF!,MATCH(ROW()-2,#REF!,0)))</f>
        <v/>
      </c>
    </row>
    <row r="10" spans="2:10">
      <c r="B10" s="19" t="str">
        <f>IF(ISERROR(INDEX(#REF!,MATCH(ROW()-2,#REF!,0))),"",INDEX(#REF!,MATCH(ROW()-2,#REF!,0)))</f>
        <v/>
      </c>
      <c r="C10" s="19" t="str">
        <f>IF(ISERROR(INDEX(#REF!,MATCH(ROW()-2,#REF!,0))),"",INDEX(#REF!,MATCH(ROW()-2,#REF!,0)))</f>
        <v/>
      </c>
      <c r="D10" s="19" t="str">
        <f>IF(ISERROR(INDEX(#REF!,MATCH(ROW()-2,#REF!,0))),"",INDEX(#REF!,MATCH(ROW()-2,#REF!,0)))</f>
        <v/>
      </c>
      <c r="E10" s="19" t="str">
        <f>IF(ISERROR(INDEX(#REF!,MATCH(ROW()-2,#REF!,0))),"",INDEX(#REF!,MATCH(ROW()-2,#REF!,0)))</f>
        <v/>
      </c>
      <c r="F10" s="19" t="str">
        <f>IF(ISERROR(INDEX(#REF!,MATCH(ROW()-2,#REF!,0))),"",INDEX(#REF!,MATCH(ROW()-2,#REF!,0)))</f>
        <v/>
      </c>
      <c r="G10" s="19" t="str">
        <f>IF(ISERROR(INDEX(#REF!,MATCH(ROW()-2,#REF!,0))),"",INDEX(#REF!,MATCH(ROW()-2,#REF!,0)))</f>
        <v/>
      </c>
      <c r="H10" s="19" t="str">
        <f>IF(ISERROR(INDEX(#REF!,MATCH(ROW()-2,#REF!,0))),"",INDEX(#REF!,MATCH(ROW()-2,#REF!,0)))</f>
        <v/>
      </c>
      <c r="I10" s="19" t="str">
        <f>IF(ISERROR(INDEX(#REF!,MATCH(ROW()-2,#REF!,0))),"",INDEX(#REF!,MATCH(ROW()-2,#REF!,0)))</f>
        <v/>
      </c>
      <c r="J10" s="19" t="str">
        <f>IF(ISERROR(INDEX(#REF!,MATCH(ROW()-2,#REF!,0))),"",INDEX(#REF!,MATCH(ROW()-2,#REF!,0)))</f>
        <v/>
      </c>
    </row>
    <row r="11" spans="2:10">
      <c r="B11" s="19" t="str">
        <f>IF(ISERROR(INDEX(#REF!,MATCH(ROW()-2,#REF!,0))),"",INDEX(#REF!,MATCH(ROW()-2,#REF!,0)))</f>
        <v/>
      </c>
      <c r="C11" s="19" t="str">
        <f>IF(ISERROR(INDEX(#REF!,MATCH(ROW()-2,#REF!,0))),"",INDEX(#REF!,MATCH(ROW()-2,#REF!,0)))</f>
        <v/>
      </c>
      <c r="D11" s="19" t="str">
        <f>IF(ISERROR(INDEX(#REF!,MATCH(ROW()-2,#REF!,0))),"",INDEX(#REF!,MATCH(ROW()-2,#REF!,0)))</f>
        <v/>
      </c>
      <c r="E11" s="19" t="str">
        <f>IF(ISERROR(INDEX(#REF!,MATCH(ROW()-2,#REF!,0))),"",INDEX(#REF!,MATCH(ROW()-2,#REF!,0)))</f>
        <v/>
      </c>
      <c r="F11" s="19" t="str">
        <f>IF(ISERROR(INDEX(#REF!,MATCH(ROW()-2,#REF!,0))),"",INDEX(#REF!,MATCH(ROW()-2,#REF!,0)))</f>
        <v/>
      </c>
      <c r="G11" s="19" t="str">
        <f>IF(ISERROR(INDEX(#REF!,MATCH(ROW()-2,#REF!,0))),"",INDEX(#REF!,MATCH(ROW()-2,#REF!,0)))</f>
        <v/>
      </c>
      <c r="H11" s="19" t="str">
        <f>IF(ISERROR(INDEX(#REF!,MATCH(ROW()-2,#REF!,0))),"",INDEX(#REF!,MATCH(ROW()-2,#REF!,0)))</f>
        <v/>
      </c>
      <c r="I11" s="19" t="str">
        <f>IF(ISERROR(INDEX(#REF!,MATCH(ROW()-2,#REF!,0))),"",INDEX(#REF!,MATCH(ROW()-2,#REF!,0)))</f>
        <v/>
      </c>
      <c r="J11" s="19" t="str">
        <f>IF(ISERROR(INDEX(#REF!,MATCH(ROW()-2,#REF!,0))),"",INDEX(#REF!,MATCH(ROW()-2,#REF!,0)))</f>
        <v/>
      </c>
    </row>
    <row r="12" spans="2:10">
      <c r="B12" s="19" t="str">
        <f>IF(ISERROR(INDEX(#REF!,MATCH(ROW()-2,#REF!,0))),"",INDEX(#REF!,MATCH(ROW()-2,#REF!,0)))</f>
        <v/>
      </c>
      <c r="C12" s="19" t="str">
        <f>IF(ISERROR(INDEX(#REF!,MATCH(ROW()-2,#REF!,0))),"",INDEX(#REF!,MATCH(ROW()-2,#REF!,0)))</f>
        <v/>
      </c>
      <c r="D12" s="19" t="str">
        <f>IF(ISERROR(INDEX(#REF!,MATCH(ROW()-2,#REF!,0))),"",INDEX(#REF!,MATCH(ROW()-2,#REF!,0)))</f>
        <v/>
      </c>
      <c r="E12" s="19" t="str">
        <f>IF(ISERROR(INDEX(#REF!,MATCH(ROW()-2,#REF!,0))),"",INDEX(#REF!,MATCH(ROW()-2,#REF!,0)))</f>
        <v/>
      </c>
      <c r="F12" s="19" t="str">
        <f>IF(ISERROR(INDEX(#REF!,MATCH(ROW()-2,#REF!,0))),"",INDEX(#REF!,MATCH(ROW()-2,#REF!,0)))</f>
        <v/>
      </c>
      <c r="G12" s="19" t="str">
        <f>IF(ISERROR(INDEX(#REF!,MATCH(ROW()-2,#REF!,0))),"",INDEX(#REF!,MATCH(ROW()-2,#REF!,0)))</f>
        <v/>
      </c>
      <c r="H12" s="19" t="str">
        <f>IF(ISERROR(INDEX(#REF!,MATCH(ROW()-2,#REF!,0))),"",INDEX(#REF!,MATCH(ROW()-2,#REF!,0)))</f>
        <v/>
      </c>
      <c r="I12" s="19" t="str">
        <f>IF(ISERROR(INDEX(#REF!,MATCH(ROW()-2,#REF!,0))),"",INDEX(#REF!,MATCH(ROW()-2,#REF!,0)))</f>
        <v/>
      </c>
      <c r="J12" s="19" t="str">
        <f>IF(ISERROR(INDEX(#REF!,MATCH(ROW()-2,#REF!,0))),"",INDEX(#REF!,MATCH(ROW()-2,#REF!,0)))</f>
        <v/>
      </c>
    </row>
    <row r="13" spans="2:10">
      <c r="B13" s="19" t="str">
        <f>IF(ISERROR(INDEX(#REF!,MATCH(ROW()-2,#REF!,0))),"",INDEX(#REF!,MATCH(ROW()-2,#REF!,0)))</f>
        <v/>
      </c>
      <c r="C13" s="19" t="str">
        <f>IF(ISERROR(INDEX(#REF!,MATCH(ROW()-2,#REF!,0))),"",INDEX(#REF!,MATCH(ROW()-2,#REF!,0)))</f>
        <v/>
      </c>
      <c r="D13" s="19" t="str">
        <f>IF(ISERROR(INDEX(#REF!,MATCH(ROW()-2,#REF!,0))),"",INDEX(#REF!,MATCH(ROW()-2,#REF!,0)))</f>
        <v/>
      </c>
      <c r="E13" s="19" t="str">
        <f>IF(ISERROR(INDEX(#REF!,MATCH(ROW()-2,#REF!,0))),"",INDEX(#REF!,MATCH(ROW()-2,#REF!,0)))</f>
        <v/>
      </c>
      <c r="F13" s="19" t="str">
        <f>IF(ISERROR(INDEX(#REF!,MATCH(ROW()-2,#REF!,0))),"",INDEX(#REF!,MATCH(ROW()-2,#REF!,0)))</f>
        <v/>
      </c>
      <c r="G13" s="19" t="str">
        <f>IF(ISERROR(INDEX(#REF!,MATCH(ROW()-2,#REF!,0))),"",INDEX(#REF!,MATCH(ROW()-2,#REF!,0)))</f>
        <v/>
      </c>
      <c r="H13" s="19" t="str">
        <f>IF(ISERROR(INDEX(#REF!,MATCH(ROW()-2,#REF!,0))),"",INDEX(#REF!,MATCH(ROW()-2,#REF!,0)))</f>
        <v/>
      </c>
      <c r="I13" s="19" t="str">
        <f>IF(ISERROR(INDEX(#REF!,MATCH(ROW()-2,#REF!,0))),"",INDEX(#REF!,MATCH(ROW()-2,#REF!,0)))</f>
        <v/>
      </c>
      <c r="J13" s="19" t="str">
        <f>IF(ISERROR(INDEX(#REF!,MATCH(ROW()-2,#REF!,0))),"",INDEX(#REF!,MATCH(ROW()-2,#REF!,0)))</f>
        <v/>
      </c>
    </row>
    <row r="14" spans="2:10">
      <c r="B14" s="19" t="str">
        <f>IF(ISERROR(INDEX(#REF!,MATCH(ROW()-2,#REF!,0))),"",INDEX(#REF!,MATCH(ROW()-2,#REF!,0)))</f>
        <v/>
      </c>
      <c r="C14" s="19" t="str">
        <f>IF(ISERROR(INDEX(#REF!,MATCH(ROW()-2,#REF!,0))),"",INDEX(#REF!,MATCH(ROW()-2,#REF!,0)))</f>
        <v/>
      </c>
      <c r="D14" s="19" t="str">
        <f>IF(ISERROR(INDEX(#REF!,MATCH(ROW()-2,#REF!,0))),"",INDEX(#REF!,MATCH(ROW()-2,#REF!,0)))</f>
        <v/>
      </c>
      <c r="E14" s="19" t="str">
        <f>IF(ISERROR(INDEX(#REF!,MATCH(ROW()-2,#REF!,0))),"",INDEX(#REF!,MATCH(ROW()-2,#REF!,0)))</f>
        <v/>
      </c>
      <c r="F14" s="19" t="str">
        <f>IF(ISERROR(INDEX(#REF!,MATCH(ROW()-2,#REF!,0))),"",INDEX(#REF!,MATCH(ROW()-2,#REF!,0)))</f>
        <v/>
      </c>
      <c r="G14" s="19" t="str">
        <f>IF(ISERROR(INDEX(#REF!,MATCH(ROW()-2,#REF!,0))),"",INDEX(#REF!,MATCH(ROW()-2,#REF!,0)))</f>
        <v/>
      </c>
      <c r="H14" s="19" t="str">
        <f>IF(ISERROR(INDEX(#REF!,MATCH(ROW()-2,#REF!,0))),"",INDEX(#REF!,MATCH(ROW()-2,#REF!,0)))</f>
        <v/>
      </c>
      <c r="I14" s="19" t="str">
        <f>IF(ISERROR(INDEX(#REF!,MATCH(ROW()-2,#REF!,0))),"",INDEX(#REF!,MATCH(ROW()-2,#REF!,0)))</f>
        <v/>
      </c>
      <c r="J14" s="19" t="str">
        <f>IF(ISERROR(INDEX(#REF!,MATCH(ROW()-2,#REF!,0))),"",INDEX(#REF!,MATCH(ROW()-2,#REF!,0)))</f>
        <v/>
      </c>
    </row>
    <row r="15" spans="2:10">
      <c r="B15" s="19" t="str">
        <f>IF(ISERROR(INDEX(#REF!,MATCH(ROW()-2,#REF!,0))),"",INDEX(#REF!,MATCH(ROW()-2,#REF!,0)))</f>
        <v/>
      </c>
      <c r="C15" s="19" t="str">
        <f>IF(ISERROR(INDEX(#REF!,MATCH(ROW()-2,#REF!,0))),"",INDEX(#REF!,MATCH(ROW()-2,#REF!,0)))</f>
        <v/>
      </c>
      <c r="D15" s="19" t="str">
        <f>IF(ISERROR(INDEX(#REF!,MATCH(ROW()-2,#REF!,0))),"",INDEX(#REF!,MATCH(ROW()-2,#REF!,0)))</f>
        <v/>
      </c>
      <c r="E15" s="19" t="str">
        <f>IF(ISERROR(INDEX(#REF!,MATCH(ROW()-2,#REF!,0))),"",INDEX(#REF!,MATCH(ROW()-2,#REF!,0)))</f>
        <v/>
      </c>
      <c r="F15" s="19" t="str">
        <f>IF(ISERROR(INDEX(#REF!,MATCH(ROW()-2,#REF!,0))),"",INDEX(#REF!,MATCH(ROW()-2,#REF!,0)))</f>
        <v/>
      </c>
      <c r="G15" s="19" t="str">
        <f>IF(ISERROR(INDEX(#REF!,MATCH(ROW()-2,#REF!,0))),"",INDEX(#REF!,MATCH(ROW()-2,#REF!,0)))</f>
        <v/>
      </c>
      <c r="H15" s="19" t="str">
        <f>IF(ISERROR(INDEX(#REF!,MATCH(ROW()-2,#REF!,0))),"",INDEX(#REF!,MATCH(ROW()-2,#REF!,0)))</f>
        <v/>
      </c>
      <c r="I15" s="19" t="str">
        <f>IF(ISERROR(INDEX(#REF!,MATCH(ROW()-2,#REF!,0))),"",INDEX(#REF!,MATCH(ROW()-2,#REF!,0)))</f>
        <v/>
      </c>
      <c r="J15" s="19" t="str">
        <f>IF(ISERROR(INDEX(#REF!,MATCH(ROW()-2,#REF!,0))),"",INDEX(#REF!,MATCH(ROW()-2,#REF!,0)))</f>
        <v/>
      </c>
    </row>
    <row r="16" spans="2:10">
      <c r="B16" s="19" t="str">
        <f>IF(ISERROR(INDEX(#REF!,MATCH(ROW()-2,#REF!,0))),"",INDEX(#REF!,MATCH(ROW()-2,#REF!,0)))</f>
        <v/>
      </c>
      <c r="C16" s="19" t="str">
        <f>IF(ISERROR(INDEX(#REF!,MATCH(ROW()-2,#REF!,0))),"",INDEX(#REF!,MATCH(ROW()-2,#REF!,0)))</f>
        <v/>
      </c>
      <c r="D16" s="19" t="str">
        <f>IF(ISERROR(INDEX(#REF!,MATCH(ROW()-2,#REF!,0))),"",INDEX(#REF!,MATCH(ROW()-2,#REF!,0)))</f>
        <v/>
      </c>
      <c r="E16" s="19" t="str">
        <f>IF(ISERROR(INDEX(#REF!,MATCH(ROW()-2,#REF!,0))),"",INDEX(#REF!,MATCH(ROW()-2,#REF!,0)))</f>
        <v/>
      </c>
      <c r="F16" s="19" t="str">
        <f>IF(ISERROR(INDEX(#REF!,MATCH(ROW()-2,#REF!,0))),"",INDEX(#REF!,MATCH(ROW()-2,#REF!,0)))</f>
        <v/>
      </c>
      <c r="G16" s="19" t="str">
        <f>IF(ISERROR(INDEX(#REF!,MATCH(ROW()-2,#REF!,0))),"",INDEX(#REF!,MATCH(ROW()-2,#REF!,0)))</f>
        <v/>
      </c>
      <c r="H16" s="19" t="str">
        <f>IF(ISERROR(INDEX(#REF!,MATCH(ROW()-2,#REF!,0))),"",INDEX(#REF!,MATCH(ROW()-2,#REF!,0)))</f>
        <v/>
      </c>
      <c r="I16" s="19" t="str">
        <f>IF(ISERROR(INDEX(#REF!,MATCH(ROW()-2,#REF!,0))),"",INDEX(#REF!,MATCH(ROW()-2,#REF!,0)))</f>
        <v/>
      </c>
      <c r="J16" s="19" t="str">
        <f>IF(ISERROR(INDEX(#REF!,MATCH(ROW()-2,#REF!,0))),"",INDEX(#REF!,MATCH(ROW()-2,#REF!,0)))</f>
        <v/>
      </c>
    </row>
    <row r="17" spans="2:10">
      <c r="B17" s="19" t="str">
        <f>IF(ISERROR(INDEX(#REF!,MATCH(ROW()-2,#REF!,0))),"",INDEX(#REF!,MATCH(ROW()-2,#REF!,0)))</f>
        <v/>
      </c>
      <c r="C17" s="19" t="str">
        <f>IF(ISERROR(INDEX(#REF!,MATCH(ROW()-2,#REF!,0))),"",INDEX(#REF!,MATCH(ROW()-2,#REF!,0)))</f>
        <v/>
      </c>
      <c r="D17" s="19" t="str">
        <f>IF(ISERROR(INDEX(#REF!,MATCH(ROW()-2,#REF!,0))),"",INDEX(#REF!,MATCH(ROW()-2,#REF!,0)))</f>
        <v/>
      </c>
      <c r="E17" s="19" t="str">
        <f>IF(ISERROR(INDEX(#REF!,MATCH(ROW()-2,#REF!,0))),"",INDEX(#REF!,MATCH(ROW()-2,#REF!,0)))</f>
        <v/>
      </c>
      <c r="F17" s="19" t="str">
        <f>IF(ISERROR(INDEX(#REF!,MATCH(ROW()-2,#REF!,0))),"",INDEX(#REF!,MATCH(ROW()-2,#REF!,0)))</f>
        <v/>
      </c>
      <c r="G17" s="19" t="str">
        <f>IF(ISERROR(INDEX(#REF!,MATCH(ROW()-2,#REF!,0))),"",INDEX(#REF!,MATCH(ROW()-2,#REF!,0)))</f>
        <v/>
      </c>
      <c r="H17" s="19" t="str">
        <f>IF(ISERROR(INDEX(#REF!,MATCH(ROW()-2,#REF!,0))),"",INDEX(#REF!,MATCH(ROW()-2,#REF!,0)))</f>
        <v/>
      </c>
      <c r="I17" s="19" t="str">
        <f>IF(ISERROR(INDEX(#REF!,MATCH(ROW()-2,#REF!,0))),"",INDEX(#REF!,MATCH(ROW()-2,#REF!,0)))</f>
        <v/>
      </c>
      <c r="J17" s="19" t="str">
        <f>IF(ISERROR(INDEX(#REF!,MATCH(ROW()-2,#REF!,0))),"",INDEX(#REF!,MATCH(ROW()-2,#REF!,0)))</f>
        <v/>
      </c>
    </row>
    <row r="18" spans="2:10">
      <c r="B18" s="19" t="str">
        <f>IF(ISERROR(INDEX(#REF!,MATCH(ROW()-2,#REF!,0))),"",INDEX(#REF!,MATCH(ROW()-2,#REF!,0)))</f>
        <v/>
      </c>
      <c r="C18" s="19" t="str">
        <f>IF(ISERROR(INDEX(#REF!,MATCH(ROW()-2,#REF!,0))),"",INDEX(#REF!,MATCH(ROW()-2,#REF!,0)))</f>
        <v/>
      </c>
      <c r="D18" s="19" t="str">
        <f>IF(ISERROR(INDEX(#REF!,MATCH(ROW()-2,#REF!,0))),"",INDEX(#REF!,MATCH(ROW()-2,#REF!,0)))</f>
        <v/>
      </c>
      <c r="E18" s="19" t="str">
        <f>IF(ISERROR(INDEX(#REF!,MATCH(ROW()-2,#REF!,0))),"",INDEX(#REF!,MATCH(ROW()-2,#REF!,0)))</f>
        <v/>
      </c>
      <c r="F18" s="19" t="str">
        <f>IF(ISERROR(INDEX(#REF!,MATCH(ROW()-2,#REF!,0))),"",INDEX(#REF!,MATCH(ROW()-2,#REF!,0)))</f>
        <v/>
      </c>
      <c r="G18" s="19" t="str">
        <f>IF(ISERROR(INDEX(#REF!,MATCH(ROW()-2,#REF!,0))),"",INDEX(#REF!,MATCH(ROW()-2,#REF!,0)))</f>
        <v/>
      </c>
      <c r="H18" s="19" t="str">
        <f>IF(ISERROR(INDEX(#REF!,MATCH(ROW()-2,#REF!,0))),"",INDEX(#REF!,MATCH(ROW()-2,#REF!,0)))</f>
        <v/>
      </c>
      <c r="I18" s="19" t="str">
        <f>IF(ISERROR(INDEX(#REF!,MATCH(ROW()-2,#REF!,0))),"",INDEX(#REF!,MATCH(ROW()-2,#REF!,0)))</f>
        <v/>
      </c>
      <c r="J18" s="19" t="str">
        <f>IF(ISERROR(INDEX(#REF!,MATCH(ROW()-2,#REF!,0))),"",INDEX(#REF!,MATCH(ROW()-2,#REF!,0)))</f>
        <v/>
      </c>
    </row>
    <row r="19" spans="2:10">
      <c r="B19" s="19" t="str">
        <f>IF(ISERROR(INDEX(#REF!,MATCH(ROW()-2,#REF!,0))),"",INDEX(#REF!,MATCH(ROW()-2,#REF!,0)))</f>
        <v/>
      </c>
      <c r="C19" s="19" t="str">
        <f>IF(ISERROR(INDEX(#REF!,MATCH(ROW()-2,#REF!,0))),"",INDEX(#REF!,MATCH(ROW()-2,#REF!,0)))</f>
        <v/>
      </c>
      <c r="D19" s="19" t="str">
        <f>IF(ISERROR(INDEX(#REF!,MATCH(ROW()-2,#REF!,0))),"",INDEX(#REF!,MATCH(ROW()-2,#REF!,0)))</f>
        <v/>
      </c>
      <c r="E19" s="19" t="str">
        <f>IF(ISERROR(INDEX(#REF!,MATCH(ROW()-2,#REF!,0))),"",INDEX(#REF!,MATCH(ROW()-2,#REF!,0)))</f>
        <v/>
      </c>
      <c r="F19" s="19" t="str">
        <f>IF(ISERROR(INDEX(#REF!,MATCH(ROW()-2,#REF!,0))),"",INDEX(#REF!,MATCH(ROW()-2,#REF!,0)))</f>
        <v/>
      </c>
      <c r="G19" s="19" t="str">
        <f>IF(ISERROR(INDEX(#REF!,MATCH(ROW()-2,#REF!,0))),"",INDEX(#REF!,MATCH(ROW()-2,#REF!,0)))</f>
        <v/>
      </c>
      <c r="H19" s="19" t="str">
        <f>IF(ISERROR(INDEX(#REF!,MATCH(ROW()-2,#REF!,0))),"",INDEX(#REF!,MATCH(ROW()-2,#REF!,0)))</f>
        <v/>
      </c>
      <c r="I19" s="19" t="str">
        <f>IF(ISERROR(INDEX(#REF!,MATCH(ROW()-2,#REF!,0))),"",INDEX(#REF!,MATCH(ROW()-2,#REF!,0)))</f>
        <v/>
      </c>
      <c r="J19" s="19" t="str">
        <f>IF(ISERROR(INDEX(#REF!,MATCH(ROW()-2,#REF!,0))),"",INDEX(#REF!,MATCH(ROW()-2,#REF!,0)))</f>
        <v/>
      </c>
    </row>
    <row r="20" spans="2:10">
      <c r="B20" s="19" t="str">
        <f>IF(ISERROR(INDEX(#REF!,MATCH(ROW()-2,#REF!,0))),"",INDEX(#REF!,MATCH(ROW()-2,#REF!,0)))</f>
        <v/>
      </c>
      <c r="C20" s="19" t="str">
        <f>IF(ISERROR(INDEX(#REF!,MATCH(ROW()-2,#REF!,0))),"",INDEX(#REF!,MATCH(ROW()-2,#REF!,0)))</f>
        <v/>
      </c>
      <c r="D20" s="19" t="str">
        <f>IF(ISERROR(INDEX(#REF!,MATCH(ROW()-2,#REF!,0))),"",INDEX(#REF!,MATCH(ROW()-2,#REF!,0)))</f>
        <v/>
      </c>
      <c r="E20" s="19" t="str">
        <f>IF(ISERROR(INDEX(#REF!,MATCH(ROW()-2,#REF!,0))),"",INDEX(#REF!,MATCH(ROW()-2,#REF!,0)))</f>
        <v/>
      </c>
      <c r="F20" s="19" t="str">
        <f>IF(ISERROR(INDEX(#REF!,MATCH(ROW()-2,#REF!,0))),"",INDEX(#REF!,MATCH(ROW()-2,#REF!,0)))</f>
        <v/>
      </c>
      <c r="G20" s="19" t="str">
        <f>IF(ISERROR(INDEX(#REF!,MATCH(ROW()-2,#REF!,0))),"",INDEX(#REF!,MATCH(ROW()-2,#REF!,0)))</f>
        <v/>
      </c>
      <c r="H20" s="19" t="str">
        <f>IF(ISERROR(INDEX(#REF!,MATCH(ROW()-2,#REF!,0))),"",INDEX(#REF!,MATCH(ROW()-2,#REF!,0)))</f>
        <v/>
      </c>
      <c r="I20" s="19" t="str">
        <f>IF(ISERROR(INDEX(#REF!,MATCH(ROW()-2,#REF!,0))),"",INDEX(#REF!,MATCH(ROW()-2,#REF!,0)))</f>
        <v/>
      </c>
      <c r="J20" s="19" t="str">
        <f>IF(ISERROR(INDEX(#REF!,MATCH(ROW()-2,#REF!,0))),"",INDEX(#REF!,MATCH(ROW()-2,#REF!,0)))</f>
        <v/>
      </c>
    </row>
    <row r="21" spans="2:10">
      <c r="B21" s="19" t="str">
        <f>IF(ISERROR(INDEX(#REF!,MATCH(ROW()-2,#REF!,0))),"",INDEX(#REF!,MATCH(ROW()-2,#REF!,0)))</f>
        <v/>
      </c>
      <c r="C21" s="19" t="str">
        <f>IF(ISERROR(INDEX(#REF!,MATCH(ROW()-2,#REF!,0))),"",INDEX(#REF!,MATCH(ROW()-2,#REF!,0)))</f>
        <v/>
      </c>
      <c r="D21" s="19" t="str">
        <f>IF(ISERROR(INDEX(#REF!,MATCH(ROW()-2,#REF!,0))),"",INDEX(#REF!,MATCH(ROW()-2,#REF!,0)))</f>
        <v/>
      </c>
      <c r="E21" s="19" t="str">
        <f>IF(ISERROR(INDEX(#REF!,MATCH(ROW()-2,#REF!,0))),"",INDEX(#REF!,MATCH(ROW()-2,#REF!,0)))</f>
        <v/>
      </c>
      <c r="F21" s="19" t="str">
        <f>IF(ISERROR(INDEX(#REF!,MATCH(ROW()-2,#REF!,0))),"",INDEX(#REF!,MATCH(ROW()-2,#REF!,0)))</f>
        <v/>
      </c>
      <c r="G21" s="19" t="str">
        <f>IF(ISERROR(INDEX(#REF!,MATCH(ROW()-2,#REF!,0))),"",INDEX(#REF!,MATCH(ROW()-2,#REF!,0)))</f>
        <v/>
      </c>
      <c r="H21" s="19" t="str">
        <f>IF(ISERROR(INDEX(#REF!,MATCH(ROW()-2,#REF!,0))),"",INDEX(#REF!,MATCH(ROW()-2,#REF!,0)))</f>
        <v/>
      </c>
      <c r="I21" s="19" t="str">
        <f>IF(ISERROR(INDEX(#REF!,MATCH(ROW()-2,#REF!,0))),"",INDEX(#REF!,MATCH(ROW()-2,#REF!,0)))</f>
        <v/>
      </c>
      <c r="J21" s="19" t="str">
        <f>IF(ISERROR(INDEX(#REF!,MATCH(ROW()-2,#REF!,0))),"",INDEX(#REF!,MATCH(ROW()-2,#REF!,0)))</f>
        <v/>
      </c>
    </row>
    <row r="22" spans="2:10">
      <c r="B22" s="19" t="str">
        <f>IF(ISERROR(INDEX(#REF!,MATCH(ROW()-2,#REF!,0))),"",INDEX(#REF!,MATCH(ROW()-2,#REF!,0)))</f>
        <v/>
      </c>
      <c r="C22" s="19" t="str">
        <f>IF(ISERROR(INDEX(#REF!,MATCH(ROW()-2,#REF!,0))),"",INDEX(#REF!,MATCH(ROW()-2,#REF!,0)))</f>
        <v/>
      </c>
      <c r="D22" s="19" t="str">
        <f>IF(ISERROR(INDEX(#REF!,MATCH(ROW()-2,#REF!,0))),"",INDEX(#REF!,MATCH(ROW()-2,#REF!,0)))</f>
        <v/>
      </c>
      <c r="E22" s="19" t="str">
        <f>IF(ISERROR(INDEX(#REF!,MATCH(ROW()-2,#REF!,0))),"",INDEX(#REF!,MATCH(ROW()-2,#REF!,0)))</f>
        <v/>
      </c>
      <c r="F22" s="19" t="str">
        <f>IF(ISERROR(INDEX(#REF!,MATCH(ROW()-2,#REF!,0))),"",INDEX(#REF!,MATCH(ROW()-2,#REF!,0)))</f>
        <v/>
      </c>
      <c r="G22" s="19" t="str">
        <f>IF(ISERROR(INDEX(#REF!,MATCH(ROW()-2,#REF!,0))),"",INDEX(#REF!,MATCH(ROW()-2,#REF!,0)))</f>
        <v/>
      </c>
      <c r="H22" s="19" t="str">
        <f>IF(ISERROR(INDEX(#REF!,MATCH(ROW()-2,#REF!,0))),"",INDEX(#REF!,MATCH(ROW()-2,#REF!,0)))</f>
        <v/>
      </c>
      <c r="I22" s="19" t="str">
        <f>IF(ISERROR(INDEX(#REF!,MATCH(ROW()-2,#REF!,0))),"",INDEX(#REF!,MATCH(ROW()-2,#REF!,0)))</f>
        <v/>
      </c>
      <c r="J22" s="19" t="str">
        <f>IF(ISERROR(INDEX(#REF!,MATCH(ROW()-2,#REF!,0))),"",INDEX(#REF!,MATCH(ROW()-2,#REF!,0)))</f>
        <v/>
      </c>
    </row>
    <row r="23" spans="2:10">
      <c r="B23" s="19" t="str">
        <f>IF(ISERROR(INDEX(#REF!,MATCH(ROW()-2,#REF!,0))),"",INDEX(#REF!,MATCH(ROW()-2,#REF!,0)))</f>
        <v/>
      </c>
      <c r="C23" s="19" t="str">
        <f>IF(ISERROR(INDEX(#REF!,MATCH(ROW()-2,#REF!,0))),"",INDEX(#REF!,MATCH(ROW()-2,#REF!,0)))</f>
        <v/>
      </c>
      <c r="D23" s="19" t="str">
        <f>IF(ISERROR(INDEX(#REF!,MATCH(ROW()-2,#REF!,0))),"",INDEX(#REF!,MATCH(ROW()-2,#REF!,0)))</f>
        <v/>
      </c>
      <c r="E23" s="19" t="str">
        <f>IF(ISERROR(INDEX(#REF!,MATCH(ROW()-2,#REF!,0))),"",INDEX(#REF!,MATCH(ROW()-2,#REF!,0)))</f>
        <v/>
      </c>
      <c r="F23" s="19" t="str">
        <f>IF(ISERROR(INDEX(#REF!,MATCH(ROW()-2,#REF!,0))),"",INDEX(#REF!,MATCH(ROW()-2,#REF!,0)))</f>
        <v/>
      </c>
      <c r="G23" s="19" t="str">
        <f>IF(ISERROR(INDEX(#REF!,MATCH(ROW()-2,#REF!,0))),"",INDEX(#REF!,MATCH(ROW()-2,#REF!,0)))</f>
        <v/>
      </c>
      <c r="H23" s="19" t="str">
        <f>IF(ISERROR(INDEX(#REF!,MATCH(ROW()-2,#REF!,0))),"",INDEX(#REF!,MATCH(ROW()-2,#REF!,0)))</f>
        <v/>
      </c>
      <c r="I23" s="19" t="str">
        <f>IF(ISERROR(INDEX(#REF!,MATCH(ROW()-2,#REF!,0))),"",INDEX(#REF!,MATCH(ROW()-2,#REF!,0)))</f>
        <v/>
      </c>
      <c r="J23" s="19" t="str">
        <f>IF(ISERROR(INDEX(#REF!,MATCH(ROW()-2,#REF!,0))),"",INDEX(#REF!,MATCH(ROW()-2,#REF!,0)))</f>
        <v/>
      </c>
    </row>
    <row r="24" spans="2:10">
      <c r="B24" s="19" t="str">
        <f>IF(ISERROR(INDEX(#REF!,MATCH(ROW()-2,#REF!,0))),"",INDEX(#REF!,MATCH(ROW()-2,#REF!,0)))</f>
        <v/>
      </c>
      <c r="C24" s="19" t="str">
        <f>IF(ISERROR(INDEX(#REF!,MATCH(ROW()-2,#REF!,0))),"",INDEX(#REF!,MATCH(ROW()-2,#REF!,0)))</f>
        <v/>
      </c>
      <c r="D24" s="19" t="str">
        <f>IF(ISERROR(INDEX(#REF!,MATCH(ROW()-2,#REF!,0))),"",INDEX(#REF!,MATCH(ROW()-2,#REF!,0)))</f>
        <v/>
      </c>
      <c r="E24" s="19" t="str">
        <f>IF(ISERROR(INDEX(#REF!,MATCH(ROW()-2,#REF!,0))),"",INDEX(#REF!,MATCH(ROW()-2,#REF!,0)))</f>
        <v/>
      </c>
      <c r="F24" s="19" t="str">
        <f>IF(ISERROR(INDEX(#REF!,MATCH(ROW()-2,#REF!,0))),"",INDEX(#REF!,MATCH(ROW()-2,#REF!,0)))</f>
        <v/>
      </c>
      <c r="G24" s="19" t="str">
        <f>IF(ISERROR(INDEX(#REF!,MATCH(ROW()-2,#REF!,0))),"",INDEX(#REF!,MATCH(ROW()-2,#REF!,0)))</f>
        <v/>
      </c>
      <c r="H24" s="19" t="str">
        <f>IF(ISERROR(INDEX(#REF!,MATCH(ROW()-2,#REF!,0))),"",INDEX(#REF!,MATCH(ROW()-2,#REF!,0)))</f>
        <v/>
      </c>
      <c r="I24" s="19" t="str">
        <f>IF(ISERROR(INDEX(#REF!,MATCH(ROW()-2,#REF!,0))),"",INDEX(#REF!,MATCH(ROW()-2,#REF!,0)))</f>
        <v/>
      </c>
      <c r="J24" s="19" t="str">
        <f>IF(ISERROR(INDEX(#REF!,MATCH(ROW()-2,#REF!,0))),"",INDEX(#REF!,MATCH(ROW()-2,#REF!,0)))</f>
        <v/>
      </c>
    </row>
    <row r="25" spans="2:10">
      <c r="B25" s="19" t="str">
        <f>IF(ISERROR(INDEX(#REF!,MATCH(ROW()-2,#REF!,0))),"",INDEX(#REF!,MATCH(ROW()-2,#REF!,0)))</f>
        <v/>
      </c>
      <c r="C25" s="19" t="str">
        <f>IF(ISERROR(INDEX(#REF!,MATCH(ROW()-2,#REF!,0))),"",INDEX(#REF!,MATCH(ROW()-2,#REF!,0)))</f>
        <v/>
      </c>
      <c r="D25" s="19" t="str">
        <f>IF(ISERROR(INDEX(#REF!,MATCH(ROW()-2,#REF!,0))),"",INDEX(#REF!,MATCH(ROW()-2,#REF!,0)))</f>
        <v/>
      </c>
      <c r="E25" s="19" t="str">
        <f>IF(ISERROR(INDEX(#REF!,MATCH(ROW()-2,#REF!,0))),"",INDEX(#REF!,MATCH(ROW()-2,#REF!,0)))</f>
        <v/>
      </c>
      <c r="F25" s="19" t="str">
        <f>IF(ISERROR(INDEX(#REF!,MATCH(ROW()-2,#REF!,0))),"",INDEX(#REF!,MATCH(ROW()-2,#REF!,0)))</f>
        <v/>
      </c>
      <c r="G25" s="19" t="str">
        <f>IF(ISERROR(INDEX(#REF!,MATCH(ROW()-2,#REF!,0))),"",INDEX(#REF!,MATCH(ROW()-2,#REF!,0)))</f>
        <v/>
      </c>
      <c r="H25" s="19" t="str">
        <f>IF(ISERROR(INDEX(#REF!,MATCH(ROW()-2,#REF!,0))),"",INDEX(#REF!,MATCH(ROW()-2,#REF!,0)))</f>
        <v/>
      </c>
      <c r="I25" s="19" t="str">
        <f>IF(ISERROR(INDEX(#REF!,MATCH(ROW()-2,#REF!,0))),"",INDEX(#REF!,MATCH(ROW()-2,#REF!,0)))</f>
        <v/>
      </c>
      <c r="J25" s="19" t="str">
        <f>IF(ISERROR(INDEX(#REF!,MATCH(ROW()-2,#REF!,0))),"",INDEX(#REF!,MATCH(ROW()-2,#REF!,0)))</f>
        <v/>
      </c>
    </row>
    <row r="26" spans="2:10">
      <c r="B26" s="19" t="str">
        <f>IF(ISERROR(INDEX(#REF!,MATCH(ROW()-2,#REF!,0))),"",INDEX(#REF!,MATCH(ROW()-2,#REF!,0)))</f>
        <v/>
      </c>
      <c r="C26" s="19" t="str">
        <f>IF(ISERROR(INDEX(#REF!,MATCH(ROW()-2,#REF!,0))),"",INDEX(#REF!,MATCH(ROW()-2,#REF!,0)))</f>
        <v/>
      </c>
      <c r="D26" s="19" t="str">
        <f>IF(ISERROR(INDEX(#REF!,MATCH(ROW()-2,#REF!,0))),"",INDEX(#REF!,MATCH(ROW()-2,#REF!,0)))</f>
        <v/>
      </c>
      <c r="E26" s="19" t="str">
        <f>IF(ISERROR(INDEX(#REF!,MATCH(ROW()-2,#REF!,0))),"",INDEX(#REF!,MATCH(ROW()-2,#REF!,0)))</f>
        <v/>
      </c>
      <c r="F26" s="19" t="str">
        <f>IF(ISERROR(INDEX(#REF!,MATCH(ROW()-2,#REF!,0))),"",INDEX(#REF!,MATCH(ROW()-2,#REF!,0)))</f>
        <v/>
      </c>
      <c r="G26" s="19" t="str">
        <f>IF(ISERROR(INDEX(#REF!,MATCH(ROW()-2,#REF!,0))),"",INDEX(#REF!,MATCH(ROW()-2,#REF!,0)))</f>
        <v/>
      </c>
      <c r="H26" s="19" t="str">
        <f>IF(ISERROR(INDEX(#REF!,MATCH(ROW()-2,#REF!,0))),"",INDEX(#REF!,MATCH(ROW()-2,#REF!,0)))</f>
        <v/>
      </c>
      <c r="I26" s="19" t="str">
        <f>IF(ISERROR(INDEX(#REF!,MATCH(ROW()-2,#REF!,0))),"",INDEX(#REF!,MATCH(ROW()-2,#REF!,0)))</f>
        <v/>
      </c>
      <c r="J26" s="19" t="str">
        <f>IF(ISERROR(INDEX(#REF!,MATCH(ROW()-2,#REF!,0))),"",INDEX(#REF!,MATCH(ROW()-2,#REF!,0)))</f>
        <v/>
      </c>
    </row>
    <row r="27" spans="2:10">
      <c r="B27" s="19" t="str">
        <f>IF(ISERROR(INDEX(#REF!,MATCH(ROW()-2,#REF!,0))),"",INDEX(#REF!,MATCH(ROW()-2,#REF!,0)))</f>
        <v/>
      </c>
      <c r="C27" s="19" t="str">
        <f>IF(ISERROR(INDEX(#REF!,MATCH(ROW()-2,#REF!,0))),"",INDEX(#REF!,MATCH(ROW()-2,#REF!,0)))</f>
        <v/>
      </c>
      <c r="D27" s="19" t="str">
        <f>IF(ISERROR(INDEX(#REF!,MATCH(ROW()-2,#REF!,0))),"",INDEX(#REF!,MATCH(ROW()-2,#REF!,0)))</f>
        <v/>
      </c>
      <c r="E27" s="19" t="str">
        <f>IF(ISERROR(INDEX(#REF!,MATCH(ROW()-2,#REF!,0))),"",INDEX(#REF!,MATCH(ROW()-2,#REF!,0)))</f>
        <v/>
      </c>
      <c r="F27" s="19" t="str">
        <f>IF(ISERROR(INDEX(#REF!,MATCH(ROW()-2,#REF!,0))),"",INDEX(#REF!,MATCH(ROW()-2,#REF!,0)))</f>
        <v/>
      </c>
      <c r="G27" s="19" t="str">
        <f>IF(ISERROR(INDEX(#REF!,MATCH(ROW()-2,#REF!,0))),"",INDEX(#REF!,MATCH(ROW()-2,#REF!,0)))</f>
        <v/>
      </c>
      <c r="H27" s="19" t="str">
        <f>IF(ISERROR(INDEX(#REF!,MATCH(ROW()-2,#REF!,0))),"",INDEX(#REF!,MATCH(ROW()-2,#REF!,0)))</f>
        <v/>
      </c>
      <c r="I27" s="19" t="str">
        <f>IF(ISERROR(INDEX(#REF!,MATCH(ROW()-2,#REF!,0))),"",INDEX(#REF!,MATCH(ROW()-2,#REF!,0)))</f>
        <v/>
      </c>
      <c r="J27" s="19" t="str">
        <f>IF(ISERROR(INDEX(#REF!,MATCH(ROW()-2,#REF!,0))),"",INDEX(#REF!,MATCH(ROW()-2,#REF!,0)))</f>
        <v/>
      </c>
    </row>
    <row r="28" spans="2:10">
      <c r="B28" s="19" t="str">
        <f>IF(ISERROR(INDEX(#REF!,MATCH(ROW()-2,#REF!,0))),"",INDEX(#REF!,MATCH(ROW()-2,#REF!,0)))</f>
        <v/>
      </c>
      <c r="C28" s="19" t="str">
        <f>IF(ISERROR(INDEX(#REF!,MATCH(ROW()-2,#REF!,0))),"",INDEX(#REF!,MATCH(ROW()-2,#REF!,0)))</f>
        <v/>
      </c>
      <c r="D28" s="19" t="str">
        <f>IF(ISERROR(INDEX(#REF!,MATCH(ROW()-2,#REF!,0))),"",INDEX(#REF!,MATCH(ROW()-2,#REF!,0)))</f>
        <v/>
      </c>
      <c r="E28" s="19" t="str">
        <f>IF(ISERROR(INDEX(#REF!,MATCH(ROW()-2,#REF!,0))),"",INDEX(#REF!,MATCH(ROW()-2,#REF!,0)))</f>
        <v/>
      </c>
      <c r="F28" s="19" t="str">
        <f>IF(ISERROR(INDEX(#REF!,MATCH(ROW()-2,#REF!,0))),"",INDEX(#REF!,MATCH(ROW()-2,#REF!,0)))</f>
        <v/>
      </c>
      <c r="G28" s="19" t="str">
        <f>IF(ISERROR(INDEX(#REF!,MATCH(ROW()-2,#REF!,0))),"",INDEX(#REF!,MATCH(ROW()-2,#REF!,0)))</f>
        <v/>
      </c>
      <c r="H28" s="19" t="str">
        <f>IF(ISERROR(INDEX(#REF!,MATCH(ROW()-2,#REF!,0))),"",INDEX(#REF!,MATCH(ROW()-2,#REF!,0)))</f>
        <v/>
      </c>
      <c r="I28" s="19" t="str">
        <f>IF(ISERROR(INDEX(#REF!,MATCH(ROW()-2,#REF!,0))),"",INDEX(#REF!,MATCH(ROW()-2,#REF!,0)))</f>
        <v/>
      </c>
      <c r="J28" s="19" t="str">
        <f>IF(ISERROR(INDEX(#REF!,MATCH(ROW()-2,#REF!,0))),"",INDEX(#REF!,MATCH(ROW()-2,#REF!,0)))</f>
        <v/>
      </c>
    </row>
    <row r="29" spans="2:10">
      <c r="B29" s="19" t="str">
        <f>IF(ISERROR(INDEX(#REF!,MATCH(ROW()-2,#REF!,0))),"",INDEX(#REF!,MATCH(ROW()-2,#REF!,0)))</f>
        <v/>
      </c>
      <c r="C29" s="19" t="str">
        <f>IF(ISERROR(INDEX(#REF!,MATCH(ROW()-2,#REF!,0))),"",INDEX(#REF!,MATCH(ROW()-2,#REF!,0)))</f>
        <v/>
      </c>
      <c r="D29" s="19" t="str">
        <f>IF(ISERROR(INDEX(#REF!,MATCH(ROW()-2,#REF!,0))),"",INDEX(#REF!,MATCH(ROW()-2,#REF!,0)))</f>
        <v/>
      </c>
      <c r="E29" s="19" t="str">
        <f>IF(ISERROR(INDEX(#REF!,MATCH(ROW()-2,#REF!,0))),"",INDEX(#REF!,MATCH(ROW()-2,#REF!,0)))</f>
        <v/>
      </c>
      <c r="F29" s="19" t="str">
        <f>IF(ISERROR(INDEX(#REF!,MATCH(ROW()-2,#REF!,0))),"",INDEX(#REF!,MATCH(ROW()-2,#REF!,0)))</f>
        <v/>
      </c>
      <c r="G29" s="19" t="str">
        <f>IF(ISERROR(INDEX(#REF!,MATCH(ROW()-2,#REF!,0))),"",INDEX(#REF!,MATCH(ROW()-2,#REF!,0)))</f>
        <v/>
      </c>
      <c r="H29" s="19" t="str">
        <f>IF(ISERROR(INDEX(#REF!,MATCH(ROW()-2,#REF!,0))),"",INDEX(#REF!,MATCH(ROW()-2,#REF!,0)))</f>
        <v/>
      </c>
      <c r="I29" s="19" t="str">
        <f>IF(ISERROR(INDEX(#REF!,MATCH(ROW()-2,#REF!,0))),"",INDEX(#REF!,MATCH(ROW()-2,#REF!,0)))</f>
        <v/>
      </c>
      <c r="J29" s="19" t="str">
        <f>IF(ISERROR(INDEX(#REF!,MATCH(ROW()-2,#REF!,0))),"",INDEX(#REF!,MATCH(ROW()-2,#REF!,0)))</f>
        <v/>
      </c>
    </row>
    <row r="30" spans="2:10">
      <c r="B30" s="19" t="str">
        <f>IF(ISERROR(INDEX(#REF!,MATCH(ROW()-2,#REF!,0))),"",INDEX(#REF!,MATCH(ROW()-2,#REF!,0)))</f>
        <v/>
      </c>
      <c r="C30" s="19" t="str">
        <f>IF(ISERROR(INDEX(#REF!,MATCH(ROW()-2,#REF!,0))),"",INDEX(#REF!,MATCH(ROW()-2,#REF!,0)))</f>
        <v/>
      </c>
      <c r="D30" s="19" t="str">
        <f>IF(ISERROR(INDEX(#REF!,MATCH(ROW()-2,#REF!,0))),"",INDEX(#REF!,MATCH(ROW()-2,#REF!,0)))</f>
        <v/>
      </c>
      <c r="E30" s="19" t="str">
        <f>IF(ISERROR(INDEX(#REF!,MATCH(ROW()-2,#REF!,0))),"",INDEX(#REF!,MATCH(ROW()-2,#REF!,0)))</f>
        <v/>
      </c>
      <c r="F30" s="19" t="str">
        <f>IF(ISERROR(INDEX(#REF!,MATCH(ROW()-2,#REF!,0))),"",INDEX(#REF!,MATCH(ROW()-2,#REF!,0)))</f>
        <v/>
      </c>
      <c r="G30" s="19" t="str">
        <f>IF(ISERROR(INDEX(#REF!,MATCH(ROW()-2,#REF!,0))),"",INDEX(#REF!,MATCH(ROW()-2,#REF!,0)))</f>
        <v/>
      </c>
      <c r="H30" s="19" t="str">
        <f>IF(ISERROR(INDEX(#REF!,MATCH(ROW()-2,#REF!,0))),"",INDEX(#REF!,MATCH(ROW()-2,#REF!,0)))</f>
        <v/>
      </c>
      <c r="I30" s="19" t="str">
        <f>IF(ISERROR(INDEX(#REF!,MATCH(ROW()-2,#REF!,0))),"",INDEX(#REF!,MATCH(ROW()-2,#REF!,0)))</f>
        <v/>
      </c>
      <c r="J30" s="19" t="str">
        <f>IF(ISERROR(INDEX(#REF!,MATCH(ROW()-2,#REF!,0))),"",INDEX(#REF!,MATCH(ROW()-2,#REF!,0)))</f>
        <v/>
      </c>
    </row>
    <row r="31" spans="2:10">
      <c r="B31" s="19" t="str">
        <f>IF(ISERROR(INDEX(#REF!,MATCH(ROW()-2,#REF!,0))),"",INDEX(#REF!,MATCH(ROW()-2,#REF!,0)))</f>
        <v/>
      </c>
      <c r="C31" s="19" t="str">
        <f>IF(ISERROR(INDEX(#REF!,MATCH(ROW()-2,#REF!,0))),"",INDEX(#REF!,MATCH(ROW()-2,#REF!,0)))</f>
        <v/>
      </c>
      <c r="D31" s="19" t="str">
        <f>IF(ISERROR(INDEX(#REF!,MATCH(ROW()-2,#REF!,0))),"",INDEX(#REF!,MATCH(ROW()-2,#REF!,0)))</f>
        <v/>
      </c>
      <c r="E31" s="19" t="str">
        <f>IF(ISERROR(INDEX(#REF!,MATCH(ROW()-2,#REF!,0))),"",INDEX(#REF!,MATCH(ROW()-2,#REF!,0)))</f>
        <v/>
      </c>
      <c r="F31" s="19" t="str">
        <f>IF(ISERROR(INDEX(#REF!,MATCH(ROW()-2,#REF!,0))),"",INDEX(#REF!,MATCH(ROW()-2,#REF!,0)))</f>
        <v/>
      </c>
      <c r="G31" s="19" t="str">
        <f>IF(ISERROR(INDEX(#REF!,MATCH(ROW()-2,#REF!,0))),"",INDEX(#REF!,MATCH(ROW()-2,#REF!,0)))</f>
        <v/>
      </c>
      <c r="H31" s="19" t="str">
        <f>IF(ISERROR(INDEX(#REF!,MATCH(ROW()-2,#REF!,0))),"",INDEX(#REF!,MATCH(ROW()-2,#REF!,0)))</f>
        <v/>
      </c>
      <c r="I31" s="19" t="str">
        <f>IF(ISERROR(INDEX(#REF!,MATCH(ROW()-2,#REF!,0))),"",INDEX(#REF!,MATCH(ROW()-2,#REF!,0)))</f>
        <v/>
      </c>
      <c r="J31" s="19" t="str">
        <f>IF(ISERROR(INDEX(#REF!,MATCH(ROW()-2,#REF!,0))),"",INDEX(#REF!,MATCH(ROW()-2,#REF!,0)))</f>
        <v/>
      </c>
    </row>
    <row r="32" spans="2:10">
      <c r="B32" s="19" t="str">
        <f>IF(ISERROR(INDEX(#REF!,MATCH(ROW()-2,#REF!,0))),"",INDEX(#REF!,MATCH(ROW()-2,#REF!,0)))</f>
        <v/>
      </c>
      <c r="C32" s="19" t="str">
        <f>IF(ISERROR(INDEX(#REF!,MATCH(ROW()-2,#REF!,0))),"",INDEX(#REF!,MATCH(ROW()-2,#REF!,0)))</f>
        <v/>
      </c>
      <c r="D32" s="19" t="str">
        <f>IF(ISERROR(INDEX(#REF!,MATCH(ROW()-2,#REF!,0))),"",INDEX(#REF!,MATCH(ROW()-2,#REF!,0)))</f>
        <v/>
      </c>
      <c r="E32" s="19" t="str">
        <f>IF(ISERROR(INDEX(#REF!,MATCH(ROW()-2,#REF!,0))),"",INDEX(#REF!,MATCH(ROW()-2,#REF!,0)))</f>
        <v/>
      </c>
      <c r="F32" s="19" t="str">
        <f>IF(ISERROR(INDEX(#REF!,MATCH(ROW()-2,#REF!,0))),"",INDEX(#REF!,MATCH(ROW()-2,#REF!,0)))</f>
        <v/>
      </c>
      <c r="G32" s="19" t="str">
        <f>IF(ISERROR(INDEX(#REF!,MATCH(ROW()-2,#REF!,0))),"",INDEX(#REF!,MATCH(ROW()-2,#REF!,0)))</f>
        <v/>
      </c>
      <c r="H32" s="19" t="str">
        <f>IF(ISERROR(INDEX(#REF!,MATCH(ROW()-2,#REF!,0))),"",INDEX(#REF!,MATCH(ROW()-2,#REF!,0)))</f>
        <v/>
      </c>
      <c r="I32" s="19" t="str">
        <f>IF(ISERROR(INDEX(#REF!,MATCH(ROW()-2,#REF!,0))),"",INDEX(#REF!,MATCH(ROW()-2,#REF!,0)))</f>
        <v/>
      </c>
      <c r="J32" s="19" t="str">
        <f>IF(ISERROR(INDEX(#REF!,MATCH(ROW()-2,#REF!,0))),"",INDEX(#REF!,MATCH(ROW()-2,#REF!,0)))</f>
        <v/>
      </c>
    </row>
    <row r="33" spans="2:10">
      <c r="B33" s="19" t="str">
        <f>IF(ISERROR(INDEX(#REF!,MATCH(ROW()-2,#REF!,0))),"",INDEX(#REF!,MATCH(ROW()-2,#REF!,0)))</f>
        <v/>
      </c>
      <c r="C33" s="19" t="str">
        <f>IF(ISERROR(INDEX(#REF!,MATCH(ROW()-2,#REF!,0))),"",INDEX(#REF!,MATCH(ROW()-2,#REF!,0)))</f>
        <v/>
      </c>
      <c r="D33" s="19" t="str">
        <f>IF(ISERROR(INDEX(#REF!,MATCH(ROW()-2,#REF!,0))),"",INDEX(#REF!,MATCH(ROW()-2,#REF!,0)))</f>
        <v/>
      </c>
      <c r="E33" s="19" t="str">
        <f>IF(ISERROR(INDEX(#REF!,MATCH(ROW()-2,#REF!,0))),"",INDEX(#REF!,MATCH(ROW()-2,#REF!,0)))</f>
        <v/>
      </c>
      <c r="F33" s="19" t="str">
        <f>IF(ISERROR(INDEX(#REF!,MATCH(ROW()-2,#REF!,0))),"",INDEX(#REF!,MATCH(ROW()-2,#REF!,0)))</f>
        <v/>
      </c>
      <c r="G33" s="19" t="str">
        <f>IF(ISERROR(INDEX(#REF!,MATCH(ROW()-2,#REF!,0))),"",INDEX(#REF!,MATCH(ROW()-2,#REF!,0)))</f>
        <v/>
      </c>
      <c r="H33" s="19" t="str">
        <f>IF(ISERROR(INDEX(#REF!,MATCH(ROW()-2,#REF!,0))),"",INDEX(#REF!,MATCH(ROW()-2,#REF!,0)))</f>
        <v/>
      </c>
      <c r="I33" s="19" t="str">
        <f>IF(ISERROR(INDEX(#REF!,MATCH(ROW()-2,#REF!,0))),"",INDEX(#REF!,MATCH(ROW()-2,#REF!,0)))</f>
        <v/>
      </c>
      <c r="J33" s="19" t="str">
        <f>IF(ISERROR(INDEX(#REF!,MATCH(ROW()-2,#REF!,0))),"",INDEX(#REF!,MATCH(ROW()-2,#REF!,0)))</f>
        <v/>
      </c>
    </row>
    <row r="34" spans="2:10">
      <c r="B34" s="19" t="str">
        <f>IF(ISERROR(INDEX(#REF!,MATCH(ROW()-2,#REF!,0))),"",INDEX(#REF!,MATCH(ROW()-2,#REF!,0)))</f>
        <v/>
      </c>
      <c r="C34" s="19" t="str">
        <f>IF(ISERROR(INDEX(#REF!,MATCH(ROW()-2,#REF!,0))),"",INDEX(#REF!,MATCH(ROW()-2,#REF!,0)))</f>
        <v/>
      </c>
      <c r="D34" s="19" t="str">
        <f>IF(ISERROR(INDEX(#REF!,MATCH(ROW()-2,#REF!,0))),"",INDEX(#REF!,MATCH(ROW()-2,#REF!,0)))</f>
        <v/>
      </c>
      <c r="E34" s="19" t="str">
        <f>IF(ISERROR(INDEX(#REF!,MATCH(ROW()-2,#REF!,0))),"",INDEX(#REF!,MATCH(ROW()-2,#REF!,0)))</f>
        <v/>
      </c>
      <c r="F34" s="19" t="str">
        <f>IF(ISERROR(INDEX(#REF!,MATCH(ROW()-2,#REF!,0))),"",INDEX(#REF!,MATCH(ROW()-2,#REF!,0)))</f>
        <v/>
      </c>
      <c r="G34" s="19" t="str">
        <f>IF(ISERROR(INDEX(#REF!,MATCH(ROW()-2,#REF!,0))),"",INDEX(#REF!,MATCH(ROW()-2,#REF!,0)))</f>
        <v/>
      </c>
      <c r="H34" s="19" t="str">
        <f>IF(ISERROR(INDEX(#REF!,MATCH(ROW()-2,#REF!,0))),"",INDEX(#REF!,MATCH(ROW()-2,#REF!,0)))</f>
        <v/>
      </c>
      <c r="I34" s="19" t="str">
        <f>IF(ISERROR(INDEX(#REF!,MATCH(ROW()-2,#REF!,0))),"",INDEX(#REF!,MATCH(ROW()-2,#REF!,0)))</f>
        <v/>
      </c>
      <c r="J34" s="19" t="str">
        <f>IF(ISERROR(INDEX(#REF!,MATCH(ROW()-2,#REF!,0))),"",INDEX(#REF!,MATCH(ROW()-2,#REF!,0)))</f>
        <v/>
      </c>
    </row>
    <row r="35" spans="2:10">
      <c r="B35" s="19" t="str">
        <f>IF(ISERROR(INDEX(#REF!,MATCH(ROW()-2,#REF!,0))),"",INDEX(#REF!,MATCH(ROW()-2,#REF!,0)))</f>
        <v/>
      </c>
      <c r="C35" s="19" t="str">
        <f>IF(ISERROR(INDEX(#REF!,MATCH(ROW()-2,#REF!,0))),"",INDEX(#REF!,MATCH(ROW()-2,#REF!,0)))</f>
        <v/>
      </c>
      <c r="D35" s="19" t="str">
        <f>IF(ISERROR(INDEX(#REF!,MATCH(ROW()-2,#REF!,0))),"",INDEX(#REF!,MATCH(ROW()-2,#REF!,0)))</f>
        <v/>
      </c>
      <c r="E35" s="19" t="str">
        <f>IF(ISERROR(INDEX(#REF!,MATCH(ROW()-2,#REF!,0))),"",INDEX(#REF!,MATCH(ROW()-2,#REF!,0)))</f>
        <v/>
      </c>
      <c r="F35" s="19" t="str">
        <f>IF(ISERROR(INDEX(#REF!,MATCH(ROW()-2,#REF!,0))),"",INDEX(#REF!,MATCH(ROW()-2,#REF!,0)))</f>
        <v/>
      </c>
      <c r="G35" s="19" t="str">
        <f>IF(ISERROR(INDEX(#REF!,MATCH(ROW()-2,#REF!,0))),"",INDEX(#REF!,MATCH(ROW()-2,#REF!,0)))</f>
        <v/>
      </c>
      <c r="H35" s="19" t="str">
        <f>IF(ISERROR(INDEX(#REF!,MATCH(ROW()-2,#REF!,0))),"",INDEX(#REF!,MATCH(ROW()-2,#REF!,0)))</f>
        <v/>
      </c>
      <c r="I35" s="19" t="str">
        <f>IF(ISERROR(INDEX(#REF!,MATCH(ROW()-2,#REF!,0))),"",INDEX(#REF!,MATCH(ROW()-2,#REF!,0)))</f>
        <v/>
      </c>
      <c r="J35" s="19" t="str">
        <f>IF(ISERROR(INDEX(#REF!,MATCH(ROW()-2,#REF!,0))),"",INDEX(#REF!,MATCH(ROW()-2,#REF!,0)))</f>
        <v/>
      </c>
    </row>
    <row r="36" spans="2:10">
      <c r="B36" s="19" t="str">
        <f>IF(ISERROR(INDEX(#REF!,MATCH(ROW()-2,#REF!,0))),"",INDEX(#REF!,MATCH(ROW()-2,#REF!,0)))</f>
        <v/>
      </c>
      <c r="C36" s="19" t="str">
        <f>IF(ISERROR(INDEX(#REF!,MATCH(ROW()-2,#REF!,0))),"",INDEX(#REF!,MATCH(ROW()-2,#REF!,0)))</f>
        <v/>
      </c>
      <c r="D36" s="19" t="str">
        <f>IF(ISERROR(INDEX(#REF!,MATCH(ROW()-2,#REF!,0))),"",INDEX(#REF!,MATCH(ROW()-2,#REF!,0)))</f>
        <v/>
      </c>
      <c r="E36" s="19" t="str">
        <f>IF(ISERROR(INDEX(#REF!,MATCH(ROW()-2,#REF!,0))),"",INDEX(#REF!,MATCH(ROW()-2,#REF!,0)))</f>
        <v/>
      </c>
      <c r="F36" s="19" t="str">
        <f>IF(ISERROR(INDEX(#REF!,MATCH(ROW()-2,#REF!,0))),"",INDEX(#REF!,MATCH(ROW()-2,#REF!,0)))</f>
        <v/>
      </c>
      <c r="G36" s="19" t="str">
        <f>IF(ISERROR(INDEX(#REF!,MATCH(ROW()-2,#REF!,0))),"",INDEX(#REF!,MATCH(ROW()-2,#REF!,0)))</f>
        <v/>
      </c>
      <c r="H36" s="19" t="str">
        <f>IF(ISERROR(INDEX(#REF!,MATCH(ROW()-2,#REF!,0))),"",INDEX(#REF!,MATCH(ROW()-2,#REF!,0)))</f>
        <v/>
      </c>
      <c r="I36" s="19" t="str">
        <f>IF(ISERROR(INDEX(#REF!,MATCH(ROW()-2,#REF!,0))),"",INDEX(#REF!,MATCH(ROW()-2,#REF!,0)))</f>
        <v/>
      </c>
      <c r="J36" s="19" t="str">
        <f>IF(ISERROR(INDEX(#REF!,MATCH(ROW()-2,#REF!,0))),"",INDEX(#REF!,MATCH(ROW()-2,#REF!,0)))</f>
        <v/>
      </c>
    </row>
    <row r="37" spans="2:10">
      <c r="B37" s="19" t="str">
        <f>IF(ISERROR(INDEX(#REF!,MATCH(ROW()-2,#REF!,0))),"",INDEX(#REF!,MATCH(ROW()-2,#REF!,0)))</f>
        <v/>
      </c>
      <c r="C37" s="19" t="str">
        <f>IF(ISERROR(INDEX(#REF!,MATCH(ROW()-2,#REF!,0))),"",INDEX(#REF!,MATCH(ROW()-2,#REF!,0)))</f>
        <v/>
      </c>
      <c r="D37" s="19" t="str">
        <f>IF(ISERROR(INDEX(#REF!,MATCH(ROW()-2,#REF!,0))),"",INDEX(#REF!,MATCH(ROW()-2,#REF!,0)))</f>
        <v/>
      </c>
      <c r="E37" s="19" t="str">
        <f>IF(ISERROR(INDEX(#REF!,MATCH(ROW()-2,#REF!,0))),"",INDEX(#REF!,MATCH(ROW()-2,#REF!,0)))</f>
        <v/>
      </c>
      <c r="F37" s="19" t="str">
        <f>IF(ISERROR(INDEX(#REF!,MATCH(ROW()-2,#REF!,0))),"",INDEX(#REF!,MATCH(ROW()-2,#REF!,0)))</f>
        <v/>
      </c>
      <c r="G37" s="19" t="str">
        <f>IF(ISERROR(INDEX(#REF!,MATCH(ROW()-2,#REF!,0))),"",INDEX(#REF!,MATCH(ROW()-2,#REF!,0)))</f>
        <v/>
      </c>
      <c r="H37" s="19" t="str">
        <f>IF(ISERROR(INDEX(#REF!,MATCH(ROW()-2,#REF!,0))),"",INDEX(#REF!,MATCH(ROW()-2,#REF!,0)))</f>
        <v/>
      </c>
      <c r="I37" s="19" t="str">
        <f>IF(ISERROR(INDEX(#REF!,MATCH(ROW()-2,#REF!,0))),"",INDEX(#REF!,MATCH(ROW()-2,#REF!,0)))</f>
        <v/>
      </c>
      <c r="J37" s="19" t="str">
        <f>IF(ISERROR(INDEX(#REF!,MATCH(ROW()-2,#REF!,0))),"",INDEX(#REF!,MATCH(ROW()-2,#REF!,0)))</f>
        <v/>
      </c>
    </row>
    <row r="38" spans="2:10">
      <c r="B38" s="19" t="str">
        <f>IF(ISERROR(INDEX(#REF!,MATCH(ROW()-2,#REF!,0))),"",INDEX(#REF!,MATCH(ROW()-2,#REF!,0)))</f>
        <v/>
      </c>
      <c r="C38" s="19" t="str">
        <f>IF(ISERROR(INDEX(#REF!,MATCH(ROW()-2,#REF!,0))),"",INDEX(#REF!,MATCH(ROW()-2,#REF!,0)))</f>
        <v/>
      </c>
      <c r="D38" s="19" t="str">
        <f>IF(ISERROR(INDEX(#REF!,MATCH(ROW()-2,#REF!,0))),"",INDEX(#REF!,MATCH(ROW()-2,#REF!,0)))</f>
        <v/>
      </c>
      <c r="E38" s="19" t="str">
        <f>IF(ISERROR(INDEX(#REF!,MATCH(ROW()-2,#REF!,0))),"",INDEX(#REF!,MATCH(ROW()-2,#REF!,0)))</f>
        <v/>
      </c>
      <c r="F38" s="19" t="str">
        <f>IF(ISERROR(INDEX(#REF!,MATCH(ROW()-2,#REF!,0))),"",INDEX(#REF!,MATCH(ROW()-2,#REF!,0)))</f>
        <v/>
      </c>
      <c r="G38" s="19" t="str">
        <f>IF(ISERROR(INDEX(#REF!,MATCH(ROW()-2,#REF!,0))),"",INDEX(#REF!,MATCH(ROW()-2,#REF!,0)))</f>
        <v/>
      </c>
      <c r="H38" s="19" t="str">
        <f>IF(ISERROR(INDEX(#REF!,MATCH(ROW()-2,#REF!,0))),"",INDEX(#REF!,MATCH(ROW()-2,#REF!,0)))</f>
        <v/>
      </c>
      <c r="I38" s="19" t="str">
        <f>IF(ISERROR(INDEX(#REF!,MATCH(ROW()-2,#REF!,0))),"",INDEX(#REF!,MATCH(ROW()-2,#REF!,0)))</f>
        <v/>
      </c>
      <c r="J38" s="19" t="str">
        <f>IF(ISERROR(INDEX(#REF!,MATCH(ROW()-2,#REF!,0))),"",INDEX(#REF!,MATCH(ROW()-2,#REF!,0)))</f>
        <v/>
      </c>
    </row>
    <row r="39" spans="2:10">
      <c r="B39" s="19" t="str">
        <f>IF(ISERROR(INDEX(#REF!,MATCH(ROW()-2,#REF!,0))),"",INDEX(#REF!,MATCH(ROW()-2,#REF!,0)))</f>
        <v/>
      </c>
      <c r="C39" s="19" t="str">
        <f>IF(ISERROR(INDEX(#REF!,MATCH(ROW()-2,#REF!,0))),"",INDEX(#REF!,MATCH(ROW()-2,#REF!,0)))</f>
        <v/>
      </c>
      <c r="D39" s="19" t="str">
        <f>IF(ISERROR(INDEX(#REF!,MATCH(ROW()-2,#REF!,0))),"",INDEX(#REF!,MATCH(ROW()-2,#REF!,0)))</f>
        <v/>
      </c>
      <c r="E39" s="19" t="str">
        <f>IF(ISERROR(INDEX(#REF!,MATCH(ROW()-2,#REF!,0))),"",INDEX(#REF!,MATCH(ROW()-2,#REF!,0)))</f>
        <v/>
      </c>
      <c r="F39" s="19" t="str">
        <f>IF(ISERROR(INDEX(#REF!,MATCH(ROW()-2,#REF!,0))),"",INDEX(#REF!,MATCH(ROW()-2,#REF!,0)))</f>
        <v/>
      </c>
      <c r="G39" s="19" t="str">
        <f>IF(ISERROR(INDEX(#REF!,MATCH(ROW()-2,#REF!,0))),"",INDEX(#REF!,MATCH(ROW()-2,#REF!,0)))</f>
        <v/>
      </c>
      <c r="H39" s="19" t="str">
        <f>IF(ISERROR(INDEX(#REF!,MATCH(ROW()-2,#REF!,0))),"",INDEX(#REF!,MATCH(ROW()-2,#REF!,0)))</f>
        <v/>
      </c>
      <c r="I39" s="19" t="str">
        <f>IF(ISERROR(INDEX(#REF!,MATCH(ROW()-2,#REF!,0))),"",INDEX(#REF!,MATCH(ROW()-2,#REF!,0)))</f>
        <v/>
      </c>
      <c r="J39" s="19" t="str">
        <f>IF(ISERROR(INDEX(#REF!,MATCH(ROW()-2,#REF!,0))),"",INDEX(#REF!,MATCH(ROW()-2,#REF!,0)))</f>
        <v/>
      </c>
    </row>
    <row r="40" spans="2:10">
      <c r="B40" s="19" t="str">
        <f>IF(ISERROR(INDEX(#REF!,MATCH(ROW()-2,#REF!,0))),"",INDEX(#REF!,MATCH(ROW()-2,#REF!,0)))</f>
        <v/>
      </c>
      <c r="C40" s="19" t="str">
        <f>IF(ISERROR(INDEX(#REF!,MATCH(ROW()-2,#REF!,0))),"",INDEX(#REF!,MATCH(ROW()-2,#REF!,0)))</f>
        <v/>
      </c>
      <c r="D40" s="19" t="str">
        <f>IF(ISERROR(INDEX(#REF!,MATCH(ROW()-2,#REF!,0))),"",INDEX(#REF!,MATCH(ROW()-2,#REF!,0)))</f>
        <v/>
      </c>
      <c r="E40" s="19" t="str">
        <f>IF(ISERROR(INDEX(#REF!,MATCH(ROW()-2,#REF!,0))),"",INDEX(#REF!,MATCH(ROW()-2,#REF!,0)))</f>
        <v/>
      </c>
      <c r="F40" s="19" t="str">
        <f>IF(ISERROR(INDEX(#REF!,MATCH(ROW()-2,#REF!,0))),"",INDEX(#REF!,MATCH(ROW()-2,#REF!,0)))</f>
        <v/>
      </c>
      <c r="G40" s="19" t="str">
        <f>IF(ISERROR(INDEX(#REF!,MATCH(ROW()-2,#REF!,0))),"",INDEX(#REF!,MATCH(ROW()-2,#REF!,0)))</f>
        <v/>
      </c>
      <c r="H40" s="19" t="str">
        <f>IF(ISERROR(INDEX(#REF!,MATCH(ROW()-2,#REF!,0))),"",INDEX(#REF!,MATCH(ROW()-2,#REF!,0)))</f>
        <v/>
      </c>
      <c r="I40" s="19" t="str">
        <f>IF(ISERROR(INDEX(#REF!,MATCH(ROW()-2,#REF!,0))),"",INDEX(#REF!,MATCH(ROW()-2,#REF!,0)))</f>
        <v/>
      </c>
      <c r="J40" s="19" t="str">
        <f>IF(ISERROR(INDEX(#REF!,MATCH(ROW()-2,#REF!,0))),"",INDEX(#REF!,MATCH(ROW()-2,#REF!,0)))</f>
        <v/>
      </c>
    </row>
    <row r="41" spans="2:10">
      <c r="B41" s="19" t="str">
        <f>IF(ISERROR(INDEX(#REF!,MATCH(ROW()-2,#REF!,0))),"",INDEX(#REF!,MATCH(ROW()-2,#REF!,0)))</f>
        <v/>
      </c>
      <c r="C41" s="19" t="str">
        <f>IF(ISERROR(INDEX(#REF!,MATCH(ROW()-2,#REF!,0))),"",INDEX(#REF!,MATCH(ROW()-2,#REF!,0)))</f>
        <v/>
      </c>
      <c r="D41" s="19" t="str">
        <f>IF(ISERROR(INDEX(#REF!,MATCH(ROW()-2,#REF!,0))),"",INDEX(#REF!,MATCH(ROW()-2,#REF!,0)))</f>
        <v/>
      </c>
      <c r="E41" s="19" t="str">
        <f>IF(ISERROR(INDEX(#REF!,MATCH(ROW()-2,#REF!,0))),"",INDEX(#REF!,MATCH(ROW()-2,#REF!,0)))</f>
        <v/>
      </c>
      <c r="F41" s="19" t="str">
        <f>IF(ISERROR(INDEX(#REF!,MATCH(ROW()-2,#REF!,0))),"",INDEX(#REF!,MATCH(ROW()-2,#REF!,0)))</f>
        <v/>
      </c>
      <c r="G41" s="19" t="str">
        <f>IF(ISERROR(INDEX(#REF!,MATCH(ROW()-2,#REF!,0))),"",INDEX(#REF!,MATCH(ROW()-2,#REF!,0)))</f>
        <v/>
      </c>
      <c r="H41" s="19" t="str">
        <f>IF(ISERROR(INDEX(#REF!,MATCH(ROW()-2,#REF!,0))),"",INDEX(#REF!,MATCH(ROW()-2,#REF!,0)))</f>
        <v/>
      </c>
      <c r="I41" s="19" t="str">
        <f>IF(ISERROR(INDEX(#REF!,MATCH(ROW()-2,#REF!,0))),"",INDEX(#REF!,MATCH(ROW()-2,#REF!,0)))</f>
        <v/>
      </c>
      <c r="J41" s="19" t="str">
        <f>IF(ISERROR(INDEX(#REF!,MATCH(ROW()-2,#REF!,0))),"",INDEX(#REF!,MATCH(ROW()-2,#REF!,0)))</f>
        <v/>
      </c>
    </row>
    <row r="42" spans="2:10">
      <c r="B42" s="19" t="str">
        <f>IF(ISERROR(INDEX(#REF!,MATCH(ROW()-2,#REF!,0))),"",INDEX(#REF!,MATCH(ROW()-2,#REF!,0)))</f>
        <v/>
      </c>
      <c r="C42" s="19" t="str">
        <f>IF(ISERROR(INDEX(#REF!,MATCH(ROW()-2,#REF!,0))),"",INDEX(#REF!,MATCH(ROW()-2,#REF!,0)))</f>
        <v/>
      </c>
      <c r="D42" s="19" t="str">
        <f>IF(ISERROR(INDEX(#REF!,MATCH(ROW()-2,#REF!,0))),"",INDEX(#REF!,MATCH(ROW()-2,#REF!,0)))</f>
        <v/>
      </c>
      <c r="E42" s="19" t="str">
        <f>IF(ISERROR(INDEX(#REF!,MATCH(ROW()-2,#REF!,0))),"",INDEX(#REF!,MATCH(ROW()-2,#REF!,0)))</f>
        <v/>
      </c>
      <c r="F42" s="19" t="str">
        <f>IF(ISERROR(INDEX(#REF!,MATCH(ROW()-2,#REF!,0))),"",INDEX(#REF!,MATCH(ROW()-2,#REF!,0)))</f>
        <v/>
      </c>
      <c r="G42" s="19" t="str">
        <f>IF(ISERROR(INDEX(#REF!,MATCH(ROW()-2,#REF!,0))),"",INDEX(#REF!,MATCH(ROW()-2,#REF!,0)))</f>
        <v/>
      </c>
      <c r="H42" s="19" t="str">
        <f>IF(ISERROR(INDEX(#REF!,MATCH(ROW()-2,#REF!,0))),"",INDEX(#REF!,MATCH(ROW()-2,#REF!,0)))</f>
        <v/>
      </c>
      <c r="I42" s="19" t="str">
        <f>IF(ISERROR(INDEX(#REF!,MATCH(ROW()-2,#REF!,0))),"",INDEX(#REF!,MATCH(ROW()-2,#REF!,0)))</f>
        <v/>
      </c>
      <c r="J42" s="19" t="str">
        <f>IF(ISERROR(INDEX(#REF!,MATCH(ROW()-2,#REF!,0))),"",INDEX(#REF!,MATCH(ROW()-2,#REF!,0)))</f>
        <v/>
      </c>
    </row>
    <row r="43" spans="2:10">
      <c r="B43" s="19" t="str">
        <f>IF(ISERROR(INDEX(#REF!,MATCH(ROW()-2,#REF!,0))),"",INDEX(#REF!,MATCH(ROW()-2,#REF!,0)))</f>
        <v/>
      </c>
      <c r="C43" s="19" t="str">
        <f>IF(ISERROR(INDEX(#REF!,MATCH(ROW()-2,#REF!,0))),"",INDEX(#REF!,MATCH(ROW()-2,#REF!,0)))</f>
        <v/>
      </c>
      <c r="D43" s="19" t="str">
        <f>IF(ISERROR(INDEX(#REF!,MATCH(ROW()-2,#REF!,0))),"",INDEX(#REF!,MATCH(ROW()-2,#REF!,0)))</f>
        <v/>
      </c>
      <c r="E43" s="19" t="str">
        <f>IF(ISERROR(INDEX(#REF!,MATCH(ROW()-2,#REF!,0))),"",INDEX(#REF!,MATCH(ROW()-2,#REF!,0)))</f>
        <v/>
      </c>
      <c r="F43" s="19" t="str">
        <f>IF(ISERROR(INDEX(#REF!,MATCH(ROW()-2,#REF!,0))),"",INDEX(#REF!,MATCH(ROW()-2,#REF!,0)))</f>
        <v/>
      </c>
      <c r="G43" s="19" t="str">
        <f>IF(ISERROR(INDEX(#REF!,MATCH(ROW()-2,#REF!,0))),"",INDEX(#REF!,MATCH(ROW()-2,#REF!,0)))</f>
        <v/>
      </c>
      <c r="H43" s="19" t="str">
        <f>IF(ISERROR(INDEX(#REF!,MATCH(ROW()-2,#REF!,0))),"",INDEX(#REF!,MATCH(ROW()-2,#REF!,0)))</f>
        <v/>
      </c>
      <c r="I43" s="19" t="str">
        <f>IF(ISERROR(INDEX(#REF!,MATCH(ROW()-2,#REF!,0))),"",INDEX(#REF!,MATCH(ROW()-2,#REF!,0)))</f>
        <v/>
      </c>
      <c r="J43" s="19" t="str">
        <f>IF(ISERROR(INDEX(#REF!,MATCH(ROW()-2,#REF!,0))),"",INDEX(#REF!,MATCH(ROW()-2,#REF!,0)))</f>
        <v/>
      </c>
    </row>
    <row r="44" spans="2:10">
      <c r="B44" s="19" t="str">
        <f>IF(ISERROR(INDEX(#REF!,MATCH(ROW()-2,#REF!,0))),"",INDEX(#REF!,MATCH(ROW()-2,#REF!,0)))</f>
        <v/>
      </c>
      <c r="C44" s="19" t="str">
        <f>IF(ISERROR(INDEX(#REF!,MATCH(ROW()-2,#REF!,0))),"",INDEX(#REF!,MATCH(ROW()-2,#REF!,0)))</f>
        <v/>
      </c>
      <c r="D44" s="19" t="str">
        <f>IF(ISERROR(INDEX(#REF!,MATCH(ROW()-2,#REF!,0))),"",INDEX(#REF!,MATCH(ROW()-2,#REF!,0)))</f>
        <v/>
      </c>
      <c r="E44" s="19" t="str">
        <f>IF(ISERROR(INDEX(#REF!,MATCH(ROW()-2,#REF!,0))),"",INDEX(#REF!,MATCH(ROW()-2,#REF!,0)))</f>
        <v/>
      </c>
      <c r="F44" s="19" t="str">
        <f>IF(ISERROR(INDEX(#REF!,MATCH(ROW()-2,#REF!,0))),"",INDEX(#REF!,MATCH(ROW()-2,#REF!,0)))</f>
        <v/>
      </c>
      <c r="G44" s="19" t="str">
        <f>IF(ISERROR(INDEX(#REF!,MATCH(ROW()-2,#REF!,0))),"",INDEX(#REF!,MATCH(ROW()-2,#REF!,0)))</f>
        <v/>
      </c>
      <c r="H44" s="19" t="str">
        <f>IF(ISERROR(INDEX(#REF!,MATCH(ROW()-2,#REF!,0))),"",INDEX(#REF!,MATCH(ROW()-2,#REF!,0)))</f>
        <v/>
      </c>
      <c r="I44" s="19" t="str">
        <f>IF(ISERROR(INDEX(#REF!,MATCH(ROW()-2,#REF!,0))),"",INDEX(#REF!,MATCH(ROW()-2,#REF!,0)))</f>
        <v/>
      </c>
      <c r="J44" s="19" t="str">
        <f>IF(ISERROR(INDEX(#REF!,MATCH(ROW()-2,#REF!,0))),"",INDEX(#REF!,MATCH(ROW()-2,#REF!,0)))</f>
        <v/>
      </c>
    </row>
    <row r="45" spans="2:10">
      <c r="B45" s="19" t="str">
        <f>IF(ISERROR(INDEX(#REF!,MATCH(ROW()-2,#REF!,0))),"",INDEX(#REF!,MATCH(ROW()-2,#REF!,0)))</f>
        <v/>
      </c>
      <c r="C45" s="19" t="str">
        <f>IF(ISERROR(INDEX(#REF!,MATCH(ROW()-2,#REF!,0))),"",INDEX(#REF!,MATCH(ROW()-2,#REF!,0)))</f>
        <v/>
      </c>
      <c r="D45" s="19" t="str">
        <f>IF(ISERROR(INDEX(#REF!,MATCH(ROW()-2,#REF!,0))),"",INDEX(#REF!,MATCH(ROW()-2,#REF!,0)))</f>
        <v/>
      </c>
      <c r="E45" s="19" t="str">
        <f>IF(ISERROR(INDEX(#REF!,MATCH(ROW()-2,#REF!,0))),"",INDEX(#REF!,MATCH(ROW()-2,#REF!,0)))</f>
        <v/>
      </c>
      <c r="F45" s="19" t="str">
        <f>IF(ISERROR(INDEX(#REF!,MATCH(ROW()-2,#REF!,0))),"",INDEX(#REF!,MATCH(ROW()-2,#REF!,0)))</f>
        <v/>
      </c>
      <c r="G45" s="19" t="str">
        <f>IF(ISERROR(INDEX(#REF!,MATCH(ROW()-2,#REF!,0))),"",INDEX(#REF!,MATCH(ROW()-2,#REF!,0)))</f>
        <v/>
      </c>
      <c r="H45" s="19" t="str">
        <f>IF(ISERROR(INDEX(#REF!,MATCH(ROW()-2,#REF!,0))),"",INDEX(#REF!,MATCH(ROW()-2,#REF!,0)))</f>
        <v/>
      </c>
      <c r="I45" s="19" t="str">
        <f>IF(ISERROR(INDEX(#REF!,MATCH(ROW()-2,#REF!,0))),"",INDEX(#REF!,MATCH(ROW()-2,#REF!,0)))</f>
        <v/>
      </c>
      <c r="J45" s="19" t="str">
        <f>IF(ISERROR(INDEX(#REF!,MATCH(ROW()-2,#REF!,0))),"",INDEX(#REF!,MATCH(ROW()-2,#REF!,0)))</f>
        <v/>
      </c>
    </row>
    <row r="46" spans="2:10">
      <c r="B46" s="19" t="str">
        <f>IF(ISERROR(INDEX(#REF!,MATCH(ROW()-2,#REF!,0))),"",INDEX(#REF!,MATCH(ROW()-2,#REF!,0)))</f>
        <v/>
      </c>
      <c r="C46" s="19" t="str">
        <f>IF(ISERROR(INDEX(#REF!,MATCH(ROW()-2,#REF!,0))),"",INDEX(#REF!,MATCH(ROW()-2,#REF!,0)))</f>
        <v/>
      </c>
      <c r="D46" s="19" t="str">
        <f>IF(ISERROR(INDEX(#REF!,MATCH(ROW()-2,#REF!,0))),"",INDEX(#REF!,MATCH(ROW()-2,#REF!,0)))</f>
        <v/>
      </c>
      <c r="E46" s="19" t="str">
        <f>IF(ISERROR(INDEX(#REF!,MATCH(ROW()-2,#REF!,0))),"",INDEX(#REF!,MATCH(ROW()-2,#REF!,0)))</f>
        <v/>
      </c>
      <c r="F46" s="19" t="str">
        <f>IF(ISERROR(INDEX(#REF!,MATCH(ROW()-2,#REF!,0))),"",INDEX(#REF!,MATCH(ROW()-2,#REF!,0)))</f>
        <v/>
      </c>
      <c r="G46" s="19" t="str">
        <f>IF(ISERROR(INDEX(#REF!,MATCH(ROW()-2,#REF!,0))),"",INDEX(#REF!,MATCH(ROW()-2,#REF!,0)))</f>
        <v/>
      </c>
      <c r="H46" s="19" t="str">
        <f>IF(ISERROR(INDEX(#REF!,MATCH(ROW()-2,#REF!,0))),"",INDEX(#REF!,MATCH(ROW()-2,#REF!,0)))</f>
        <v/>
      </c>
      <c r="I46" s="19" t="str">
        <f>IF(ISERROR(INDEX(#REF!,MATCH(ROW()-2,#REF!,0))),"",INDEX(#REF!,MATCH(ROW()-2,#REF!,0)))</f>
        <v/>
      </c>
      <c r="J46" s="19" t="str">
        <f>IF(ISERROR(INDEX(#REF!,MATCH(ROW()-2,#REF!,0))),"",INDEX(#REF!,MATCH(ROW()-2,#REF!,0)))</f>
        <v/>
      </c>
    </row>
    <row r="47" spans="2:10">
      <c r="B47" s="19" t="str">
        <f>IF(ISERROR(INDEX(#REF!,MATCH(ROW()-2,#REF!,0))),"",INDEX(#REF!,MATCH(ROW()-2,#REF!,0)))</f>
        <v/>
      </c>
      <c r="C47" s="19" t="str">
        <f>IF(ISERROR(INDEX(#REF!,MATCH(ROW()-2,#REF!,0))),"",INDEX(#REF!,MATCH(ROW()-2,#REF!,0)))</f>
        <v/>
      </c>
      <c r="D47" s="19" t="str">
        <f>IF(ISERROR(INDEX(#REF!,MATCH(ROW()-2,#REF!,0))),"",INDEX(#REF!,MATCH(ROW()-2,#REF!,0)))</f>
        <v/>
      </c>
      <c r="E47" s="19" t="str">
        <f>IF(ISERROR(INDEX(#REF!,MATCH(ROW()-2,#REF!,0))),"",INDEX(#REF!,MATCH(ROW()-2,#REF!,0)))</f>
        <v/>
      </c>
      <c r="F47" s="19" t="str">
        <f>IF(ISERROR(INDEX(#REF!,MATCH(ROW()-2,#REF!,0))),"",INDEX(#REF!,MATCH(ROW()-2,#REF!,0)))</f>
        <v/>
      </c>
      <c r="G47" s="19" t="str">
        <f>IF(ISERROR(INDEX(#REF!,MATCH(ROW()-2,#REF!,0))),"",INDEX(#REF!,MATCH(ROW()-2,#REF!,0)))</f>
        <v/>
      </c>
      <c r="H47" s="19" t="str">
        <f>IF(ISERROR(INDEX(#REF!,MATCH(ROW()-2,#REF!,0))),"",INDEX(#REF!,MATCH(ROW()-2,#REF!,0)))</f>
        <v/>
      </c>
      <c r="I47" s="19" t="str">
        <f>IF(ISERROR(INDEX(#REF!,MATCH(ROW()-2,#REF!,0))),"",INDEX(#REF!,MATCH(ROW()-2,#REF!,0)))</f>
        <v/>
      </c>
      <c r="J47" s="19" t="str">
        <f>IF(ISERROR(INDEX(#REF!,MATCH(ROW()-2,#REF!,0))),"",INDEX(#REF!,MATCH(ROW()-2,#REF!,0)))</f>
        <v/>
      </c>
    </row>
    <row r="48" spans="2:10">
      <c r="B48" s="19" t="str">
        <f>IF(ISERROR(INDEX(#REF!,MATCH(ROW()-2,#REF!,0))),"",INDEX(#REF!,MATCH(ROW()-2,#REF!,0)))</f>
        <v/>
      </c>
      <c r="C48" s="19" t="str">
        <f>IF(ISERROR(INDEX(#REF!,MATCH(ROW()-2,#REF!,0))),"",INDEX(#REF!,MATCH(ROW()-2,#REF!,0)))</f>
        <v/>
      </c>
      <c r="D48" s="19" t="str">
        <f>IF(ISERROR(INDEX(#REF!,MATCH(ROW()-2,#REF!,0))),"",INDEX(#REF!,MATCH(ROW()-2,#REF!,0)))</f>
        <v/>
      </c>
      <c r="E48" s="19" t="str">
        <f>IF(ISERROR(INDEX(#REF!,MATCH(ROW()-2,#REF!,0))),"",INDEX(#REF!,MATCH(ROW()-2,#REF!,0)))</f>
        <v/>
      </c>
      <c r="F48" s="19" t="str">
        <f>IF(ISERROR(INDEX(#REF!,MATCH(ROW()-2,#REF!,0))),"",INDEX(#REF!,MATCH(ROW()-2,#REF!,0)))</f>
        <v/>
      </c>
      <c r="G48" s="19" t="str">
        <f>IF(ISERROR(INDEX(#REF!,MATCH(ROW()-2,#REF!,0))),"",INDEX(#REF!,MATCH(ROW()-2,#REF!,0)))</f>
        <v/>
      </c>
      <c r="H48" s="19" t="str">
        <f>IF(ISERROR(INDEX(#REF!,MATCH(ROW()-2,#REF!,0))),"",INDEX(#REF!,MATCH(ROW()-2,#REF!,0)))</f>
        <v/>
      </c>
      <c r="I48" s="19" t="str">
        <f>IF(ISERROR(INDEX(#REF!,MATCH(ROW()-2,#REF!,0))),"",INDEX(#REF!,MATCH(ROW()-2,#REF!,0)))</f>
        <v/>
      </c>
      <c r="J48" s="19" t="str">
        <f>IF(ISERROR(INDEX(#REF!,MATCH(ROW()-2,#REF!,0))),"",INDEX(#REF!,MATCH(ROW()-2,#REF!,0)))</f>
        <v/>
      </c>
    </row>
    <row r="49" spans="2:10">
      <c r="B49" s="19" t="str">
        <f>IF(ISERROR(INDEX(#REF!,MATCH(ROW()-2,#REF!,0))),"",INDEX(#REF!,MATCH(ROW()-2,#REF!,0)))</f>
        <v/>
      </c>
      <c r="C49" s="19" t="str">
        <f>IF(ISERROR(INDEX(#REF!,MATCH(ROW()-2,#REF!,0))),"",INDEX(#REF!,MATCH(ROW()-2,#REF!,0)))</f>
        <v/>
      </c>
      <c r="D49" s="19" t="str">
        <f>IF(ISERROR(INDEX(#REF!,MATCH(ROW()-2,#REF!,0))),"",INDEX(#REF!,MATCH(ROW()-2,#REF!,0)))</f>
        <v/>
      </c>
      <c r="E49" s="19" t="str">
        <f>IF(ISERROR(INDEX(#REF!,MATCH(ROW()-2,#REF!,0))),"",INDEX(#REF!,MATCH(ROW()-2,#REF!,0)))</f>
        <v/>
      </c>
      <c r="F49" s="19" t="str">
        <f>IF(ISERROR(INDEX(#REF!,MATCH(ROW()-2,#REF!,0))),"",INDEX(#REF!,MATCH(ROW()-2,#REF!,0)))</f>
        <v/>
      </c>
      <c r="G49" s="19" t="str">
        <f>IF(ISERROR(INDEX(#REF!,MATCH(ROW()-2,#REF!,0))),"",INDEX(#REF!,MATCH(ROW()-2,#REF!,0)))</f>
        <v/>
      </c>
      <c r="H49" s="19" t="str">
        <f>IF(ISERROR(INDEX(#REF!,MATCH(ROW()-2,#REF!,0))),"",INDEX(#REF!,MATCH(ROW()-2,#REF!,0)))</f>
        <v/>
      </c>
      <c r="I49" s="19" t="str">
        <f>IF(ISERROR(INDEX(#REF!,MATCH(ROW()-2,#REF!,0))),"",INDEX(#REF!,MATCH(ROW()-2,#REF!,0)))</f>
        <v/>
      </c>
      <c r="J49" s="19" t="str">
        <f>IF(ISERROR(INDEX(#REF!,MATCH(ROW()-2,#REF!,0))),"",INDEX(#REF!,MATCH(ROW()-2,#REF!,0)))</f>
        <v/>
      </c>
    </row>
    <row r="50" spans="2:10">
      <c r="B50" s="19" t="str">
        <f>IF(ISERROR(INDEX(#REF!,MATCH(ROW()-2,#REF!,0))),"",INDEX(#REF!,MATCH(ROW()-2,#REF!,0)))</f>
        <v/>
      </c>
      <c r="C50" s="19" t="str">
        <f>IF(ISERROR(INDEX(#REF!,MATCH(ROW()-2,#REF!,0))),"",INDEX(#REF!,MATCH(ROW()-2,#REF!,0)))</f>
        <v/>
      </c>
      <c r="D50" s="19" t="str">
        <f>IF(ISERROR(INDEX(#REF!,MATCH(ROW()-2,#REF!,0))),"",INDEX(#REF!,MATCH(ROW()-2,#REF!,0)))</f>
        <v/>
      </c>
      <c r="E50" s="19" t="str">
        <f>IF(ISERROR(INDEX(#REF!,MATCH(ROW()-2,#REF!,0))),"",INDEX(#REF!,MATCH(ROW()-2,#REF!,0)))</f>
        <v/>
      </c>
      <c r="F50" s="19" t="str">
        <f>IF(ISERROR(INDEX(#REF!,MATCH(ROW()-2,#REF!,0))),"",INDEX(#REF!,MATCH(ROW()-2,#REF!,0)))</f>
        <v/>
      </c>
      <c r="G50" s="19" t="str">
        <f>IF(ISERROR(INDEX(#REF!,MATCH(ROW()-2,#REF!,0))),"",INDEX(#REF!,MATCH(ROW()-2,#REF!,0)))</f>
        <v/>
      </c>
      <c r="H50" s="19" t="str">
        <f>IF(ISERROR(INDEX(#REF!,MATCH(ROW()-2,#REF!,0))),"",INDEX(#REF!,MATCH(ROW()-2,#REF!,0)))</f>
        <v/>
      </c>
      <c r="I50" s="19" t="str">
        <f>IF(ISERROR(INDEX(#REF!,MATCH(ROW()-2,#REF!,0))),"",INDEX(#REF!,MATCH(ROW()-2,#REF!,0)))</f>
        <v/>
      </c>
      <c r="J50" s="19" t="str">
        <f>IF(ISERROR(INDEX(#REF!,MATCH(ROW()-2,#REF!,0))),"",INDEX(#REF!,MATCH(ROW()-2,#REF!,0)))</f>
        <v/>
      </c>
    </row>
    <row r="51" spans="2:10">
      <c r="B51" s="19" t="str">
        <f>IF(ISERROR(INDEX(#REF!,MATCH(ROW()-2,#REF!,0))),"",INDEX(#REF!,MATCH(ROW()-2,#REF!,0)))</f>
        <v/>
      </c>
      <c r="C51" s="19" t="str">
        <f>IF(ISERROR(INDEX(#REF!,MATCH(ROW()-2,#REF!,0))),"",INDEX(#REF!,MATCH(ROW()-2,#REF!,0)))</f>
        <v/>
      </c>
      <c r="D51" s="19" t="str">
        <f>IF(ISERROR(INDEX(#REF!,MATCH(ROW()-2,#REF!,0))),"",INDEX(#REF!,MATCH(ROW()-2,#REF!,0)))</f>
        <v/>
      </c>
      <c r="E51" s="19" t="str">
        <f>IF(ISERROR(INDEX(#REF!,MATCH(ROW()-2,#REF!,0))),"",INDEX(#REF!,MATCH(ROW()-2,#REF!,0)))</f>
        <v/>
      </c>
      <c r="F51" s="19" t="str">
        <f>IF(ISERROR(INDEX(#REF!,MATCH(ROW()-2,#REF!,0))),"",INDEX(#REF!,MATCH(ROW()-2,#REF!,0)))</f>
        <v/>
      </c>
      <c r="G51" s="19" t="str">
        <f>IF(ISERROR(INDEX(#REF!,MATCH(ROW()-2,#REF!,0))),"",INDEX(#REF!,MATCH(ROW()-2,#REF!,0)))</f>
        <v/>
      </c>
      <c r="H51" s="19" t="str">
        <f>IF(ISERROR(INDEX(#REF!,MATCH(ROW()-2,#REF!,0))),"",INDEX(#REF!,MATCH(ROW()-2,#REF!,0)))</f>
        <v/>
      </c>
      <c r="I51" s="19" t="str">
        <f>IF(ISERROR(INDEX(#REF!,MATCH(ROW()-2,#REF!,0))),"",INDEX(#REF!,MATCH(ROW()-2,#REF!,0)))</f>
        <v/>
      </c>
      <c r="J51" s="19" t="str">
        <f>IF(ISERROR(INDEX(#REF!,MATCH(ROW()-2,#REF!,0))),"",INDEX(#REF!,MATCH(ROW()-2,#REF!,0)))</f>
        <v/>
      </c>
    </row>
    <row r="52" spans="2:10">
      <c r="B52" s="19" t="str">
        <f>IF(ISERROR(INDEX(#REF!,MATCH(ROW()-2,#REF!,0))),"",INDEX(#REF!,MATCH(ROW()-2,#REF!,0)))</f>
        <v/>
      </c>
      <c r="C52" s="19" t="str">
        <f>IF(ISERROR(INDEX(#REF!,MATCH(ROW()-2,#REF!,0))),"",INDEX(#REF!,MATCH(ROW()-2,#REF!,0)))</f>
        <v/>
      </c>
      <c r="D52" s="19" t="str">
        <f>IF(ISERROR(INDEX(#REF!,MATCH(ROW()-2,#REF!,0))),"",INDEX(#REF!,MATCH(ROW()-2,#REF!,0)))</f>
        <v/>
      </c>
      <c r="E52" s="19" t="str">
        <f>IF(ISERROR(INDEX(#REF!,MATCH(ROW()-2,#REF!,0))),"",INDEX(#REF!,MATCH(ROW()-2,#REF!,0)))</f>
        <v/>
      </c>
      <c r="F52" s="19" t="str">
        <f>IF(ISERROR(INDEX(#REF!,MATCH(ROW()-2,#REF!,0))),"",INDEX(#REF!,MATCH(ROW()-2,#REF!,0)))</f>
        <v/>
      </c>
      <c r="G52" s="19" t="str">
        <f>IF(ISERROR(INDEX(#REF!,MATCH(ROW()-2,#REF!,0))),"",INDEX(#REF!,MATCH(ROW()-2,#REF!,0)))</f>
        <v/>
      </c>
      <c r="H52" s="19" t="str">
        <f>IF(ISERROR(INDEX(#REF!,MATCH(ROW()-2,#REF!,0))),"",INDEX(#REF!,MATCH(ROW()-2,#REF!,0)))</f>
        <v/>
      </c>
      <c r="I52" s="19" t="str">
        <f>IF(ISERROR(INDEX(#REF!,MATCH(ROW()-2,#REF!,0))),"",INDEX(#REF!,MATCH(ROW()-2,#REF!,0)))</f>
        <v/>
      </c>
      <c r="J52" s="19" t="str">
        <f>IF(ISERROR(INDEX(#REF!,MATCH(ROW()-2,#REF!,0))),"",INDEX(#REF!,MATCH(ROW()-2,#REF!,0)))</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J126"/>
  <sheetViews>
    <sheetView view="pageBreakPreview" zoomScale="85" zoomScaleNormal="100" zoomScaleSheetLayoutView="85" workbookViewId="0">
      <selection activeCell="E11" sqref="E11:J11"/>
    </sheetView>
  </sheetViews>
  <sheetFormatPr defaultColWidth="9" defaultRowHeight="13.5"/>
  <cols>
    <col min="1" max="60" width="2.25" style="200" customWidth="1"/>
    <col min="61" max="61" width="9" style="200"/>
    <col min="62" max="62" width="24.75" style="200" customWidth="1"/>
    <col min="63" max="16384" width="9" style="200"/>
  </cols>
  <sheetData>
    <row r="1" spans="1:62" ht="18.75" customHeight="1">
      <c r="A1" s="200" t="s">
        <v>118</v>
      </c>
      <c r="AA1" s="201"/>
      <c r="AB1" s="201"/>
      <c r="AC1" s="201"/>
      <c r="AD1" s="201"/>
      <c r="AE1" s="428" t="str">
        <f>⑤⑧処遇Ⅰ入力シート!$I$7&amp;"区"</f>
        <v>区</v>
      </c>
      <c r="AF1" s="428"/>
      <c r="AG1" s="428"/>
      <c r="AH1" s="428"/>
      <c r="AI1" s="428"/>
      <c r="AJ1" s="429">
        <f>⑤⑧処遇Ⅰ入力シート!$E$10</f>
        <v>0</v>
      </c>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202"/>
    </row>
    <row r="2" spans="1:62" ht="26.25" customHeight="1">
      <c r="A2" s="203"/>
      <c r="B2" s="203"/>
      <c r="C2" s="203"/>
      <c r="D2" s="203"/>
      <c r="E2" s="203"/>
      <c r="F2" s="203"/>
      <c r="G2" s="203"/>
      <c r="H2" s="203"/>
      <c r="I2" s="203"/>
      <c r="J2" s="203"/>
      <c r="K2" s="203"/>
      <c r="L2" s="203"/>
      <c r="M2" s="203"/>
      <c r="N2" s="203"/>
      <c r="O2" s="203"/>
      <c r="P2" s="203"/>
      <c r="Q2" s="203"/>
      <c r="R2" s="203"/>
      <c r="S2" s="203"/>
      <c r="T2" s="203"/>
      <c r="AE2" s="204"/>
      <c r="AF2" s="204"/>
      <c r="AG2" s="204"/>
      <c r="AH2" s="204"/>
      <c r="AI2" s="204"/>
      <c r="AJ2" s="204"/>
      <c r="AK2" s="204"/>
      <c r="AL2" s="204"/>
      <c r="AM2" s="204"/>
      <c r="AN2" s="204"/>
      <c r="AO2" s="204"/>
      <c r="AX2" s="448">
        <f ca="1">TODAY()</f>
        <v>44117</v>
      </c>
      <c r="AY2" s="448"/>
      <c r="AZ2" s="448"/>
      <c r="BA2" s="448"/>
      <c r="BB2" s="448"/>
      <c r="BC2" s="448"/>
      <c r="BD2" s="448"/>
      <c r="BE2" s="448"/>
      <c r="BF2" s="448"/>
      <c r="BG2" s="448"/>
      <c r="BH2" s="448"/>
    </row>
    <row r="3" spans="1:62" ht="26.25" customHeight="1"/>
    <row r="4" spans="1:62" ht="16.5" customHeight="1">
      <c r="A4" s="200" t="s">
        <v>415</v>
      </c>
    </row>
    <row r="5" spans="1:62" ht="13.5" customHeight="1">
      <c r="B5" s="205" t="s">
        <v>416</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row>
    <row r="6" spans="1:62" ht="24.75" customHeight="1">
      <c r="A6" s="450" t="s">
        <v>119</v>
      </c>
      <c r="B6" s="450"/>
      <c r="C6" s="441" t="s">
        <v>120</v>
      </c>
      <c r="D6" s="442"/>
      <c r="E6" s="450" t="s">
        <v>121</v>
      </c>
      <c r="F6" s="450"/>
      <c r="G6" s="450"/>
      <c r="H6" s="450"/>
      <c r="I6" s="450"/>
      <c r="J6" s="450"/>
      <c r="K6" s="450" t="s">
        <v>112</v>
      </c>
      <c r="L6" s="450"/>
      <c r="M6" s="450"/>
      <c r="N6" s="450"/>
      <c r="O6" s="450"/>
      <c r="P6" s="450"/>
      <c r="Q6" s="460" t="s">
        <v>122</v>
      </c>
      <c r="R6" s="450"/>
      <c r="S6" s="450"/>
      <c r="T6" s="450"/>
      <c r="U6" s="450"/>
      <c r="V6" s="450"/>
      <c r="W6" s="449" t="s">
        <v>123</v>
      </c>
      <c r="X6" s="450"/>
      <c r="Y6" s="450"/>
      <c r="Z6" s="450"/>
      <c r="AA6" s="450"/>
      <c r="AB6" s="450"/>
      <c r="AC6" s="450"/>
      <c r="AD6" s="450"/>
      <c r="AE6" s="450"/>
      <c r="AF6" s="450"/>
      <c r="AG6" s="450"/>
      <c r="AH6" s="450"/>
      <c r="AI6" s="450"/>
      <c r="AJ6" s="450"/>
      <c r="AK6" s="450"/>
      <c r="AL6" s="450"/>
      <c r="AM6" s="450"/>
      <c r="AN6" s="450"/>
      <c r="AO6" s="450"/>
      <c r="AP6" s="449" t="s">
        <v>124</v>
      </c>
      <c r="AQ6" s="450"/>
      <c r="AR6" s="450"/>
      <c r="AS6" s="450"/>
      <c r="AT6" s="450"/>
      <c r="AU6" s="450"/>
      <c r="AV6" s="450"/>
      <c r="AW6" s="450"/>
      <c r="AX6" s="450"/>
      <c r="AY6" s="450"/>
      <c r="AZ6" s="450"/>
      <c r="BA6" s="450"/>
      <c r="BB6" s="450"/>
      <c r="BC6" s="450"/>
      <c r="BD6" s="450"/>
      <c r="BE6" s="450"/>
      <c r="BF6" s="450"/>
      <c r="BG6" s="450"/>
      <c r="BH6" s="450"/>
      <c r="BI6" s="206" t="s">
        <v>125</v>
      </c>
    </row>
    <row r="7" spans="1:62" ht="17.25" customHeight="1">
      <c r="A7" s="465" t="s">
        <v>126</v>
      </c>
      <c r="B7" s="465"/>
      <c r="C7" s="443">
        <v>10</v>
      </c>
      <c r="D7" s="444"/>
      <c r="E7" s="465" t="s">
        <v>127</v>
      </c>
      <c r="F7" s="465"/>
      <c r="G7" s="465"/>
      <c r="H7" s="465"/>
      <c r="I7" s="465"/>
      <c r="J7" s="465"/>
      <c r="K7" s="465" t="s">
        <v>39</v>
      </c>
      <c r="L7" s="465"/>
      <c r="M7" s="465"/>
      <c r="N7" s="465"/>
      <c r="O7" s="465"/>
      <c r="P7" s="465"/>
      <c r="Q7" s="465" t="s">
        <v>20</v>
      </c>
      <c r="R7" s="465"/>
      <c r="S7" s="465"/>
      <c r="T7" s="465"/>
      <c r="U7" s="465"/>
      <c r="V7" s="465"/>
      <c r="W7" s="451">
        <v>40000</v>
      </c>
      <c r="X7" s="452"/>
      <c r="Y7" s="452"/>
      <c r="Z7" s="452"/>
      <c r="AA7" s="207" t="s">
        <v>128</v>
      </c>
      <c r="AB7" s="207" t="s">
        <v>129</v>
      </c>
      <c r="AC7" s="453">
        <v>12</v>
      </c>
      <c r="AD7" s="453"/>
      <c r="AE7" s="207" t="s">
        <v>61</v>
      </c>
      <c r="AF7" s="207" t="s">
        <v>129</v>
      </c>
      <c r="AG7" s="453">
        <v>2</v>
      </c>
      <c r="AH7" s="453"/>
      <c r="AI7" s="207" t="s">
        <v>130</v>
      </c>
      <c r="AJ7" s="207" t="s">
        <v>131</v>
      </c>
      <c r="AK7" s="452">
        <f>IF(AND(OR($Q7="基本給",$Q7="手当"),OR($W7+$AP7&gt;40000,1&lt;$W7&lt;5000)),"NG",$W7*$AC7*$AG7)</f>
        <v>960000</v>
      </c>
      <c r="AL7" s="452"/>
      <c r="AM7" s="452"/>
      <c r="AN7" s="452"/>
      <c r="AO7" s="208" t="s">
        <v>128</v>
      </c>
      <c r="AP7" s="451"/>
      <c r="AQ7" s="452"/>
      <c r="AR7" s="452"/>
      <c r="AS7" s="452"/>
      <c r="AT7" s="207" t="s">
        <v>128</v>
      </c>
      <c r="AU7" s="207" t="s">
        <v>129</v>
      </c>
      <c r="AV7" s="453"/>
      <c r="AW7" s="453"/>
      <c r="AX7" s="207" t="s">
        <v>61</v>
      </c>
      <c r="AY7" s="207" t="s">
        <v>129</v>
      </c>
      <c r="AZ7" s="453"/>
      <c r="BA7" s="453"/>
      <c r="BB7" s="207" t="s">
        <v>130</v>
      </c>
      <c r="BC7" s="207" t="s">
        <v>131</v>
      </c>
      <c r="BD7" s="452">
        <f>IF(AND($AP7&gt;1,$C7&lt;7),"NG",IF(AND(OR($Q7="基本給",$Q7="手当"),1&lt;$AP7&lt;5000),"NG",IF(AND(OR($Q7="基本給",$Q7="手当"),$W7+$AP7&gt;40000),"NG",$AP7*$AV7*$AZ7)))</f>
        <v>0</v>
      </c>
      <c r="BE7" s="452"/>
      <c r="BF7" s="452"/>
      <c r="BG7" s="452"/>
      <c r="BH7" s="208" t="s">
        <v>128</v>
      </c>
      <c r="BI7" s="209">
        <f t="shared" ref="BI7:BI60" si="0">IF(OR($AK7="NG",$BD7="NG"),"NG",IF($AK7="",$BD7,IF(BD7="",AK7,$AK7+$BD7)))</f>
        <v>960000</v>
      </c>
    </row>
    <row r="8" spans="1:62" ht="17.25" customHeight="1">
      <c r="A8" s="465" t="s">
        <v>132</v>
      </c>
      <c r="B8" s="465"/>
      <c r="C8" s="443">
        <v>9</v>
      </c>
      <c r="D8" s="444"/>
      <c r="E8" s="465" t="s">
        <v>133</v>
      </c>
      <c r="F8" s="465"/>
      <c r="G8" s="465"/>
      <c r="H8" s="465"/>
      <c r="I8" s="465"/>
      <c r="J8" s="465"/>
      <c r="K8" s="465" t="s">
        <v>39</v>
      </c>
      <c r="L8" s="465"/>
      <c r="M8" s="465"/>
      <c r="N8" s="465"/>
      <c r="O8" s="465"/>
      <c r="P8" s="465"/>
      <c r="Q8" s="465" t="s">
        <v>21</v>
      </c>
      <c r="R8" s="465"/>
      <c r="S8" s="465"/>
      <c r="T8" s="465"/>
      <c r="U8" s="465"/>
      <c r="V8" s="465"/>
      <c r="W8" s="451">
        <v>40000</v>
      </c>
      <c r="X8" s="452"/>
      <c r="Y8" s="452"/>
      <c r="Z8" s="452"/>
      <c r="AA8" s="207" t="s">
        <v>128</v>
      </c>
      <c r="AB8" s="207" t="s">
        <v>129</v>
      </c>
      <c r="AC8" s="453">
        <v>12</v>
      </c>
      <c r="AD8" s="453"/>
      <c r="AE8" s="207" t="s">
        <v>61</v>
      </c>
      <c r="AF8" s="207" t="s">
        <v>129</v>
      </c>
      <c r="AG8" s="453">
        <v>1</v>
      </c>
      <c r="AH8" s="453"/>
      <c r="AI8" s="207" t="s">
        <v>130</v>
      </c>
      <c r="AJ8" s="207" t="s">
        <v>131</v>
      </c>
      <c r="AK8" s="452" t="str">
        <f>IF(AND(OR($Q8="基本給",$Q8="手当"),OR($W8+$AP8&gt;40000,1&lt;$W8&lt;5000)),"NG",$W8*$AC8*$AG8)</f>
        <v>NG</v>
      </c>
      <c r="AL8" s="452"/>
      <c r="AM8" s="452"/>
      <c r="AN8" s="452"/>
      <c r="AO8" s="208" t="s">
        <v>128</v>
      </c>
      <c r="AP8" s="451">
        <v>10000</v>
      </c>
      <c r="AQ8" s="452"/>
      <c r="AR8" s="452"/>
      <c r="AS8" s="452"/>
      <c r="AT8" s="207" t="s">
        <v>128</v>
      </c>
      <c r="AU8" s="207" t="s">
        <v>129</v>
      </c>
      <c r="AV8" s="453">
        <v>12</v>
      </c>
      <c r="AW8" s="453"/>
      <c r="AX8" s="207" t="s">
        <v>61</v>
      </c>
      <c r="AY8" s="207" t="s">
        <v>129</v>
      </c>
      <c r="AZ8" s="453">
        <v>1</v>
      </c>
      <c r="BA8" s="453"/>
      <c r="BB8" s="207" t="s">
        <v>130</v>
      </c>
      <c r="BC8" s="207" t="s">
        <v>131</v>
      </c>
      <c r="BD8" s="452" t="str">
        <f>IF(AND($AP8&gt;1,$C8&lt;7),"NG",IF(AND(OR($Q8="基本給",$Q8="手当"),1&lt;$AP8&lt;5000),"NG",IF(AND(OR($Q8="基本給",$Q8="手当"),$W8+$AP8&gt;40000),"NG",$AP8*$AV8*$AZ8)))</f>
        <v>NG</v>
      </c>
      <c r="BE8" s="452"/>
      <c r="BF8" s="452"/>
      <c r="BG8" s="452"/>
      <c r="BH8" s="208" t="s">
        <v>128</v>
      </c>
      <c r="BI8" s="210" t="str">
        <f t="shared" si="0"/>
        <v>NG</v>
      </c>
    </row>
    <row r="9" spans="1:62" ht="17.25" customHeight="1">
      <c r="A9" s="465" t="s">
        <v>134</v>
      </c>
      <c r="B9" s="465"/>
      <c r="C9" s="443">
        <v>8</v>
      </c>
      <c r="D9" s="444"/>
      <c r="E9" s="465" t="s">
        <v>133</v>
      </c>
      <c r="F9" s="465"/>
      <c r="G9" s="465"/>
      <c r="H9" s="465"/>
      <c r="I9" s="465"/>
      <c r="J9" s="465"/>
      <c r="K9" s="465" t="s">
        <v>39</v>
      </c>
      <c r="L9" s="465"/>
      <c r="M9" s="465"/>
      <c r="N9" s="465"/>
      <c r="O9" s="465"/>
      <c r="P9" s="465"/>
      <c r="Q9" s="465" t="s">
        <v>20</v>
      </c>
      <c r="R9" s="465"/>
      <c r="S9" s="465"/>
      <c r="T9" s="465"/>
      <c r="U9" s="465"/>
      <c r="V9" s="465"/>
      <c r="W9" s="451">
        <v>20000</v>
      </c>
      <c r="X9" s="452"/>
      <c r="Y9" s="452"/>
      <c r="Z9" s="452"/>
      <c r="AA9" s="207" t="s">
        <v>128</v>
      </c>
      <c r="AB9" s="207" t="s">
        <v>129</v>
      </c>
      <c r="AC9" s="453">
        <v>12</v>
      </c>
      <c r="AD9" s="453"/>
      <c r="AE9" s="207" t="s">
        <v>61</v>
      </c>
      <c r="AF9" s="207" t="s">
        <v>129</v>
      </c>
      <c r="AG9" s="453">
        <v>2</v>
      </c>
      <c r="AH9" s="453"/>
      <c r="AI9" s="207" t="s">
        <v>130</v>
      </c>
      <c r="AJ9" s="207" t="s">
        <v>131</v>
      </c>
      <c r="AK9" s="452">
        <f>IF(AND(OR($Q9="基本給",$Q9="手当"),OR($W9+$AP9&gt;40000,1&lt;$W9&lt;5000)),"NG",$W9*$AC9*$AG9)</f>
        <v>480000</v>
      </c>
      <c r="AL9" s="452"/>
      <c r="AM9" s="452"/>
      <c r="AN9" s="452"/>
      <c r="AO9" s="208" t="s">
        <v>128</v>
      </c>
      <c r="AP9" s="451">
        <v>20000</v>
      </c>
      <c r="AQ9" s="452"/>
      <c r="AR9" s="452"/>
      <c r="AS9" s="452"/>
      <c r="AT9" s="207" t="s">
        <v>128</v>
      </c>
      <c r="AU9" s="207" t="s">
        <v>129</v>
      </c>
      <c r="AV9" s="453">
        <v>12</v>
      </c>
      <c r="AW9" s="453"/>
      <c r="AX9" s="207" t="s">
        <v>61</v>
      </c>
      <c r="AY9" s="207" t="s">
        <v>129</v>
      </c>
      <c r="AZ9" s="453">
        <v>2</v>
      </c>
      <c r="BA9" s="453"/>
      <c r="BB9" s="207" t="s">
        <v>130</v>
      </c>
      <c r="BC9" s="207" t="s">
        <v>131</v>
      </c>
      <c r="BD9" s="452">
        <f>IF(AND($AP9&gt;1,$C9&lt;7),"NG",IF(AND(OR($Q9="基本給",$Q9="手当"),1&lt;$AP9&lt;5000),"NG",IF(AND(OR($Q9="基本給",$Q9="手当"),$W9+$AP9&gt;40000),"NG",$AP9*$AV9*$AZ9)))</f>
        <v>480000</v>
      </c>
      <c r="BE9" s="452"/>
      <c r="BF9" s="452"/>
      <c r="BG9" s="452"/>
      <c r="BH9" s="208" t="s">
        <v>128</v>
      </c>
      <c r="BI9" s="209">
        <f t="shared" si="0"/>
        <v>960000</v>
      </c>
    </row>
    <row r="10" spans="1:62" ht="17.25" customHeight="1" thickBot="1">
      <c r="A10" s="454" t="s">
        <v>135</v>
      </c>
      <c r="B10" s="454"/>
      <c r="C10" s="445">
        <v>7</v>
      </c>
      <c r="D10" s="446"/>
      <c r="E10" s="454" t="s">
        <v>133</v>
      </c>
      <c r="F10" s="454"/>
      <c r="G10" s="454"/>
      <c r="H10" s="454"/>
      <c r="I10" s="454"/>
      <c r="J10" s="454"/>
      <c r="K10" s="454" t="s">
        <v>136</v>
      </c>
      <c r="L10" s="454"/>
      <c r="M10" s="454"/>
      <c r="N10" s="454"/>
      <c r="O10" s="454"/>
      <c r="P10" s="454"/>
      <c r="Q10" s="454" t="s">
        <v>20</v>
      </c>
      <c r="R10" s="454"/>
      <c r="S10" s="454"/>
      <c r="T10" s="454"/>
      <c r="U10" s="454"/>
      <c r="V10" s="454"/>
      <c r="W10" s="457">
        <v>0</v>
      </c>
      <c r="X10" s="458"/>
      <c r="Y10" s="458"/>
      <c r="Z10" s="458"/>
      <c r="AA10" s="211" t="s">
        <v>128</v>
      </c>
      <c r="AB10" s="211" t="s">
        <v>129</v>
      </c>
      <c r="AC10" s="459"/>
      <c r="AD10" s="459"/>
      <c r="AE10" s="211" t="s">
        <v>61</v>
      </c>
      <c r="AF10" s="211" t="s">
        <v>129</v>
      </c>
      <c r="AG10" s="459"/>
      <c r="AH10" s="459"/>
      <c r="AI10" s="211" t="s">
        <v>130</v>
      </c>
      <c r="AJ10" s="211" t="s">
        <v>131</v>
      </c>
      <c r="AK10" s="458">
        <f>IF(AND(OR($Q10="基本給",$Q10="手当"),OR($W10+$AP10&gt;40000,1&lt;$W10&lt;5000)),"NG",$W10*$AC10*$AG10)</f>
        <v>0</v>
      </c>
      <c r="AL10" s="458"/>
      <c r="AM10" s="458"/>
      <c r="AN10" s="458"/>
      <c r="AO10" s="212" t="s">
        <v>128</v>
      </c>
      <c r="AP10" s="457">
        <v>40000</v>
      </c>
      <c r="AQ10" s="458"/>
      <c r="AR10" s="458"/>
      <c r="AS10" s="458"/>
      <c r="AT10" s="211" t="s">
        <v>128</v>
      </c>
      <c r="AU10" s="211" t="s">
        <v>129</v>
      </c>
      <c r="AV10" s="459">
        <v>12</v>
      </c>
      <c r="AW10" s="459"/>
      <c r="AX10" s="211" t="s">
        <v>61</v>
      </c>
      <c r="AY10" s="211" t="s">
        <v>129</v>
      </c>
      <c r="AZ10" s="459">
        <v>1</v>
      </c>
      <c r="BA10" s="459"/>
      <c r="BB10" s="211" t="s">
        <v>130</v>
      </c>
      <c r="BC10" s="211" t="s">
        <v>131</v>
      </c>
      <c r="BD10" s="458">
        <f>IF(AND($AP10&gt;1,$C10&lt;7),"NG",IF(AND(OR($Q10="基本給",$Q10="手当"),1&lt;$AP10&lt;5000),"NG",IF(AND(OR($Q10="基本給",$Q10="手当"),$W10+$AP10&gt;40000),"NG",$AP10*$AV10*$AZ10)))</f>
        <v>480000</v>
      </c>
      <c r="BE10" s="458"/>
      <c r="BF10" s="458"/>
      <c r="BG10" s="458"/>
      <c r="BH10" s="212" t="s">
        <v>128</v>
      </c>
      <c r="BI10" s="213">
        <f t="shared" si="0"/>
        <v>480000</v>
      </c>
    </row>
    <row r="11" spans="1:62" ht="17.25" customHeight="1">
      <c r="A11" s="461">
        <v>1</v>
      </c>
      <c r="B11" s="461"/>
      <c r="C11" s="463"/>
      <c r="D11" s="464"/>
      <c r="E11" s="462"/>
      <c r="F11" s="462"/>
      <c r="G11" s="462"/>
      <c r="H11" s="462"/>
      <c r="I11" s="462"/>
      <c r="J11" s="462"/>
      <c r="K11" s="462"/>
      <c r="L11" s="462"/>
      <c r="M11" s="462"/>
      <c r="N11" s="462"/>
      <c r="O11" s="462"/>
      <c r="P11" s="462"/>
      <c r="Q11" s="462"/>
      <c r="R11" s="462"/>
      <c r="S11" s="462"/>
      <c r="T11" s="462"/>
      <c r="U11" s="462"/>
      <c r="V11" s="462"/>
      <c r="W11" s="438"/>
      <c r="X11" s="439"/>
      <c r="Y11" s="439"/>
      <c r="Z11" s="439"/>
      <c r="AA11" s="214" t="s">
        <v>128</v>
      </c>
      <c r="AB11" s="214" t="s">
        <v>129</v>
      </c>
      <c r="AC11" s="440"/>
      <c r="AD11" s="440"/>
      <c r="AE11" s="214" t="s">
        <v>137</v>
      </c>
      <c r="AF11" s="214" t="s">
        <v>129</v>
      </c>
      <c r="AG11" s="440"/>
      <c r="AH11" s="440"/>
      <c r="AI11" s="214" t="s">
        <v>130</v>
      </c>
      <c r="AJ11" s="214" t="s">
        <v>131</v>
      </c>
      <c r="AK11" s="455" t="str">
        <f>IF(W11="","",IF(AND(OR(Q11="基本給",Q11="手当"),W11&gt;40000),"NG",IF(AND(OR(Q11="基本給",Q11="手当"),W11&lt;=4999),"NG",W11*AC11*AG11)))</f>
        <v/>
      </c>
      <c r="AL11" s="455"/>
      <c r="AM11" s="455"/>
      <c r="AN11" s="455"/>
      <c r="AO11" s="215" t="s">
        <v>128</v>
      </c>
      <c r="AP11" s="438"/>
      <c r="AQ11" s="439"/>
      <c r="AR11" s="439"/>
      <c r="AS11" s="439"/>
      <c r="AT11" s="214" t="s">
        <v>128</v>
      </c>
      <c r="AU11" s="214" t="s">
        <v>129</v>
      </c>
      <c r="AV11" s="440"/>
      <c r="AW11" s="440"/>
      <c r="AX11" s="214" t="s">
        <v>137</v>
      </c>
      <c r="AY11" s="214" t="s">
        <v>129</v>
      </c>
      <c r="AZ11" s="440"/>
      <c r="BA11" s="440"/>
      <c r="BB11" s="214" t="s">
        <v>130</v>
      </c>
      <c r="BC11" s="214" t="s">
        <v>131</v>
      </c>
      <c r="BD11" s="455" t="str">
        <f>IF(AP11="","",IF(AND($AP11&gt;1,$C11&lt;7),"NG",IF(AND(OR(Q11="基本給",Q11="手当"),AP11&gt;40000),"NG",IF(AND(OR(Q11="基本給",Q11="手当"),AP11&lt;=4999),"NG",AP11*AV11*AZ11))))</f>
        <v/>
      </c>
      <c r="BE11" s="456"/>
      <c r="BF11" s="456"/>
      <c r="BG11" s="456"/>
      <c r="BH11" s="215" t="s">
        <v>128</v>
      </c>
      <c r="BI11" s="216" t="str">
        <f>IF(OR($AK11="NG",$BD11="NG"),"NG",IF($AK11="",$BD11,IF(BD11="",AK11,$AK11+$BD11)))</f>
        <v/>
      </c>
      <c r="BJ11" s="217"/>
    </row>
    <row r="12" spans="1:62" ht="17.25" customHeight="1">
      <c r="A12" s="465">
        <v>2</v>
      </c>
      <c r="B12" s="465"/>
      <c r="C12" s="467"/>
      <c r="D12" s="468"/>
      <c r="E12" s="466"/>
      <c r="F12" s="466"/>
      <c r="G12" s="466"/>
      <c r="H12" s="466"/>
      <c r="I12" s="466"/>
      <c r="J12" s="466"/>
      <c r="K12" s="466"/>
      <c r="L12" s="466"/>
      <c r="M12" s="466"/>
      <c r="N12" s="466"/>
      <c r="O12" s="466"/>
      <c r="P12" s="466"/>
      <c r="Q12" s="462"/>
      <c r="R12" s="462"/>
      <c r="S12" s="462"/>
      <c r="T12" s="462"/>
      <c r="U12" s="462"/>
      <c r="V12" s="462"/>
      <c r="W12" s="435"/>
      <c r="X12" s="436"/>
      <c r="Y12" s="436"/>
      <c r="Z12" s="436"/>
      <c r="AA12" s="207" t="s">
        <v>128</v>
      </c>
      <c r="AB12" s="207" t="s">
        <v>129</v>
      </c>
      <c r="AC12" s="433"/>
      <c r="AD12" s="433"/>
      <c r="AE12" s="207" t="s">
        <v>137</v>
      </c>
      <c r="AF12" s="207" t="s">
        <v>129</v>
      </c>
      <c r="AG12" s="433"/>
      <c r="AH12" s="433"/>
      <c r="AI12" s="207" t="s">
        <v>130</v>
      </c>
      <c r="AJ12" s="207" t="s">
        <v>131</v>
      </c>
      <c r="AK12" s="455" t="str">
        <f t="shared" ref="AK12:AK29" si="1">IF(W12="","",IF(AND(OR(Q12="基本給",Q12="手当"),W12&gt;40000),"NG",IF(AND(OR(Q12="基本給",Q12="手当"),W12&lt;=4999),"NG",W12*AC12*AG12)))</f>
        <v/>
      </c>
      <c r="AL12" s="455"/>
      <c r="AM12" s="455"/>
      <c r="AN12" s="455"/>
      <c r="AO12" s="208" t="s">
        <v>128</v>
      </c>
      <c r="AP12" s="435"/>
      <c r="AQ12" s="436"/>
      <c r="AR12" s="436"/>
      <c r="AS12" s="436"/>
      <c r="AT12" s="207" t="s">
        <v>128</v>
      </c>
      <c r="AU12" s="207" t="s">
        <v>129</v>
      </c>
      <c r="AV12" s="433"/>
      <c r="AW12" s="433"/>
      <c r="AX12" s="207" t="s">
        <v>137</v>
      </c>
      <c r="AY12" s="207" t="s">
        <v>129</v>
      </c>
      <c r="AZ12" s="433"/>
      <c r="BA12" s="433"/>
      <c r="BB12" s="207" t="s">
        <v>130</v>
      </c>
      <c r="BC12" s="207" t="s">
        <v>131</v>
      </c>
      <c r="BD12" s="434" t="str">
        <f t="shared" ref="BD12:BD60" si="2">IF(AP12="","",IF(AND($AP12&gt;1,$C12&lt;7),"NG",IF(AND(OR(Q12="基本給",Q12="手当"),AP12&gt;40000),"NG",IF(AND(OR(Q12="基本給",Q12="手当"),AP12&lt;=4999),"NG",AP12*AV12*AZ12))))</f>
        <v/>
      </c>
      <c r="BE12" s="434"/>
      <c r="BF12" s="434"/>
      <c r="BG12" s="434"/>
      <c r="BH12" s="208" t="s">
        <v>128</v>
      </c>
      <c r="BI12" s="218" t="str">
        <f t="shared" si="0"/>
        <v/>
      </c>
      <c r="BJ12" s="217"/>
    </row>
    <row r="13" spans="1:62" ht="17.25" customHeight="1">
      <c r="A13" s="465">
        <v>3</v>
      </c>
      <c r="B13" s="465"/>
      <c r="C13" s="467"/>
      <c r="D13" s="468"/>
      <c r="E13" s="466"/>
      <c r="F13" s="466"/>
      <c r="G13" s="466"/>
      <c r="H13" s="466"/>
      <c r="I13" s="466"/>
      <c r="J13" s="466"/>
      <c r="K13" s="466"/>
      <c r="L13" s="466"/>
      <c r="M13" s="466"/>
      <c r="N13" s="466"/>
      <c r="O13" s="466"/>
      <c r="P13" s="466"/>
      <c r="Q13" s="462"/>
      <c r="R13" s="462"/>
      <c r="S13" s="462"/>
      <c r="T13" s="462"/>
      <c r="U13" s="462"/>
      <c r="V13" s="462"/>
      <c r="W13" s="435"/>
      <c r="X13" s="436"/>
      <c r="Y13" s="436"/>
      <c r="Z13" s="436"/>
      <c r="AA13" s="207" t="s">
        <v>128</v>
      </c>
      <c r="AB13" s="207" t="s">
        <v>129</v>
      </c>
      <c r="AC13" s="433"/>
      <c r="AD13" s="433"/>
      <c r="AE13" s="207" t="s">
        <v>44</v>
      </c>
      <c r="AF13" s="207" t="s">
        <v>129</v>
      </c>
      <c r="AG13" s="433"/>
      <c r="AH13" s="433"/>
      <c r="AI13" s="207" t="s">
        <v>130</v>
      </c>
      <c r="AJ13" s="207" t="s">
        <v>131</v>
      </c>
      <c r="AK13" s="455" t="str">
        <f t="shared" si="1"/>
        <v/>
      </c>
      <c r="AL13" s="455"/>
      <c r="AM13" s="455"/>
      <c r="AN13" s="455"/>
      <c r="AO13" s="208" t="s">
        <v>128</v>
      </c>
      <c r="AP13" s="435"/>
      <c r="AQ13" s="436"/>
      <c r="AR13" s="436"/>
      <c r="AS13" s="436"/>
      <c r="AT13" s="207" t="s">
        <v>128</v>
      </c>
      <c r="AU13" s="207" t="s">
        <v>129</v>
      </c>
      <c r="AV13" s="433"/>
      <c r="AW13" s="433"/>
      <c r="AX13" s="207" t="s">
        <v>44</v>
      </c>
      <c r="AY13" s="207" t="s">
        <v>129</v>
      </c>
      <c r="AZ13" s="433"/>
      <c r="BA13" s="433"/>
      <c r="BB13" s="207" t="s">
        <v>130</v>
      </c>
      <c r="BC13" s="207" t="s">
        <v>131</v>
      </c>
      <c r="BD13" s="434" t="str">
        <f t="shared" si="2"/>
        <v/>
      </c>
      <c r="BE13" s="434"/>
      <c r="BF13" s="434"/>
      <c r="BG13" s="434"/>
      <c r="BH13" s="208" t="s">
        <v>128</v>
      </c>
      <c r="BI13" s="218" t="str">
        <f t="shared" si="0"/>
        <v/>
      </c>
      <c r="BJ13" s="217"/>
    </row>
    <row r="14" spans="1:62" ht="17.25" customHeight="1">
      <c r="A14" s="465">
        <v>4</v>
      </c>
      <c r="B14" s="465"/>
      <c r="C14" s="467"/>
      <c r="D14" s="468"/>
      <c r="E14" s="466"/>
      <c r="F14" s="466"/>
      <c r="G14" s="466"/>
      <c r="H14" s="466"/>
      <c r="I14" s="466"/>
      <c r="J14" s="466"/>
      <c r="K14" s="466"/>
      <c r="L14" s="466"/>
      <c r="M14" s="466"/>
      <c r="N14" s="466"/>
      <c r="O14" s="466"/>
      <c r="P14" s="466"/>
      <c r="Q14" s="462"/>
      <c r="R14" s="462"/>
      <c r="S14" s="462"/>
      <c r="T14" s="462"/>
      <c r="U14" s="462"/>
      <c r="V14" s="462"/>
      <c r="W14" s="435"/>
      <c r="X14" s="436"/>
      <c r="Y14" s="436"/>
      <c r="Z14" s="436"/>
      <c r="AA14" s="207" t="s">
        <v>128</v>
      </c>
      <c r="AB14" s="207" t="s">
        <v>129</v>
      </c>
      <c r="AC14" s="433"/>
      <c r="AD14" s="433"/>
      <c r="AE14" s="207" t="s">
        <v>44</v>
      </c>
      <c r="AF14" s="207" t="s">
        <v>129</v>
      </c>
      <c r="AG14" s="433"/>
      <c r="AH14" s="433"/>
      <c r="AI14" s="207" t="s">
        <v>130</v>
      </c>
      <c r="AJ14" s="207" t="s">
        <v>131</v>
      </c>
      <c r="AK14" s="455" t="str">
        <f t="shared" si="1"/>
        <v/>
      </c>
      <c r="AL14" s="455"/>
      <c r="AM14" s="455"/>
      <c r="AN14" s="455"/>
      <c r="AO14" s="208" t="s">
        <v>128</v>
      </c>
      <c r="AP14" s="435"/>
      <c r="AQ14" s="436"/>
      <c r="AR14" s="436"/>
      <c r="AS14" s="436"/>
      <c r="AT14" s="207" t="s">
        <v>128</v>
      </c>
      <c r="AU14" s="207" t="s">
        <v>129</v>
      </c>
      <c r="AV14" s="433"/>
      <c r="AW14" s="433"/>
      <c r="AX14" s="207" t="s">
        <v>44</v>
      </c>
      <c r="AY14" s="207" t="s">
        <v>129</v>
      </c>
      <c r="AZ14" s="433"/>
      <c r="BA14" s="433"/>
      <c r="BB14" s="207" t="s">
        <v>130</v>
      </c>
      <c r="BC14" s="207" t="s">
        <v>131</v>
      </c>
      <c r="BD14" s="434" t="str">
        <f t="shared" si="2"/>
        <v/>
      </c>
      <c r="BE14" s="434"/>
      <c r="BF14" s="434"/>
      <c r="BG14" s="434"/>
      <c r="BH14" s="208" t="s">
        <v>128</v>
      </c>
      <c r="BI14" s="218" t="str">
        <f t="shared" si="0"/>
        <v/>
      </c>
      <c r="BJ14" s="217"/>
    </row>
    <row r="15" spans="1:62" ht="17.25" customHeight="1">
      <c r="A15" s="465">
        <v>5</v>
      </c>
      <c r="B15" s="465"/>
      <c r="C15" s="467"/>
      <c r="D15" s="468"/>
      <c r="E15" s="466"/>
      <c r="F15" s="466"/>
      <c r="G15" s="466"/>
      <c r="H15" s="466"/>
      <c r="I15" s="466"/>
      <c r="J15" s="466"/>
      <c r="K15" s="466"/>
      <c r="L15" s="466"/>
      <c r="M15" s="466"/>
      <c r="N15" s="466"/>
      <c r="O15" s="466"/>
      <c r="P15" s="466"/>
      <c r="Q15" s="462"/>
      <c r="R15" s="462"/>
      <c r="S15" s="462"/>
      <c r="T15" s="462"/>
      <c r="U15" s="462"/>
      <c r="V15" s="462"/>
      <c r="W15" s="435"/>
      <c r="X15" s="436"/>
      <c r="Y15" s="436"/>
      <c r="Z15" s="436"/>
      <c r="AA15" s="207" t="s">
        <v>128</v>
      </c>
      <c r="AB15" s="207" t="s">
        <v>129</v>
      </c>
      <c r="AC15" s="433"/>
      <c r="AD15" s="433"/>
      <c r="AE15" s="207" t="s">
        <v>44</v>
      </c>
      <c r="AF15" s="207" t="s">
        <v>129</v>
      </c>
      <c r="AG15" s="433"/>
      <c r="AH15" s="433"/>
      <c r="AI15" s="207" t="s">
        <v>130</v>
      </c>
      <c r="AJ15" s="207" t="s">
        <v>131</v>
      </c>
      <c r="AK15" s="455" t="str">
        <f t="shared" si="1"/>
        <v/>
      </c>
      <c r="AL15" s="455"/>
      <c r="AM15" s="455"/>
      <c r="AN15" s="455"/>
      <c r="AO15" s="208" t="s">
        <v>128</v>
      </c>
      <c r="AP15" s="435"/>
      <c r="AQ15" s="436"/>
      <c r="AR15" s="436"/>
      <c r="AS15" s="436"/>
      <c r="AT15" s="207" t="s">
        <v>128</v>
      </c>
      <c r="AU15" s="207" t="s">
        <v>129</v>
      </c>
      <c r="AV15" s="433"/>
      <c r="AW15" s="433"/>
      <c r="AX15" s="207" t="s">
        <v>44</v>
      </c>
      <c r="AY15" s="207" t="s">
        <v>129</v>
      </c>
      <c r="AZ15" s="433"/>
      <c r="BA15" s="433"/>
      <c r="BB15" s="207" t="s">
        <v>130</v>
      </c>
      <c r="BC15" s="207" t="s">
        <v>131</v>
      </c>
      <c r="BD15" s="434" t="str">
        <f t="shared" si="2"/>
        <v/>
      </c>
      <c r="BE15" s="434"/>
      <c r="BF15" s="434"/>
      <c r="BG15" s="434"/>
      <c r="BH15" s="208" t="s">
        <v>128</v>
      </c>
      <c r="BI15" s="218" t="str">
        <f t="shared" si="0"/>
        <v/>
      </c>
      <c r="BJ15" s="217"/>
    </row>
    <row r="16" spans="1:62" ht="17.25" customHeight="1">
      <c r="A16" s="465">
        <v>6</v>
      </c>
      <c r="B16" s="465"/>
      <c r="C16" s="467"/>
      <c r="D16" s="468"/>
      <c r="E16" s="466"/>
      <c r="F16" s="466"/>
      <c r="G16" s="466"/>
      <c r="H16" s="466"/>
      <c r="I16" s="466"/>
      <c r="J16" s="466"/>
      <c r="K16" s="466"/>
      <c r="L16" s="466"/>
      <c r="M16" s="466"/>
      <c r="N16" s="466"/>
      <c r="O16" s="466"/>
      <c r="P16" s="466"/>
      <c r="Q16" s="462"/>
      <c r="R16" s="462"/>
      <c r="S16" s="462"/>
      <c r="T16" s="462"/>
      <c r="U16" s="462"/>
      <c r="V16" s="462"/>
      <c r="W16" s="435"/>
      <c r="X16" s="436"/>
      <c r="Y16" s="436"/>
      <c r="Z16" s="436"/>
      <c r="AA16" s="207" t="s">
        <v>128</v>
      </c>
      <c r="AB16" s="207" t="s">
        <v>129</v>
      </c>
      <c r="AC16" s="433"/>
      <c r="AD16" s="433"/>
      <c r="AE16" s="207" t="s">
        <v>44</v>
      </c>
      <c r="AF16" s="207" t="s">
        <v>129</v>
      </c>
      <c r="AG16" s="433"/>
      <c r="AH16" s="433"/>
      <c r="AI16" s="207" t="s">
        <v>130</v>
      </c>
      <c r="AJ16" s="207" t="s">
        <v>131</v>
      </c>
      <c r="AK16" s="455" t="str">
        <f t="shared" si="1"/>
        <v/>
      </c>
      <c r="AL16" s="455"/>
      <c r="AM16" s="455"/>
      <c r="AN16" s="455"/>
      <c r="AO16" s="208" t="s">
        <v>128</v>
      </c>
      <c r="AP16" s="435"/>
      <c r="AQ16" s="436"/>
      <c r="AR16" s="436"/>
      <c r="AS16" s="436"/>
      <c r="AT16" s="207" t="s">
        <v>128</v>
      </c>
      <c r="AU16" s="207" t="s">
        <v>129</v>
      </c>
      <c r="AV16" s="433"/>
      <c r="AW16" s="433"/>
      <c r="AX16" s="207" t="s">
        <v>44</v>
      </c>
      <c r="AY16" s="207" t="s">
        <v>129</v>
      </c>
      <c r="AZ16" s="433"/>
      <c r="BA16" s="433"/>
      <c r="BB16" s="207" t="s">
        <v>130</v>
      </c>
      <c r="BC16" s="207" t="s">
        <v>131</v>
      </c>
      <c r="BD16" s="434" t="str">
        <f t="shared" si="2"/>
        <v/>
      </c>
      <c r="BE16" s="434"/>
      <c r="BF16" s="434"/>
      <c r="BG16" s="434"/>
      <c r="BH16" s="208" t="s">
        <v>128</v>
      </c>
      <c r="BI16" s="218" t="str">
        <f t="shared" si="0"/>
        <v/>
      </c>
      <c r="BJ16" s="217"/>
    </row>
    <row r="17" spans="1:62" ht="17.25" customHeight="1">
      <c r="A17" s="465">
        <v>7</v>
      </c>
      <c r="B17" s="465"/>
      <c r="C17" s="467"/>
      <c r="D17" s="468"/>
      <c r="E17" s="466"/>
      <c r="F17" s="466"/>
      <c r="G17" s="466"/>
      <c r="H17" s="466"/>
      <c r="I17" s="466"/>
      <c r="J17" s="466"/>
      <c r="K17" s="466"/>
      <c r="L17" s="466"/>
      <c r="M17" s="466"/>
      <c r="N17" s="466"/>
      <c r="O17" s="466"/>
      <c r="P17" s="466"/>
      <c r="Q17" s="462"/>
      <c r="R17" s="462"/>
      <c r="S17" s="462"/>
      <c r="T17" s="462"/>
      <c r="U17" s="462"/>
      <c r="V17" s="462"/>
      <c r="W17" s="435"/>
      <c r="X17" s="436"/>
      <c r="Y17" s="436"/>
      <c r="Z17" s="436"/>
      <c r="AA17" s="207" t="s">
        <v>128</v>
      </c>
      <c r="AB17" s="207" t="s">
        <v>129</v>
      </c>
      <c r="AC17" s="433"/>
      <c r="AD17" s="433"/>
      <c r="AE17" s="207" t="s">
        <v>44</v>
      </c>
      <c r="AF17" s="207" t="s">
        <v>129</v>
      </c>
      <c r="AG17" s="433"/>
      <c r="AH17" s="433"/>
      <c r="AI17" s="207" t="s">
        <v>130</v>
      </c>
      <c r="AJ17" s="207" t="s">
        <v>131</v>
      </c>
      <c r="AK17" s="455" t="str">
        <f t="shared" si="1"/>
        <v/>
      </c>
      <c r="AL17" s="455"/>
      <c r="AM17" s="455"/>
      <c r="AN17" s="455"/>
      <c r="AO17" s="208" t="s">
        <v>128</v>
      </c>
      <c r="AP17" s="435"/>
      <c r="AQ17" s="436"/>
      <c r="AR17" s="436"/>
      <c r="AS17" s="436"/>
      <c r="AT17" s="207" t="s">
        <v>128</v>
      </c>
      <c r="AU17" s="207" t="s">
        <v>129</v>
      </c>
      <c r="AV17" s="433"/>
      <c r="AW17" s="433"/>
      <c r="AX17" s="207" t="s">
        <v>44</v>
      </c>
      <c r="AY17" s="207" t="s">
        <v>129</v>
      </c>
      <c r="AZ17" s="433"/>
      <c r="BA17" s="433"/>
      <c r="BB17" s="207" t="s">
        <v>130</v>
      </c>
      <c r="BC17" s="207" t="s">
        <v>131</v>
      </c>
      <c r="BD17" s="434" t="str">
        <f t="shared" si="2"/>
        <v/>
      </c>
      <c r="BE17" s="434"/>
      <c r="BF17" s="434"/>
      <c r="BG17" s="434"/>
      <c r="BH17" s="208" t="s">
        <v>128</v>
      </c>
      <c r="BI17" s="218" t="str">
        <f t="shared" si="0"/>
        <v/>
      </c>
      <c r="BJ17" s="217"/>
    </row>
    <row r="18" spans="1:62" ht="17.25" customHeight="1">
      <c r="A18" s="465">
        <v>8</v>
      </c>
      <c r="B18" s="465"/>
      <c r="C18" s="467"/>
      <c r="D18" s="468"/>
      <c r="E18" s="466"/>
      <c r="F18" s="466"/>
      <c r="G18" s="466"/>
      <c r="H18" s="466"/>
      <c r="I18" s="466"/>
      <c r="J18" s="466"/>
      <c r="K18" s="466"/>
      <c r="L18" s="466"/>
      <c r="M18" s="466"/>
      <c r="N18" s="466"/>
      <c r="O18" s="466"/>
      <c r="P18" s="466"/>
      <c r="Q18" s="462"/>
      <c r="R18" s="462"/>
      <c r="S18" s="462"/>
      <c r="T18" s="462"/>
      <c r="U18" s="462"/>
      <c r="V18" s="462"/>
      <c r="W18" s="435"/>
      <c r="X18" s="436"/>
      <c r="Y18" s="436"/>
      <c r="Z18" s="436"/>
      <c r="AA18" s="207" t="s">
        <v>128</v>
      </c>
      <c r="AB18" s="207" t="s">
        <v>129</v>
      </c>
      <c r="AC18" s="433"/>
      <c r="AD18" s="433"/>
      <c r="AE18" s="207" t="s">
        <v>44</v>
      </c>
      <c r="AF18" s="207" t="s">
        <v>129</v>
      </c>
      <c r="AG18" s="433"/>
      <c r="AH18" s="433"/>
      <c r="AI18" s="207" t="s">
        <v>130</v>
      </c>
      <c r="AJ18" s="207" t="s">
        <v>131</v>
      </c>
      <c r="AK18" s="455" t="str">
        <f t="shared" si="1"/>
        <v/>
      </c>
      <c r="AL18" s="455"/>
      <c r="AM18" s="455"/>
      <c r="AN18" s="455"/>
      <c r="AO18" s="208" t="s">
        <v>128</v>
      </c>
      <c r="AP18" s="435"/>
      <c r="AQ18" s="436"/>
      <c r="AR18" s="436"/>
      <c r="AS18" s="436"/>
      <c r="AT18" s="207" t="s">
        <v>128</v>
      </c>
      <c r="AU18" s="207" t="s">
        <v>129</v>
      </c>
      <c r="AV18" s="433"/>
      <c r="AW18" s="433"/>
      <c r="AX18" s="207" t="s">
        <v>44</v>
      </c>
      <c r="AY18" s="207" t="s">
        <v>129</v>
      </c>
      <c r="AZ18" s="433"/>
      <c r="BA18" s="433"/>
      <c r="BB18" s="207" t="s">
        <v>130</v>
      </c>
      <c r="BC18" s="207" t="s">
        <v>131</v>
      </c>
      <c r="BD18" s="434" t="str">
        <f t="shared" si="2"/>
        <v/>
      </c>
      <c r="BE18" s="434"/>
      <c r="BF18" s="434"/>
      <c r="BG18" s="434"/>
      <c r="BH18" s="208" t="s">
        <v>128</v>
      </c>
      <c r="BI18" s="218" t="str">
        <f t="shared" si="0"/>
        <v/>
      </c>
      <c r="BJ18" s="217"/>
    </row>
    <row r="19" spans="1:62" ht="17.25" customHeight="1">
      <c r="A19" s="465">
        <v>9</v>
      </c>
      <c r="B19" s="465"/>
      <c r="C19" s="467"/>
      <c r="D19" s="468"/>
      <c r="E19" s="466"/>
      <c r="F19" s="466"/>
      <c r="G19" s="466"/>
      <c r="H19" s="466"/>
      <c r="I19" s="466"/>
      <c r="J19" s="466"/>
      <c r="K19" s="466"/>
      <c r="L19" s="466"/>
      <c r="M19" s="466"/>
      <c r="N19" s="466"/>
      <c r="O19" s="466"/>
      <c r="P19" s="466"/>
      <c r="Q19" s="462"/>
      <c r="R19" s="462"/>
      <c r="S19" s="462"/>
      <c r="T19" s="462"/>
      <c r="U19" s="462"/>
      <c r="V19" s="462"/>
      <c r="W19" s="435"/>
      <c r="X19" s="436"/>
      <c r="Y19" s="436"/>
      <c r="Z19" s="436"/>
      <c r="AA19" s="207" t="s">
        <v>128</v>
      </c>
      <c r="AB19" s="207" t="s">
        <v>129</v>
      </c>
      <c r="AC19" s="433"/>
      <c r="AD19" s="433"/>
      <c r="AE19" s="207" t="s">
        <v>44</v>
      </c>
      <c r="AF19" s="207" t="s">
        <v>129</v>
      </c>
      <c r="AG19" s="433"/>
      <c r="AH19" s="433"/>
      <c r="AI19" s="207" t="s">
        <v>130</v>
      </c>
      <c r="AJ19" s="207" t="s">
        <v>131</v>
      </c>
      <c r="AK19" s="455" t="str">
        <f t="shared" si="1"/>
        <v/>
      </c>
      <c r="AL19" s="455"/>
      <c r="AM19" s="455"/>
      <c r="AN19" s="455"/>
      <c r="AO19" s="208" t="s">
        <v>128</v>
      </c>
      <c r="AP19" s="435"/>
      <c r="AQ19" s="436"/>
      <c r="AR19" s="436"/>
      <c r="AS19" s="436"/>
      <c r="AT19" s="207" t="s">
        <v>128</v>
      </c>
      <c r="AU19" s="207" t="s">
        <v>129</v>
      </c>
      <c r="AV19" s="433"/>
      <c r="AW19" s="433"/>
      <c r="AX19" s="207" t="s">
        <v>44</v>
      </c>
      <c r="AY19" s="207" t="s">
        <v>129</v>
      </c>
      <c r="AZ19" s="433"/>
      <c r="BA19" s="433"/>
      <c r="BB19" s="207" t="s">
        <v>130</v>
      </c>
      <c r="BC19" s="207" t="s">
        <v>131</v>
      </c>
      <c r="BD19" s="434" t="str">
        <f t="shared" si="2"/>
        <v/>
      </c>
      <c r="BE19" s="434"/>
      <c r="BF19" s="434"/>
      <c r="BG19" s="434"/>
      <c r="BH19" s="208" t="s">
        <v>128</v>
      </c>
      <c r="BI19" s="218" t="str">
        <f t="shared" si="0"/>
        <v/>
      </c>
      <c r="BJ19" s="217"/>
    </row>
    <row r="20" spans="1:62" ht="17.25" customHeight="1">
      <c r="A20" s="461">
        <v>10</v>
      </c>
      <c r="B20" s="461"/>
      <c r="C20" s="467"/>
      <c r="D20" s="468"/>
      <c r="E20" s="466"/>
      <c r="F20" s="466"/>
      <c r="G20" s="466"/>
      <c r="H20" s="466"/>
      <c r="I20" s="466"/>
      <c r="J20" s="466"/>
      <c r="K20" s="466"/>
      <c r="L20" s="466"/>
      <c r="M20" s="466"/>
      <c r="N20" s="466"/>
      <c r="O20" s="466"/>
      <c r="P20" s="466"/>
      <c r="Q20" s="462"/>
      <c r="R20" s="462"/>
      <c r="S20" s="462"/>
      <c r="T20" s="462"/>
      <c r="U20" s="462"/>
      <c r="V20" s="462"/>
      <c r="W20" s="435"/>
      <c r="X20" s="436"/>
      <c r="Y20" s="436"/>
      <c r="Z20" s="436"/>
      <c r="AA20" s="207" t="s">
        <v>128</v>
      </c>
      <c r="AB20" s="207" t="s">
        <v>129</v>
      </c>
      <c r="AC20" s="433"/>
      <c r="AD20" s="433"/>
      <c r="AE20" s="207" t="s">
        <v>44</v>
      </c>
      <c r="AF20" s="207" t="s">
        <v>129</v>
      </c>
      <c r="AG20" s="433"/>
      <c r="AH20" s="433"/>
      <c r="AI20" s="207" t="s">
        <v>130</v>
      </c>
      <c r="AJ20" s="207" t="s">
        <v>131</v>
      </c>
      <c r="AK20" s="455" t="str">
        <f t="shared" si="1"/>
        <v/>
      </c>
      <c r="AL20" s="455"/>
      <c r="AM20" s="455"/>
      <c r="AN20" s="455"/>
      <c r="AO20" s="208" t="s">
        <v>128</v>
      </c>
      <c r="AP20" s="435"/>
      <c r="AQ20" s="436"/>
      <c r="AR20" s="436"/>
      <c r="AS20" s="436"/>
      <c r="AT20" s="207" t="s">
        <v>128</v>
      </c>
      <c r="AU20" s="207" t="s">
        <v>129</v>
      </c>
      <c r="AV20" s="433"/>
      <c r="AW20" s="433"/>
      <c r="AX20" s="207" t="s">
        <v>44</v>
      </c>
      <c r="AY20" s="207" t="s">
        <v>129</v>
      </c>
      <c r="AZ20" s="433"/>
      <c r="BA20" s="433"/>
      <c r="BB20" s="207" t="s">
        <v>130</v>
      </c>
      <c r="BC20" s="207" t="s">
        <v>131</v>
      </c>
      <c r="BD20" s="434" t="str">
        <f t="shared" si="2"/>
        <v/>
      </c>
      <c r="BE20" s="434"/>
      <c r="BF20" s="434"/>
      <c r="BG20" s="434"/>
      <c r="BH20" s="208" t="s">
        <v>128</v>
      </c>
      <c r="BI20" s="218" t="str">
        <f t="shared" si="0"/>
        <v/>
      </c>
      <c r="BJ20" s="217"/>
    </row>
    <row r="21" spans="1:62" ht="17.25" customHeight="1">
      <c r="A21" s="465">
        <v>11</v>
      </c>
      <c r="B21" s="465"/>
      <c r="C21" s="467"/>
      <c r="D21" s="468"/>
      <c r="E21" s="466"/>
      <c r="F21" s="466"/>
      <c r="G21" s="466"/>
      <c r="H21" s="466"/>
      <c r="I21" s="466"/>
      <c r="J21" s="466"/>
      <c r="K21" s="466"/>
      <c r="L21" s="466"/>
      <c r="M21" s="466"/>
      <c r="N21" s="466"/>
      <c r="O21" s="466"/>
      <c r="P21" s="466"/>
      <c r="Q21" s="462"/>
      <c r="R21" s="462"/>
      <c r="S21" s="462"/>
      <c r="T21" s="462"/>
      <c r="U21" s="462"/>
      <c r="V21" s="462"/>
      <c r="W21" s="435"/>
      <c r="X21" s="436"/>
      <c r="Y21" s="436"/>
      <c r="Z21" s="436"/>
      <c r="AA21" s="207" t="s">
        <v>128</v>
      </c>
      <c r="AB21" s="207" t="s">
        <v>129</v>
      </c>
      <c r="AC21" s="433"/>
      <c r="AD21" s="433"/>
      <c r="AE21" s="207" t="s">
        <v>44</v>
      </c>
      <c r="AF21" s="207" t="s">
        <v>129</v>
      </c>
      <c r="AG21" s="433"/>
      <c r="AH21" s="433"/>
      <c r="AI21" s="207" t="s">
        <v>130</v>
      </c>
      <c r="AJ21" s="207" t="s">
        <v>131</v>
      </c>
      <c r="AK21" s="455" t="str">
        <f t="shared" si="1"/>
        <v/>
      </c>
      <c r="AL21" s="455"/>
      <c r="AM21" s="455"/>
      <c r="AN21" s="455"/>
      <c r="AO21" s="208" t="s">
        <v>128</v>
      </c>
      <c r="AP21" s="435"/>
      <c r="AQ21" s="436"/>
      <c r="AR21" s="436"/>
      <c r="AS21" s="436"/>
      <c r="AT21" s="207" t="s">
        <v>128</v>
      </c>
      <c r="AU21" s="207" t="s">
        <v>129</v>
      </c>
      <c r="AV21" s="433"/>
      <c r="AW21" s="433"/>
      <c r="AX21" s="207" t="s">
        <v>44</v>
      </c>
      <c r="AY21" s="207" t="s">
        <v>129</v>
      </c>
      <c r="AZ21" s="433"/>
      <c r="BA21" s="433"/>
      <c r="BB21" s="207" t="s">
        <v>130</v>
      </c>
      <c r="BC21" s="207" t="s">
        <v>131</v>
      </c>
      <c r="BD21" s="434" t="str">
        <f t="shared" si="2"/>
        <v/>
      </c>
      <c r="BE21" s="434"/>
      <c r="BF21" s="434"/>
      <c r="BG21" s="434"/>
      <c r="BH21" s="208" t="s">
        <v>128</v>
      </c>
      <c r="BI21" s="218" t="str">
        <f t="shared" si="0"/>
        <v/>
      </c>
      <c r="BJ21" s="217"/>
    </row>
    <row r="22" spans="1:62" ht="17.25" customHeight="1">
      <c r="A22" s="465">
        <v>12</v>
      </c>
      <c r="B22" s="465"/>
      <c r="C22" s="467"/>
      <c r="D22" s="468"/>
      <c r="E22" s="466"/>
      <c r="F22" s="466"/>
      <c r="G22" s="466"/>
      <c r="H22" s="466"/>
      <c r="I22" s="466"/>
      <c r="J22" s="466"/>
      <c r="K22" s="466"/>
      <c r="L22" s="466"/>
      <c r="M22" s="466"/>
      <c r="N22" s="466"/>
      <c r="O22" s="466"/>
      <c r="P22" s="466"/>
      <c r="Q22" s="462"/>
      <c r="R22" s="462"/>
      <c r="S22" s="462"/>
      <c r="T22" s="462"/>
      <c r="U22" s="462"/>
      <c r="V22" s="462"/>
      <c r="W22" s="435"/>
      <c r="X22" s="436"/>
      <c r="Y22" s="436"/>
      <c r="Z22" s="436"/>
      <c r="AA22" s="207" t="s">
        <v>128</v>
      </c>
      <c r="AB22" s="207" t="s">
        <v>129</v>
      </c>
      <c r="AC22" s="433"/>
      <c r="AD22" s="433"/>
      <c r="AE22" s="207" t="s">
        <v>44</v>
      </c>
      <c r="AF22" s="207" t="s">
        <v>129</v>
      </c>
      <c r="AG22" s="433"/>
      <c r="AH22" s="433"/>
      <c r="AI22" s="207" t="s">
        <v>130</v>
      </c>
      <c r="AJ22" s="207" t="s">
        <v>131</v>
      </c>
      <c r="AK22" s="455" t="str">
        <f t="shared" si="1"/>
        <v/>
      </c>
      <c r="AL22" s="455"/>
      <c r="AM22" s="455"/>
      <c r="AN22" s="455"/>
      <c r="AO22" s="208" t="s">
        <v>128</v>
      </c>
      <c r="AP22" s="435"/>
      <c r="AQ22" s="436"/>
      <c r="AR22" s="436"/>
      <c r="AS22" s="436"/>
      <c r="AT22" s="207" t="s">
        <v>128</v>
      </c>
      <c r="AU22" s="207" t="s">
        <v>129</v>
      </c>
      <c r="AV22" s="433"/>
      <c r="AW22" s="433"/>
      <c r="AX22" s="207" t="s">
        <v>44</v>
      </c>
      <c r="AY22" s="207" t="s">
        <v>129</v>
      </c>
      <c r="AZ22" s="433"/>
      <c r="BA22" s="433"/>
      <c r="BB22" s="207" t="s">
        <v>130</v>
      </c>
      <c r="BC22" s="207" t="s">
        <v>131</v>
      </c>
      <c r="BD22" s="434" t="str">
        <f t="shared" si="2"/>
        <v/>
      </c>
      <c r="BE22" s="434"/>
      <c r="BF22" s="434"/>
      <c r="BG22" s="434"/>
      <c r="BH22" s="208" t="s">
        <v>128</v>
      </c>
      <c r="BI22" s="218" t="str">
        <f t="shared" si="0"/>
        <v/>
      </c>
      <c r="BJ22" s="217"/>
    </row>
    <row r="23" spans="1:62" ht="17.25" customHeight="1">
      <c r="A23" s="465">
        <v>13</v>
      </c>
      <c r="B23" s="465"/>
      <c r="C23" s="467"/>
      <c r="D23" s="468"/>
      <c r="E23" s="466"/>
      <c r="F23" s="466"/>
      <c r="G23" s="466"/>
      <c r="H23" s="466"/>
      <c r="I23" s="466"/>
      <c r="J23" s="466"/>
      <c r="K23" s="466"/>
      <c r="L23" s="466"/>
      <c r="M23" s="466"/>
      <c r="N23" s="466"/>
      <c r="O23" s="466"/>
      <c r="P23" s="466"/>
      <c r="Q23" s="462"/>
      <c r="R23" s="462"/>
      <c r="S23" s="462"/>
      <c r="T23" s="462"/>
      <c r="U23" s="462"/>
      <c r="V23" s="462"/>
      <c r="W23" s="435"/>
      <c r="X23" s="436"/>
      <c r="Y23" s="436"/>
      <c r="Z23" s="436"/>
      <c r="AA23" s="207" t="s">
        <v>128</v>
      </c>
      <c r="AB23" s="207" t="s">
        <v>129</v>
      </c>
      <c r="AC23" s="433"/>
      <c r="AD23" s="433"/>
      <c r="AE23" s="207" t="s">
        <v>44</v>
      </c>
      <c r="AF23" s="207" t="s">
        <v>129</v>
      </c>
      <c r="AG23" s="433"/>
      <c r="AH23" s="433"/>
      <c r="AI23" s="207" t="s">
        <v>130</v>
      </c>
      <c r="AJ23" s="207" t="s">
        <v>131</v>
      </c>
      <c r="AK23" s="455" t="str">
        <f t="shared" si="1"/>
        <v/>
      </c>
      <c r="AL23" s="455"/>
      <c r="AM23" s="455"/>
      <c r="AN23" s="455"/>
      <c r="AO23" s="208" t="s">
        <v>128</v>
      </c>
      <c r="AP23" s="435"/>
      <c r="AQ23" s="436"/>
      <c r="AR23" s="436"/>
      <c r="AS23" s="436"/>
      <c r="AT23" s="207" t="s">
        <v>128</v>
      </c>
      <c r="AU23" s="207" t="s">
        <v>129</v>
      </c>
      <c r="AV23" s="433"/>
      <c r="AW23" s="433"/>
      <c r="AX23" s="207" t="s">
        <v>44</v>
      </c>
      <c r="AY23" s="207" t="s">
        <v>129</v>
      </c>
      <c r="AZ23" s="433"/>
      <c r="BA23" s="433"/>
      <c r="BB23" s="207" t="s">
        <v>130</v>
      </c>
      <c r="BC23" s="207" t="s">
        <v>131</v>
      </c>
      <c r="BD23" s="434" t="str">
        <f t="shared" si="2"/>
        <v/>
      </c>
      <c r="BE23" s="434"/>
      <c r="BF23" s="434"/>
      <c r="BG23" s="434"/>
      <c r="BH23" s="208" t="s">
        <v>128</v>
      </c>
      <c r="BI23" s="218" t="str">
        <f t="shared" si="0"/>
        <v/>
      </c>
      <c r="BJ23" s="217"/>
    </row>
    <row r="24" spans="1:62" ht="17.25" customHeight="1">
      <c r="A24" s="465">
        <v>14</v>
      </c>
      <c r="B24" s="465"/>
      <c r="C24" s="467"/>
      <c r="D24" s="468"/>
      <c r="E24" s="466"/>
      <c r="F24" s="466"/>
      <c r="G24" s="466"/>
      <c r="H24" s="466"/>
      <c r="I24" s="466"/>
      <c r="J24" s="466"/>
      <c r="K24" s="466"/>
      <c r="L24" s="466"/>
      <c r="M24" s="466"/>
      <c r="N24" s="466"/>
      <c r="O24" s="466"/>
      <c r="P24" s="466"/>
      <c r="Q24" s="462"/>
      <c r="R24" s="462"/>
      <c r="S24" s="462"/>
      <c r="T24" s="462"/>
      <c r="U24" s="462"/>
      <c r="V24" s="462"/>
      <c r="W24" s="435"/>
      <c r="X24" s="436"/>
      <c r="Y24" s="436"/>
      <c r="Z24" s="436"/>
      <c r="AA24" s="207" t="s">
        <v>128</v>
      </c>
      <c r="AB24" s="207" t="s">
        <v>129</v>
      </c>
      <c r="AC24" s="433"/>
      <c r="AD24" s="433"/>
      <c r="AE24" s="207" t="s">
        <v>44</v>
      </c>
      <c r="AF24" s="207" t="s">
        <v>129</v>
      </c>
      <c r="AG24" s="433"/>
      <c r="AH24" s="433"/>
      <c r="AI24" s="207" t="s">
        <v>130</v>
      </c>
      <c r="AJ24" s="207" t="s">
        <v>131</v>
      </c>
      <c r="AK24" s="455" t="str">
        <f t="shared" si="1"/>
        <v/>
      </c>
      <c r="AL24" s="455"/>
      <c r="AM24" s="455"/>
      <c r="AN24" s="455"/>
      <c r="AO24" s="208" t="s">
        <v>128</v>
      </c>
      <c r="AP24" s="435"/>
      <c r="AQ24" s="436"/>
      <c r="AR24" s="436"/>
      <c r="AS24" s="436"/>
      <c r="AT24" s="207" t="s">
        <v>128</v>
      </c>
      <c r="AU24" s="207" t="s">
        <v>129</v>
      </c>
      <c r="AV24" s="433"/>
      <c r="AW24" s="433"/>
      <c r="AX24" s="207" t="s">
        <v>44</v>
      </c>
      <c r="AY24" s="207" t="s">
        <v>129</v>
      </c>
      <c r="AZ24" s="433"/>
      <c r="BA24" s="433"/>
      <c r="BB24" s="207" t="s">
        <v>130</v>
      </c>
      <c r="BC24" s="207" t="s">
        <v>131</v>
      </c>
      <c r="BD24" s="434" t="str">
        <f t="shared" si="2"/>
        <v/>
      </c>
      <c r="BE24" s="434"/>
      <c r="BF24" s="434"/>
      <c r="BG24" s="434"/>
      <c r="BH24" s="208" t="s">
        <v>128</v>
      </c>
      <c r="BI24" s="218" t="str">
        <f t="shared" si="0"/>
        <v/>
      </c>
      <c r="BJ24" s="217"/>
    </row>
    <row r="25" spans="1:62" ht="17.25" customHeight="1">
      <c r="A25" s="465">
        <v>15</v>
      </c>
      <c r="B25" s="465"/>
      <c r="C25" s="467"/>
      <c r="D25" s="468"/>
      <c r="E25" s="466"/>
      <c r="F25" s="466"/>
      <c r="G25" s="466"/>
      <c r="H25" s="466"/>
      <c r="I25" s="466"/>
      <c r="J25" s="466"/>
      <c r="K25" s="466"/>
      <c r="L25" s="466"/>
      <c r="M25" s="466"/>
      <c r="N25" s="466"/>
      <c r="O25" s="466"/>
      <c r="P25" s="466"/>
      <c r="Q25" s="462"/>
      <c r="R25" s="462"/>
      <c r="S25" s="462"/>
      <c r="T25" s="462"/>
      <c r="U25" s="462"/>
      <c r="V25" s="462"/>
      <c r="W25" s="435"/>
      <c r="X25" s="436"/>
      <c r="Y25" s="436"/>
      <c r="Z25" s="436"/>
      <c r="AA25" s="207" t="s">
        <v>128</v>
      </c>
      <c r="AB25" s="207" t="s">
        <v>129</v>
      </c>
      <c r="AC25" s="433"/>
      <c r="AD25" s="433"/>
      <c r="AE25" s="207" t="s">
        <v>44</v>
      </c>
      <c r="AF25" s="207" t="s">
        <v>129</v>
      </c>
      <c r="AG25" s="433"/>
      <c r="AH25" s="433"/>
      <c r="AI25" s="207" t="s">
        <v>130</v>
      </c>
      <c r="AJ25" s="207" t="s">
        <v>131</v>
      </c>
      <c r="AK25" s="455" t="str">
        <f t="shared" si="1"/>
        <v/>
      </c>
      <c r="AL25" s="455"/>
      <c r="AM25" s="455"/>
      <c r="AN25" s="455"/>
      <c r="AO25" s="208" t="s">
        <v>128</v>
      </c>
      <c r="AP25" s="435"/>
      <c r="AQ25" s="436"/>
      <c r="AR25" s="436"/>
      <c r="AS25" s="436"/>
      <c r="AT25" s="207" t="s">
        <v>128</v>
      </c>
      <c r="AU25" s="207" t="s">
        <v>129</v>
      </c>
      <c r="AV25" s="433"/>
      <c r="AW25" s="433"/>
      <c r="AX25" s="207" t="s">
        <v>44</v>
      </c>
      <c r="AY25" s="207" t="s">
        <v>129</v>
      </c>
      <c r="AZ25" s="433"/>
      <c r="BA25" s="433"/>
      <c r="BB25" s="207" t="s">
        <v>130</v>
      </c>
      <c r="BC25" s="207" t="s">
        <v>131</v>
      </c>
      <c r="BD25" s="434" t="str">
        <f t="shared" si="2"/>
        <v/>
      </c>
      <c r="BE25" s="434"/>
      <c r="BF25" s="434"/>
      <c r="BG25" s="434"/>
      <c r="BH25" s="208" t="s">
        <v>128</v>
      </c>
      <c r="BI25" s="218" t="str">
        <f t="shared" si="0"/>
        <v/>
      </c>
      <c r="BJ25" s="217"/>
    </row>
    <row r="26" spans="1:62" ht="17.25" customHeight="1">
      <c r="A26" s="465">
        <v>16</v>
      </c>
      <c r="B26" s="465"/>
      <c r="C26" s="467"/>
      <c r="D26" s="468"/>
      <c r="E26" s="466"/>
      <c r="F26" s="466"/>
      <c r="G26" s="466"/>
      <c r="H26" s="466"/>
      <c r="I26" s="466"/>
      <c r="J26" s="466"/>
      <c r="K26" s="466"/>
      <c r="L26" s="466"/>
      <c r="M26" s="466"/>
      <c r="N26" s="466"/>
      <c r="O26" s="466"/>
      <c r="P26" s="466"/>
      <c r="Q26" s="462"/>
      <c r="R26" s="462"/>
      <c r="S26" s="462"/>
      <c r="T26" s="462"/>
      <c r="U26" s="462"/>
      <c r="V26" s="462"/>
      <c r="W26" s="435"/>
      <c r="X26" s="436"/>
      <c r="Y26" s="436"/>
      <c r="Z26" s="436"/>
      <c r="AA26" s="207" t="s">
        <v>128</v>
      </c>
      <c r="AB26" s="207" t="s">
        <v>129</v>
      </c>
      <c r="AC26" s="433"/>
      <c r="AD26" s="433"/>
      <c r="AE26" s="207" t="s">
        <v>44</v>
      </c>
      <c r="AF26" s="207" t="s">
        <v>129</v>
      </c>
      <c r="AG26" s="433"/>
      <c r="AH26" s="433"/>
      <c r="AI26" s="207" t="s">
        <v>130</v>
      </c>
      <c r="AJ26" s="207" t="s">
        <v>131</v>
      </c>
      <c r="AK26" s="455" t="str">
        <f t="shared" si="1"/>
        <v/>
      </c>
      <c r="AL26" s="455"/>
      <c r="AM26" s="455"/>
      <c r="AN26" s="455"/>
      <c r="AO26" s="208" t="s">
        <v>128</v>
      </c>
      <c r="AP26" s="435"/>
      <c r="AQ26" s="436"/>
      <c r="AR26" s="436"/>
      <c r="AS26" s="436"/>
      <c r="AT26" s="207" t="s">
        <v>128</v>
      </c>
      <c r="AU26" s="207" t="s">
        <v>129</v>
      </c>
      <c r="AV26" s="433"/>
      <c r="AW26" s="433"/>
      <c r="AX26" s="207" t="s">
        <v>44</v>
      </c>
      <c r="AY26" s="207" t="s">
        <v>129</v>
      </c>
      <c r="AZ26" s="433"/>
      <c r="BA26" s="433"/>
      <c r="BB26" s="207" t="s">
        <v>130</v>
      </c>
      <c r="BC26" s="207" t="s">
        <v>131</v>
      </c>
      <c r="BD26" s="434" t="str">
        <f t="shared" si="2"/>
        <v/>
      </c>
      <c r="BE26" s="434"/>
      <c r="BF26" s="434"/>
      <c r="BG26" s="434"/>
      <c r="BH26" s="208" t="s">
        <v>128</v>
      </c>
      <c r="BI26" s="218" t="str">
        <f t="shared" si="0"/>
        <v/>
      </c>
      <c r="BJ26" s="217"/>
    </row>
    <row r="27" spans="1:62" ht="17.25" customHeight="1">
      <c r="A27" s="465">
        <v>17</v>
      </c>
      <c r="B27" s="465"/>
      <c r="C27" s="467"/>
      <c r="D27" s="468"/>
      <c r="E27" s="466"/>
      <c r="F27" s="466"/>
      <c r="G27" s="466"/>
      <c r="H27" s="466"/>
      <c r="I27" s="466"/>
      <c r="J27" s="466"/>
      <c r="K27" s="466"/>
      <c r="L27" s="466"/>
      <c r="M27" s="466"/>
      <c r="N27" s="466"/>
      <c r="O27" s="466"/>
      <c r="P27" s="466"/>
      <c r="Q27" s="462"/>
      <c r="R27" s="462"/>
      <c r="S27" s="462"/>
      <c r="T27" s="462"/>
      <c r="U27" s="462"/>
      <c r="V27" s="462"/>
      <c r="W27" s="435"/>
      <c r="X27" s="436"/>
      <c r="Y27" s="436"/>
      <c r="Z27" s="436"/>
      <c r="AA27" s="207" t="s">
        <v>128</v>
      </c>
      <c r="AB27" s="207" t="s">
        <v>129</v>
      </c>
      <c r="AC27" s="433"/>
      <c r="AD27" s="433"/>
      <c r="AE27" s="207" t="s">
        <v>44</v>
      </c>
      <c r="AF27" s="207" t="s">
        <v>129</v>
      </c>
      <c r="AG27" s="433"/>
      <c r="AH27" s="433"/>
      <c r="AI27" s="207" t="s">
        <v>130</v>
      </c>
      <c r="AJ27" s="207" t="s">
        <v>131</v>
      </c>
      <c r="AK27" s="455" t="str">
        <f t="shared" si="1"/>
        <v/>
      </c>
      <c r="AL27" s="455"/>
      <c r="AM27" s="455"/>
      <c r="AN27" s="455"/>
      <c r="AO27" s="208" t="s">
        <v>128</v>
      </c>
      <c r="AP27" s="435"/>
      <c r="AQ27" s="436"/>
      <c r="AR27" s="436"/>
      <c r="AS27" s="436"/>
      <c r="AT27" s="207" t="s">
        <v>128</v>
      </c>
      <c r="AU27" s="207" t="s">
        <v>129</v>
      </c>
      <c r="AV27" s="433"/>
      <c r="AW27" s="433"/>
      <c r="AX27" s="207" t="s">
        <v>44</v>
      </c>
      <c r="AY27" s="207" t="s">
        <v>129</v>
      </c>
      <c r="AZ27" s="433"/>
      <c r="BA27" s="433"/>
      <c r="BB27" s="207" t="s">
        <v>130</v>
      </c>
      <c r="BC27" s="207" t="s">
        <v>131</v>
      </c>
      <c r="BD27" s="434" t="str">
        <f t="shared" si="2"/>
        <v/>
      </c>
      <c r="BE27" s="434"/>
      <c r="BF27" s="434"/>
      <c r="BG27" s="434"/>
      <c r="BH27" s="208" t="s">
        <v>128</v>
      </c>
      <c r="BI27" s="218" t="str">
        <f t="shared" si="0"/>
        <v/>
      </c>
      <c r="BJ27" s="217"/>
    </row>
    <row r="28" spans="1:62" ht="17.25" customHeight="1">
      <c r="A28" s="465">
        <v>18</v>
      </c>
      <c r="B28" s="465"/>
      <c r="C28" s="467"/>
      <c r="D28" s="468"/>
      <c r="E28" s="466"/>
      <c r="F28" s="466"/>
      <c r="G28" s="466"/>
      <c r="H28" s="466"/>
      <c r="I28" s="466"/>
      <c r="J28" s="466"/>
      <c r="K28" s="466"/>
      <c r="L28" s="466"/>
      <c r="M28" s="466"/>
      <c r="N28" s="466"/>
      <c r="O28" s="466"/>
      <c r="P28" s="466"/>
      <c r="Q28" s="462"/>
      <c r="R28" s="462"/>
      <c r="S28" s="462"/>
      <c r="T28" s="462"/>
      <c r="U28" s="462"/>
      <c r="V28" s="462"/>
      <c r="W28" s="435"/>
      <c r="X28" s="436"/>
      <c r="Y28" s="436"/>
      <c r="Z28" s="436"/>
      <c r="AA28" s="207" t="s">
        <v>128</v>
      </c>
      <c r="AB28" s="207" t="s">
        <v>129</v>
      </c>
      <c r="AC28" s="433"/>
      <c r="AD28" s="433"/>
      <c r="AE28" s="207" t="s">
        <v>44</v>
      </c>
      <c r="AF28" s="207" t="s">
        <v>129</v>
      </c>
      <c r="AG28" s="433"/>
      <c r="AH28" s="433"/>
      <c r="AI28" s="207" t="s">
        <v>130</v>
      </c>
      <c r="AJ28" s="207" t="s">
        <v>131</v>
      </c>
      <c r="AK28" s="455" t="str">
        <f>IF(W28="","",IF(AND(OR(Q28="基本給",Q28="手当"),W28&gt;40000),"NG",IF(AND(OR(Q28="基本給",Q28="手当"),W28&lt;=4999),"NG",W28*AC28*AG28)))</f>
        <v/>
      </c>
      <c r="AL28" s="455"/>
      <c r="AM28" s="455"/>
      <c r="AN28" s="455"/>
      <c r="AO28" s="208" t="s">
        <v>128</v>
      </c>
      <c r="AP28" s="435"/>
      <c r="AQ28" s="436"/>
      <c r="AR28" s="436"/>
      <c r="AS28" s="436"/>
      <c r="AT28" s="207" t="s">
        <v>128</v>
      </c>
      <c r="AU28" s="207" t="s">
        <v>129</v>
      </c>
      <c r="AV28" s="433"/>
      <c r="AW28" s="433"/>
      <c r="AX28" s="207" t="s">
        <v>44</v>
      </c>
      <c r="AY28" s="207" t="s">
        <v>129</v>
      </c>
      <c r="AZ28" s="433"/>
      <c r="BA28" s="433"/>
      <c r="BB28" s="207" t="s">
        <v>130</v>
      </c>
      <c r="BC28" s="207" t="s">
        <v>131</v>
      </c>
      <c r="BD28" s="434" t="str">
        <f t="shared" si="2"/>
        <v/>
      </c>
      <c r="BE28" s="434"/>
      <c r="BF28" s="434"/>
      <c r="BG28" s="434"/>
      <c r="BH28" s="208" t="s">
        <v>128</v>
      </c>
      <c r="BI28" s="218" t="str">
        <f t="shared" si="0"/>
        <v/>
      </c>
      <c r="BJ28" s="217"/>
    </row>
    <row r="29" spans="1:62" ht="17.25" customHeight="1">
      <c r="A29" s="461">
        <v>19</v>
      </c>
      <c r="B29" s="461"/>
      <c r="C29" s="467"/>
      <c r="D29" s="468"/>
      <c r="E29" s="466"/>
      <c r="F29" s="466"/>
      <c r="G29" s="466"/>
      <c r="H29" s="466"/>
      <c r="I29" s="466"/>
      <c r="J29" s="466"/>
      <c r="K29" s="466"/>
      <c r="L29" s="466"/>
      <c r="M29" s="466"/>
      <c r="N29" s="466"/>
      <c r="O29" s="466"/>
      <c r="P29" s="466"/>
      <c r="Q29" s="462"/>
      <c r="R29" s="462"/>
      <c r="S29" s="462"/>
      <c r="T29" s="462"/>
      <c r="U29" s="462"/>
      <c r="V29" s="462"/>
      <c r="W29" s="435"/>
      <c r="X29" s="436"/>
      <c r="Y29" s="436"/>
      <c r="Z29" s="436"/>
      <c r="AA29" s="207" t="s">
        <v>128</v>
      </c>
      <c r="AB29" s="207" t="s">
        <v>129</v>
      </c>
      <c r="AC29" s="433"/>
      <c r="AD29" s="433"/>
      <c r="AE29" s="207" t="s">
        <v>44</v>
      </c>
      <c r="AF29" s="207" t="s">
        <v>129</v>
      </c>
      <c r="AG29" s="433"/>
      <c r="AH29" s="433"/>
      <c r="AI29" s="207" t="s">
        <v>130</v>
      </c>
      <c r="AJ29" s="207" t="s">
        <v>131</v>
      </c>
      <c r="AK29" s="455" t="str">
        <f t="shared" si="1"/>
        <v/>
      </c>
      <c r="AL29" s="455"/>
      <c r="AM29" s="455"/>
      <c r="AN29" s="455"/>
      <c r="AO29" s="208" t="s">
        <v>128</v>
      </c>
      <c r="AP29" s="435"/>
      <c r="AQ29" s="436"/>
      <c r="AR29" s="436"/>
      <c r="AS29" s="436"/>
      <c r="AT29" s="207" t="s">
        <v>128</v>
      </c>
      <c r="AU29" s="207" t="s">
        <v>129</v>
      </c>
      <c r="AV29" s="433"/>
      <c r="AW29" s="433"/>
      <c r="AX29" s="207" t="s">
        <v>44</v>
      </c>
      <c r="AY29" s="207" t="s">
        <v>129</v>
      </c>
      <c r="AZ29" s="433"/>
      <c r="BA29" s="433"/>
      <c r="BB29" s="207" t="s">
        <v>130</v>
      </c>
      <c r="BC29" s="207" t="s">
        <v>131</v>
      </c>
      <c r="BD29" s="434" t="str">
        <f t="shared" si="2"/>
        <v/>
      </c>
      <c r="BE29" s="434"/>
      <c r="BF29" s="434"/>
      <c r="BG29" s="434"/>
      <c r="BH29" s="208" t="s">
        <v>128</v>
      </c>
      <c r="BI29" s="218" t="str">
        <f t="shared" si="0"/>
        <v/>
      </c>
      <c r="BJ29" s="217"/>
    </row>
    <row r="30" spans="1:62" ht="17.25" customHeight="1">
      <c r="A30" s="465">
        <v>20</v>
      </c>
      <c r="B30" s="465"/>
      <c r="C30" s="467"/>
      <c r="D30" s="468"/>
      <c r="E30" s="466"/>
      <c r="F30" s="466"/>
      <c r="G30" s="466"/>
      <c r="H30" s="466"/>
      <c r="I30" s="466"/>
      <c r="J30" s="466"/>
      <c r="K30" s="466"/>
      <c r="L30" s="466"/>
      <c r="M30" s="466"/>
      <c r="N30" s="466"/>
      <c r="O30" s="466"/>
      <c r="P30" s="466"/>
      <c r="Q30" s="462"/>
      <c r="R30" s="462"/>
      <c r="S30" s="462"/>
      <c r="T30" s="462"/>
      <c r="U30" s="462"/>
      <c r="V30" s="462"/>
      <c r="W30" s="435"/>
      <c r="X30" s="436"/>
      <c r="Y30" s="436"/>
      <c r="Z30" s="436"/>
      <c r="AA30" s="207" t="s">
        <v>128</v>
      </c>
      <c r="AB30" s="207" t="s">
        <v>129</v>
      </c>
      <c r="AC30" s="433"/>
      <c r="AD30" s="433"/>
      <c r="AE30" s="207" t="s">
        <v>137</v>
      </c>
      <c r="AF30" s="207" t="s">
        <v>129</v>
      </c>
      <c r="AG30" s="433"/>
      <c r="AH30" s="433"/>
      <c r="AI30" s="207" t="s">
        <v>130</v>
      </c>
      <c r="AJ30" s="207" t="s">
        <v>131</v>
      </c>
      <c r="AK30" s="455" t="str">
        <f t="shared" ref="AK30:AK39" si="3">IF(W30="","",IF(AND(OR(Q30="基本給",Q30="手当"),W30&gt;40000),"NG",IF(AND(OR(Q30="基本給",Q30="手当"),W30&lt;=4999),"NG",W30*AC30*AG30)))</f>
        <v/>
      </c>
      <c r="AL30" s="455"/>
      <c r="AM30" s="455"/>
      <c r="AN30" s="455"/>
      <c r="AO30" s="208" t="s">
        <v>128</v>
      </c>
      <c r="AP30" s="435"/>
      <c r="AQ30" s="436"/>
      <c r="AR30" s="436"/>
      <c r="AS30" s="436"/>
      <c r="AT30" s="207" t="s">
        <v>128</v>
      </c>
      <c r="AU30" s="207" t="s">
        <v>129</v>
      </c>
      <c r="AV30" s="433"/>
      <c r="AW30" s="433"/>
      <c r="AX30" s="207" t="s">
        <v>137</v>
      </c>
      <c r="AY30" s="207" t="s">
        <v>129</v>
      </c>
      <c r="AZ30" s="433"/>
      <c r="BA30" s="433"/>
      <c r="BB30" s="207" t="s">
        <v>130</v>
      </c>
      <c r="BC30" s="207" t="s">
        <v>131</v>
      </c>
      <c r="BD30" s="434" t="str">
        <f t="shared" ref="BD30:BD41" si="4">IF(AP30="","",IF(AND($AP30&gt;1,$C30&lt;7),"NG",IF(AND(OR(Q30="基本給",Q30="手当"),AP30&gt;40000),"NG",IF(AND(OR(Q30="基本給",Q30="手当"),AP30&lt;=4999),"NG",AP30*AV30*AZ30))))</f>
        <v/>
      </c>
      <c r="BE30" s="434"/>
      <c r="BF30" s="434"/>
      <c r="BG30" s="434"/>
      <c r="BH30" s="208" t="s">
        <v>128</v>
      </c>
      <c r="BI30" s="218" t="str">
        <f t="shared" ref="BI30:BI41" si="5">IF(OR($AK30="NG",$BD30="NG"),"NG",IF($AK30="",$BD30,IF(BD30="",AK30,$AK30+$BD30)))</f>
        <v/>
      </c>
      <c r="BJ30" s="217"/>
    </row>
    <row r="31" spans="1:62" ht="17.25" customHeight="1">
      <c r="A31" s="465">
        <v>21</v>
      </c>
      <c r="B31" s="465"/>
      <c r="C31" s="467"/>
      <c r="D31" s="468"/>
      <c r="E31" s="466"/>
      <c r="F31" s="466"/>
      <c r="G31" s="466"/>
      <c r="H31" s="466"/>
      <c r="I31" s="466"/>
      <c r="J31" s="466"/>
      <c r="K31" s="466"/>
      <c r="L31" s="466"/>
      <c r="M31" s="466"/>
      <c r="N31" s="466"/>
      <c r="O31" s="466"/>
      <c r="P31" s="466"/>
      <c r="Q31" s="462"/>
      <c r="R31" s="462"/>
      <c r="S31" s="462"/>
      <c r="T31" s="462"/>
      <c r="U31" s="462"/>
      <c r="V31" s="462"/>
      <c r="W31" s="435"/>
      <c r="X31" s="436"/>
      <c r="Y31" s="436"/>
      <c r="Z31" s="436"/>
      <c r="AA31" s="207" t="s">
        <v>128</v>
      </c>
      <c r="AB31" s="207" t="s">
        <v>129</v>
      </c>
      <c r="AC31" s="433"/>
      <c r="AD31" s="433"/>
      <c r="AE31" s="207" t="s">
        <v>44</v>
      </c>
      <c r="AF31" s="207" t="s">
        <v>129</v>
      </c>
      <c r="AG31" s="433"/>
      <c r="AH31" s="433"/>
      <c r="AI31" s="207" t="s">
        <v>130</v>
      </c>
      <c r="AJ31" s="207" t="s">
        <v>131</v>
      </c>
      <c r="AK31" s="455" t="str">
        <f t="shared" si="3"/>
        <v/>
      </c>
      <c r="AL31" s="455"/>
      <c r="AM31" s="455"/>
      <c r="AN31" s="455"/>
      <c r="AO31" s="208" t="s">
        <v>128</v>
      </c>
      <c r="AP31" s="435"/>
      <c r="AQ31" s="436"/>
      <c r="AR31" s="436"/>
      <c r="AS31" s="436"/>
      <c r="AT31" s="207" t="s">
        <v>128</v>
      </c>
      <c r="AU31" s="207" t="s">
        <v>129</v>
      </c>
      <c r="AV31" s="433"/>
      <c r="AW31" s="433"/>
      <c r="AX31" s="207" t="s">
        <v>44</v>
      </c>
      <c r="AY31" s="207" t="s">
        <v>129</v>
      </c>
      <c r="AZ31" s="433"/>
      <c r="BA31" s="433"/>
      <c r="BB31" s="207" t="s">
        <v>130</v>
      </c>
      <c r="BC31" s="207" t="s">
        <v>131</v>
      </c>
      <c r="BD31" s="434" t="str">
        <f t="shared" si="4"/>
        <v/>
      </c>
      <c r="BE31" s="434"/>
      <c r="BF31" s="434"/>
      <c r="BG31" s="434"/>
      <c r="BH31" s="208" t="s">
        <v>128</v>
      </c>
      <c r="BI31" s="218" t="str">
        <f t="shared" si="5"/>
        <v/>
      </c>
      <c r="BJ31" s="217"/>
    </row>
    <row r="32" spans="1:62" ht="17.25" customHeight="1">
      <c r="A32" s="465">
        <v>22</v>
      </c>
      <c r="B32" s="465"/>
      <c r="C32" s="467"/>
      <c r="D32" s="468"/>
      <c r="E32" s="466"/>
      <c r="F32" s="466"/>
      <c r="G32" s="466"/>
      <c r="H32" s="466"/>
      <c r="I32" s="466"/>
      <c r="J32" s="466"/>
      <c r="K32" s="466"/>
      <c r="L32" s="466"/>
      <c r="M32" s="466"/>
      <c r="N32" s="466"/>
      <c r="O32" s="466"/>
      <c r="P32" s="466"/>
      <c r="Q32" s="462"/>
      <c r="R32" s="462"/>
      <c r="S32" s="462"/>
      <c r="T32" s="462"/>
      <c r="U32" s="462"/>
      <c r="V32" s="462"/>
      <c r="W32" s="435"/>
      <c r="X32" s="436"/>
      <c r="Y32" s="436"/>
      <c r="Z32" s="436"/>
      <c r="AA32" s="207" t="s">
        <v>128</v>
      </c>
      <c r="AB32" s="207" t="s">
        <v>129</v>
      </c>
      <c r="AC32" s="433"/>
      <c r="AD32" s="433"/>
      <c r="AE32" s="207" t="s">
        <v>44</v>
      </c>
      <c r="AF32" s="207" t="s">
        <v>129</v>
      </c>
      <c r="AG32" s="433"/>
      <c r="AH32" s="433"/>
      <c r="AI32" s="207" t="s">
        <v>130</v>
      </c>
      <c r="AJ32" s="207" t="s">
        <v>131</v>
      </c>
      <c r="AK32" s="455" t="str">
        <f t="shared" si="3"/>
        <v/>
      </c>
      <c r="AL32" s="455"/>
      <c r="AM32" s="455"/>
      <c r="AN32" s="455"/>
      <c r="AO32" s="208" t="s">
        <v>128</v>
      </c>
      <c r="AP32" s="435"/>
      <c r="AQ32" s="436"/>
      <c r="AR32" s="436"/>
      <c r="AS32" s="436"/>
      <c r="AT32" s="207" t="s">
        <v>128</v>
      </c>
      <c r="AU32" s="207" t="s">
        <v>129</v>
      </c>
      <c r="AV32" s="433"/>
      <c r="AW32" s="433"/>
      <c r="AX32" s="207" t="s">
        <v>44</v>
      </c>
      <c r="AY32" s="207" t="s">
        <v>129</v>
      </c>
      <c r="AZ32" s="433"/>
      <c r="BA32" s="433"/>
      <c r="BB32" s="207" t="s">
        <v>130</v>
      </c>
      <c r="BC32" s="207" t="s">
        <v>131</v>
      </c>
      <c r="BD32" s="434" t="str">
        <f t="shared" si="4"/>
        <v/>
      </c>
      <c r="BE32" s="434"/>
      <c r="BF32" s="434"/>
      <c r="BG32" s="434"/>
      <c r="BH32" s="208" t="s">
        <v>128</v>
      </c>
      <c r="BI32" s="218" t="str">
        <f t="shared" si="5"/>
        <v/>
      </c>
      <c r="BJ32" s="217"/>
    </row>
    <row r="33" spans="1:62" ht="17.25" customHeight="1">
      <c r="A33" s="465">
        <v>23</v>
      </c>
      <c r="B33" s="465"/>
      <c r="C33" s="467"/>
      <c r="D33" s="468"/>
      <c r="E33" s="466"/>
      <c r="F33" s="466"/>
      <c r="G33" s="466"/>
      <c r="H33" s="466"/>
      <c r="I33" s="466"/>
      <c r="J33" s="466"/>
      <c r="K33" s="466"/>
      <c r="L33" s="466"/>
      <c r="M33" s="466"/>
      <c r="N33" s="466"/>
      <c r="O33" s="466"/>
      <c r="P33" s="466"/>
      <c r="Q33" s="462"/>
      <c r="R33" s="462"/>
      <c r="S33" s="462"/>
      <c r="T33" s="462"/>
      <c r="U33" s="462"/>
      <c r="V33" s="462"/>
      <c r="W33" s="435"/>
      <c r="X33" s="436"/>
      <c r="Y33" s="436"/>
      <c r="Z33" s="436"/>
      <c r="AA33" s="207" t="s">
        <v>128</v>
      </c>
      <c r="AB33" s="207" t="s">
        <v>129</v>
      </c>
      <c r="AC33" s="433"/>
      <c r="AD33" s="433"/>
      <c r="AE33" s="207" t="s">
        <v>44</v>
      </c>
      <c r="AF33" s="207" t="s">
        <v>129</v>
      </c>
      <c r="AG33" s="433"/>
      <c r="AH33" s="433"/>
      <c r="AI33" s="207" t="s">
        <v>130</v>
      </c>
      <c r="AJ33" s="207" t="s">
        <v>131</v>
      </c>
      <c r="AK33" s="455" t="str">
        <f t="shared" si="3"/>
        <v/>
      </c>
      <c r="AL33" s="455"/>
      <c r="AM33" s="455"/>
      <c r="AN33" s="455"/>
      <c r="AO33" s="208" t="s">
        <v>128</v>
      </c>
      <c r="AP33" s="435"/>
      <c r="AQ33" s="436"/>
      <c r="AR33" s="436"/>
      <c r="AS33" s="436"/>
      <c r="AT33" s="207" t="s">
        <v>128</v>
      </c>
      <c r="AU33" s="207" t="s">
        <v>129</v>
      </c>
      <c r="AV33" s="433"/>
      <c r="AW33" s="433"/>
      <c r="AX33" s="207" t="s">
        <v>44</v>
      </c>
      <c r="AY33" s="207" t="s">
        <v>129</v>
      </c>
      <c r="AZ33" s="433"/>
      <c r="BA33" s="433"/>
      <c r="BB33" s="207" t="s">
        <v>130</v>
      </c>
      <c r="BC33" s="207" t="s">
        <v>131</v>
      </c>
      <c r="BD33" s="434" t="str">
        <f t="shared" si="4"/>
        <v/>
      </c>
      <c r="BE33" s="434"/>
      <c r="BF33" s="434"/>
      <c r="BG33" s="434"/>
      <c r="BH33" s="208" t="s">
        <v>128</v>
      </c>
      <c r="BI33" s="218" t="str">
        <f t="shared" si="5"/>
        <v/>
      </c>
      <c r="BJ33" s="217"/>
    </row>
    <row r="34" spans="1:62" ht="17.25" customHeight="1">
      <c r="A34" s="465">
        <v>24</v>
      </c>
      <c r="B34" s="465"/>
      <c r="C34" s="467"/>
      <c r="D34" s="468"/>
      <c r="E34" s="466"/>
      <c r="F34" s="466"/>
      <c r="G34" s="466"/>
      <c r="H34" s="466"/>
      <c r="I34" s="466"/>
      <c r="J34" s="466"/>
      <c r="K34" s="466"/>
      <c r="L34" s="466"/>
      <c r="M34" s="466"/>
      <c r="N34" s="466"/>
      <c r="O34" s="466"/>
      <c r="P34" s="466"/>
      <c r="Q34" s="462"/>
      <c r="R34" s="462"/>
      <c r="S34" s="462"/>
      <c r="T34" s="462"/>
      <c r="U34" s="462"/>
      <c r="V34" s="462"/>
      <c r="W34" s="435"/>
      <c r="X34" s="436"/>
      <c r="Y34" s="436"/>
      <c r="Z34" s="436"/>
      <c r="AA34" s="207" t="s">
        <v>128</v>
      </c>
      <c r="AB34" s="207" t="s">
        <v>129</v>
      </c>
      <c r="AC34" s="433"/>
      <c r="AD34" s="433"/>
      <c r="AE34" s="207" t="s">
        <v>44</v>
      </c>
      <c r="AF34" s="207" t="s">
        <v>129</v>
      </c>
      <c r="AG34" s="433"/>
      <c r="AH34" s="433"/>
      <c r="AI34" s="207" t="s">
        <v>130</v>
      </c>
      <c r="AJ34" s="207" t="s">
        <v>131</v>
      </c>
      <c r="AK34" s="455" t="str">
        <f t="shared" si="3"/>
        <v/>
      </c>
      <c r="AL34" s="455"/>
      <c r="AM34" s="455"/>
      <c r="AN34" s="455"/>
      <c r="AO34" s="208" t="s">
        <v>128</v>
      </c>
      <c r="AP34" s="435"/>
      <c r="AQ34" s="436"/>
      <c r="AR34" s="436"/>
      <c r="AS34" s="436"/>
      <c r="AT34" s="207" t="s">
        <v>128</v>
      </c>
      <c r="AU34" s="207" t="s">
        <v>129</v>
      </c>
      <c r="AV34" s="433"/>
      <c r="AW34" s="433"/>
      <c r="AX34" s="207" t="s">
        <v>44</v>
      </c>
      <c r="AY34" s="207" t="s">
        <v>129</v>
      </c>
      <c r="AZ34" s="433"/>
      <c r="BA34" s="433"/>
      <c r="BB34" s="207" t="s">
        <v>130</v>
      </c>
      <c r="BC34" s="207" t="s">
        <v>131</v>
      </c>
      <c r="BD34" s="434" t="str">
        <f t="shared" si="4"/>
        <v/>
      </c>
      <c r="BE34" s="434"/>
      <c r="BF34" s="434"/>
      <c r="BG34" s="434"/>
      <c r="BH34" s="208" t="s">
        <v>128</v>
      </c>
      <c r="BI34" s="218" t="str">
        <f t="shared" si="5"/>
        <v/>
      </c>
      <c r="BJ34" s="217"/>
    </row>
    <row r="35" spans="1:62" ht="17.25" customHeight="1">
      <c r="A35" s="465">
        <v>25</v>
      </c>
      <c r="B35" s="465"/>
      <c r="C35" s="467"/>
      <c r="D35" s="468"/>
      <c r="E35" s="466"/>
      <c r="F35" s="466"/>
      <c r="G35" s="466"/>
      <c r="H35" s="466"/>
      <c r="I35" s="466"/>
      <c r="J35" s="466"/>
      <c r="K35" s="466"/>
      <c r="L35" s="466"/>
      <c r="M35" s="466"/>
      <c r="N35" s="466"/>
      <c r="O35" s="466"/>
      <c r="P35" s="466"/>
      <c r="Q35" s="462"/>
      <c r="R35" s="462"/>
      <c r="S35" s="462"/>
      <c r="T35" s="462"/>
      <c r="U35" s="462"/>
      <c r="V35" s="462"/>
      <c r="W35" s="435"/>
      <c r="X35" s="436"/>
      <c r="Y35" s="436"/>
      <c r="Z35" s="436"/>
      <c r="AA35" s="207" t="s">
        <v>128</v>
      </c>
      <c r="AB35" s="207" t="s">
        <v>129</v>
      </c>
      <c r="AC35" s="433"/>
      <c r="AD35" s="433"/>
      <c r="AE35" s="207" t="s">
        <v>44</v>
      </c>
      <c r="AF35" s="207" t="s">
        <v>129</v>
      </c>
      <c r="AG35" s="433"/>
      <c r="AH35" s="433"/>
      <c r="AI35" s="207" t="s">
        <v>130</v>
      </c>
      <c r="AJ35" s="207" t="s">
        <v>131</v>
      </c>
      <c r="AK35" s="455" t="str">
        <f t="shared" si="3"/>
        <v/>
      </c>
      <c r="AL35" s="455"/>
      <c r="AM35" s="455"/>
      <c r="AN35" s="455"/>
      <c r="AO35" s="208" t="s">
        <v>128</v>
      </c>
      <c r="AP35" s="435"/>
      <c r="AQ35" s="436"/>
      <c r="AR35" s="436"/>
      <c r="AS35" s="436"/>
      <c r="AT35" s="207" t="s">
        <v>128</v>
      </c>
      <c r="AU35" s="207" t="s">
        <v>129</v>
      </c>
      <c r="AV35" s="433"/>
      <c r="AW35" s="433"/>
      <c r="AX35" s="207" t="s">
        <v>44</v>
      </c>
      <c r="AY35" s="207" t="s">
        <v>129</v>
      </c>
      <c r="AZ35" s="433"/>
      <c r="BA35" s="433"/>
      <c r="BB35" s="207" t="s">
        <v>130</v>
      </c>
      <c r="BC35" s="207" t="s">
        <v>131</v>
      </c>
      <c r="BD35" s="434" t="str">
        <f t="shared" si="4"/>
        <v/>
      </c>
      <c r="BE35" s="434"/>
      <c r="BF35" s="434"/>
      <c r="BG35" s="434"/>
      <c r="BH35" s="208" t="s">
        <v>128</v>
      </c>
      <c r="BI35" s="218" t="str">
        <f t="shared" si="5"/>
        <v/>
      </c>
      <c r="BJ35" s="217"/>
    </row>
    <row r="36" spans="1:62" ht="17.25" customHeight="1">
      <c r="A36" s="465">
        <v>26</v>
      </c>
      <c r="B36" s="465"/>
      <c r="C36" s="467"/>
      <c r="D36" s="468"/>
      <c r="E36" s="466"/>
      <c r="F36" s="466"/>
      <c r="G36" s="466"/>
      <c r="H36" s="466"/>
      <c r="I36" s="466"/>
      <c r="J36" s="466"/>
      <c r="K36" s="466"/>
      <c r="L36" s="466"/>
      <c r="M36" s="466"/>
      <c r="N36" s="466"/>
      <c r="O36" s="466"/>
      <c r="P36" s="466"/>
      <c r="Q36" s="462"/>
      <c r="R36" s="462"/>
      <c r="S36" s="462"/>
      <c r="T36" s="462"/>
      <c r="U36" s="462"/>
      <c r="V36" s="462"/>
      <c r="W36" s="435"/>
      <c r="X36" s="436"/>
      <c r="Y36" s="436"/>
      <c r="Z36" s="436"/>
      <c r="AA36" s="207" t="s">
        <v>128</v>
      </c>
      <c r="AB36" s="207" t="s">
        <v>129</v>
      </c>
      <c r="AC36" s="433"/>
      <c r="AD36" s="433"/>
      <c r="AE36" s="207" t="s">
        <v>44</v>
      </c>
      <c r="AF36" s="207" t="s">
        <v>129</v>
      </c>
      <c r="AG36" s="433"/>
      <c r="AH36" s="433"/>
      <c r="AI36" s="207" t="s">
        <v>130</v>
      </c>
      <c r="AJ36" s="207" t="s">
        <v>131</v>
      </c>
      <c r="AK36" s="455" t="str">
        <f t="shared" si="3"/>
        <v/>
      </c>
      <c r="AL36" s="455"/>
      <c r="AM36" s="455"/>
      <c r="AN36" s="455"/>
      <c r="AO36" s="208" t="s">
        <v>128</v>
      </c>
      <c r="AP36" s="435"/>
      <c r="AQ36" s="436"/>
      <c r="AR36" s="436"/>
      <c r="AS36" s="436"/>
      <c r="AT36" s="207" t="s">
        <v>128</v>
      </c>
      <c r="AU36" s="207" t="s">
        <v>129</v>
      </c>
      <c r="AV36" s="433"/>
      <c r="AW36" s="433"/>
      <c r="AX36" s="207" t="s">
        <v>44</v>
      </c>
      <c r="AY36" s="207" t="s">
        <v>129</v>
      </c>
      <c r="AZ36" s="433"/>
      <c r="BA36" s="433"/>
      <c r="BB36" s="207" t="s">
        <v>130</v>
      </c>
      <c r="BC36" s="207" t="s">
        <v>131</v>
      </c>
      <c r="BD36" s="434" t="str">
        <f t="shared" si="4"/>
        <v/>
      </c>
      <c r="BE36" s="434"/>
      <c r="BF36" s="434"/>
      <c r="BG36" s="434"/>
      <c r="BH36" s="208" t="s">
        <v>128</v>
      </c>
      <c r="BI36" s="218" t="str">
        <f t="shared" si="5"/>
        <v/>
      </c>
      <c r="BJ36" s="217"/>
    </row>
    <row r="37" spans="1:62" ht="17.25" customHeight="1">
      <c r="A37" s="465">
        <v>27</v>
      </c>
      <c r="B37" s="465"/>
      <c r="C37" s="467"/>
      <c r="D37" s="468"/>
      <c r="E37" s="466"/>
      <c r="F37" s="466"/>
      <c r="G37" s="466"/>
      <c r="H37" s="466"/>
      <c r="I37" s="466"/>
      <c r="J37" s="466"/>
      <c r="K37" s="466"/>
      <c r="L37" s="466"/>
      <c r="M37" s="466"/>
      <c r="N37" s="466"/>
      <c r="O37" s="466"/>
      <c r="P37" s="466"/>
      <c r="Q37" s="462"/>
      <c r="R37" s="462"/>
      <c r="S37" s="462"/>
      <c r="T37" s="462"/>
      <c r="U37" s="462"/>
      <c r="V37" s="462"/>
      <c r="W37" s="435"/>
      <c r="X37" s="436"/>
      <c r="Y37" s="436"/>
      <c r="Z37" s="436"/>
      <c r="AA37" s="207" t="s">
        <v>128</v>
      </c>
      <c r="AB37" s="207" t="s">
        <v>129</v>
      </c>
      <c r="AC37" s="433"/>
      <c r="AD37" s="433"/>
      <c r="AE37" s="207" t="s">
        <v>44</v>
      </c>
      <c r="AF37" s="207" t="s">
        <v>129</v>
      </c>
      <c r="AG37" s="433"/>
      <c r="AH37" s="433"/>
      <c r="AI37" s="207" t="s">
        <v>130</v>
      </c>
      <c r="AJ37" s="207" t="s">
        <v>131</v>
      </c>
      <c r="AK37" s="455" t="str">
        <f t="shared" si="3"/>
        <v/>
      </c>
      <c r="AL37" s="455"/>
      <c r="AM37" s="455"/>
      <c r="AN37" s="455"/>
      <c r="AO37" s="208" t="s">
        <v>128</v>
      </c>
      <c r="AP37" s="435"/>
      <c r="AQ37" s="436"/>
      <c r="AR37" s="436"/>
      <c r="AS37" s="436"/>
      <c r="AT37" s="207" t="s">
        <v>128</v>
      </c>
      <c r="AU37" s="207" t="s">
        <v>129</v>
      </c>
      <c r="AV37" s="433"/>
      <c r="AW37" s="433"/>
      <c r="AX37" s="207" t="s">
        <v>44</v>
      </c>
      <c r="AY37" s="207" t="s">
        <v>129</v>
      </c>
      <c r="AZ37" s="433"/>
      <c r="BA37" s="433"/>
      <c r="BB37" s="207" t="s">
        <v>130</v>
      </c>
      <c r="BC37" s="207" t="s">
        <v>131</v>
      </c>
      <c r="BD37" s="434" t="str">
        <f t="shared" si="4"/>
        <v/>
      </c>
      <c r="BE37" s="434"/>
      <c r="BF37" s="434"/>
      <c r="BG37" s="434"/>
      <c r="BH37" s="208" t="s">
        <v>128</v>
      </c>
      <c r="BI37" s="218" t="str">
        <f t="shared" si="5"/>
        <v/>
      </c>
      <c r="BJ37" s="217"/>
    </row>
    <row r="38" spans="1:62" ht="17.25" customHeight="1">
      <c r="A38" s="461">
        <v>28</v>
      </c>
      <c r="B38" s="461"/>
      <c r="C38" s="467"/>
      <c r="D38" s="468"/>
      <c r="E38" s="466"/>
      <c r="F38" s="466"/>
      <c r="G38" s="466"/>
      <c r="H38" s="466"/>
      <c r="I38" s="466"/>
      <c r="J38" s="466"/>
      <c r="K38" s="466"/>
      <c r="L38" s="466"/>
      <c r="M38" s="466"/>
      <c r="N38" s="466"/>
      <c r="O38" s="466"/>
      <c r="P38" s="466"/>
      <c r="Q38" s="462"/>
      <c r="R38" s="462"/>
      <c r="S38" s="462"/>
      <c r="T38" s="462"/>
      <c r="U38" s="462"/>
      <c r="V38" s="462"/>
      <c r="W38" s="435"/>
      <c r="X38" s="436"/>
      <c r="Y38" s="436"/>
      <c r="Z38" s="436"/>
      <c r="AA38" s="207" t="s">
        <v>128</v>
      </c>
      <c r="AB38" s="207" t="s">
        <v>129</v>
      </c>
      <c r="AC38" s="433"/>
      <c r="AD38" s="433"/>
      <c r="AE38" s="207" t="s">
        <v>44</v>
      </c>
      <c r="AF38" s="207" t="s">
        <v>129</v>
      </c>
      <c r="AG38" s="433"/>
      <c r="AH38" s="433"/>
      <c r="AI38" s="207" t="s">
        <v>130</v>
      </c>
      <c r="AJ38" s="207" t="s">
        <v>131</v>
      </c>
      <c r="AK38" s="455" t="str">
        <f t="shared" si="3"/>
        <v/>
      </c>
      <c r="AL38" s="455"/>
      <c r="AM38" s="455"/>
      <c r="AN38" s="455"/>
      <c r="AO38" s="208" t="s">
        <v>128</v>
      </c>
      <c r="AP38" s="435"/>
      <c r="AQ38" s="436"/>
      <c r="AR38" s="436"/>
      <c r="AS38" s="436"/>
      <c r="AT38" s="207" t="s">
        <v>128</v>
      </c>
      <c r="AU38" s="207" t="s">
        <v>129</v>
      </c>
      <c r="AV38" s="433"/>
      <c r="AW38" s="433"/>
      <c r="AX38" s="207" t="s">
        <v>44</v>
      </c>
      <c r="AY38" s="207" t="s">
        <v>129</v>
      </c>
      <c r="AZ38" s="433"/>
      <c r="BA38" s="433"/>
      <c r="BB38" s="207" t="s">
        <v>130</v>
      </c>
      <c r="BC38" s="207" t="s">
        <v>131</v>
      </c>
      <c r="BD38" s="434" t="str">
        <f t="shared" si="4"/>
        <v/>
      </c>
      <c r="BE38" s="434"/>
      <c r="BF38" s="434"/>
      <c r="BG38" s="434"/>
      <c r="BH38" s="208" t="s">
        <v>128</v>
      </c>
      <c r="BI38" s="218" t="str">
        <f t="shared" si="5"/>
        <v/>
      </c>
      <c r="BJ38" s="217"/>
    </row>
    <row r="39" spans="1:62" ht="17.25" customHeight="1">
      <c r="A39" s="465">
        <v>29</v>
      </c>
      <c r="B39" s="465"/>
      <c r="C39" s="467"/>
      <c r="D39" s="468"/>
      <c r="E39" s="466"/>
      <c r="F39" s="466"/>
      <c r="G39" s="466"/>
      <c r="H39" s="466"/>
      <c r="I39" s="466"/>
      <c r="J39" s="466"/>
      <c r="K39" s="466"/>
      <c r="L39" s="466"/>
      <c r="M39" s="466"/>
      <c r="N39" s="466"/>
      <c r="O39" s="466"/>
      <c r="P39" s="466"/>
      <c r="Q39" s="462"/>
      <c r="R39" s="462"/>
      <c r="S39" s="462"/>
      <c r="T39" s="462"/>
      <c r="U39" s="462"/>
      <c r="V39" s="462"/>
      <c r="W39" s="435"/>
      <c r="X39" s="436"/>
      <c r="Y39" s="436"/>
      <c r="Z39" s="436"/>
      <c r="AA39" s="207" t="s">
        <v>128</v>
      </c>
      <c r="AB39" s="207" t="s">
        <v>129</v>
      </c>
      <c r="AC39" s="433"/>
      <c r="AD39" s="433"/>
      <c r="AE39" s="207" t="s">
        <v>44</v>
      </c>
      <c r="AF39" s="207" t="s">
        <v>129</v>
      </c>
      <c r="AG39" s="433"/>
      <c r="AH39" s="433"/>
      <c r="AI39" s="207" t="s">
        <v>130</v>
      </c>
      <c r="AJ39" s="207" t="s">
        <v>131</v>
      </c>
      <c r="AK39" s="455" t="str">
        <f t="shared" si="3"/>
        <v/>
      </c>
      <c r="AL39" s="455"/>
      <c r="AM39" s="455"/>
      <c r="AN39" s="455"/>
      <c r="AO39" s="208" t="s">
        <v>128</v>
      </c>
      <c r="AP39" s="435"/>
      <c r="AQ39" s="436"/>
      <c r="AR39" s="436"/>
      <c r="AS39" s="436"/>
      <c r="AT39" s="207" t="s">
        <v>128</v>
      </c>
      <c r="AU39" s="207" t="s">
        <v>129</v>
      </c>
      <c r="AV39" s="433"/>
      <c r="AW39" s="433"/>
      <c r="AX39" s="207" t="s">
        <v>44</v>
      </c>
      <c r="AY39" s="207" t="s">
        <v>129</v>
      </c>
      <c r="AZ39" s="433"/>
      <c r="BA39" s="433"/>
      <c r="BB39" s="207" t="s">
        <v>130</v>
      </c>
      <c r="BC39" s="207" t="s">
        <v>131</v>
      </c>
      <c r="BD39" s="434" t="str">
        <f t="shared" si="4"/>
        <v/>
      </c>
      <c r="BE39" s="434"/>
      <c r="BF39" s="434"/>
      <c r="BG39" s="434"/>
      <c r="BH39" s="208" t="s">
        <v>128</v>
      </c>
      <c r="BI39" s="218" t="str">
        <f t="shared" si="5"/>
        <v/>
      </c>
      <c r="BJ39" s="217"/>
    </row>
    <row r="40" spans="1:62" ht="17.25" customHeight="1">
      <c r="A40" s="465">
        <v>30</v>
      </c>
      <c r="B40" s="465"/>
      <c r="C40" s="467"/>
      <c r="D40" s="468"/>
      <c r="E40" s="466"/>
      <c r="F40" s="466"/>
      <c r="G40" s="466"/>
      <c r="H40" s="466"/>
      <c r="I40" s="466"/>
      <c r="J40" s="466"/>
      <c r="K40" s="466"/>
      <c r="L40" s="466"/>
      <c r="M40" s="466"/>
      <c r="N40" s="466"/>
      <c r="O40" s="466"/>
      <c r="P40" s="466"/>
      <c r="Q40" s="462"/>
      <c r="R40" s="462"/>
      <c r="S40" s="462"/>
      <c r="T40" s="462"/>
      <c r="U40" s="462"/>
      <c r="V40" s="462"/>
      <c r="W40" s="435"/>
      <c r="X40" s="436"/>
      <c r="Y40" s="436"/>
      <c r="Z40" s="436"/>
      <c r="AA40" s="207" t="s">
        <v>128</v>
      </c>
      <c r="AB40" s="207" t="s">
        <v>129</v>
      </c>
      <c r="AC40" s="433"/>
      <c r="AD40" s="433"/>
      <c r="AE40" s="207" t="s">
        <v>44</v>
      </c>
      <c r="AF40" s="207" t="s">
        <v>129</v>
      </c>
      <c r="AG40" s="433"/>
      <c r="AH40" s="433"/>
      <c r="AI40" s="207" t="s">
        <v>130</v>
      </c>
      <c r="AJ40" s="207" t="s">
        <v>131</v>
      </c>
      <c r="AK40" s="455" t="str">
        <f>IF(W40="","",IF(AND(OR(Q40="基本給",Q40="手当"),W40&gt;40000),"NG",IF(AND(OR(Q40="基本給",Q40="手当"),W40&lt;=4999),"NG",W40*AC40*AG40)))</f>
        <v/>
      </c>
      <c r="AL40" s="455"/>
      <c r="AM40" s="455"/>
      <c r="AN40" s="455"/>
      <c r="AO40" s="208" t="s">
        <v>128</v>
      </c>
      <c r="AP40" s="435"/>
      <c r="AQ40" s="436"/>
      <c r="AR40" s="436"/>
      <c r="AS40" s="436"/>
      <c r="AT40" s="207" t="s">
        <v>128</v>
      </c>
      <c r="AU40" s="207" t="s">
        <v>129</v>
      </c>
      <c r="AV40" s="433"/>
      <c r="AW40" s="433"/>
      <c r="AX40" s="207" t="s">
        <v>44</v>
      </c>
      <c r="AY40" s="207" t="s">
        <v>129</v>
      </c>
      <c r="AZ40" s="433"/>
      <c r="BA40" s="433"/>
      <c r="BB40" s="207" t="s">
        <v>130</v>
      </c>
      <c r="BC40" s="207" t="s">
        <v>131</v>
      </c>
      <c r="BD40" s="434" t="str">
        <f t="shared" si="4"/>
        <v/>
      </c>
      <c r="BE40" s="434"/>
      <c r="BF40" s="434"/>
      <c r="BG40" s="434"/>
      <c r="BH40" s="208" t="s">
        <v>128</v>
      </c>
      <c r="BI40" s="218" t="str">
        <f t="shared" si="5"/>
        <v/>
      </c>
      <c r="BJ40" s="217"/>
    </row>
    <row r="41" spans="1:62" ht="17.25" customHeight="1">
      <c r="A41" s="465">
        <v>31</v>
      </c>
      <c r="B41" s="465"/>
      <c r="C41" s="467"/>
      <c r="D41" s="468"/>
      <c r="E41" s="466"/>
      <c r="F41" s="466"/>
      <c r="G41" s="466"/>
      <c r="H41" s="466"/>
      <c r="I41" s="466"/>
      <c r="J41" s="466"/>
      <c r="K41" s="466"/>
      <c r="L41" s="466"/>
      <c r="M41" s="466"/>
      <c r="N41" s="466"/>
      <c r="O41" s="466"/>
      <c r="P41" s="466"/>
      <c r="Q41" s="462"/>
      <c r="R41" s="462"/>
      <c r="S41" s="462"/>
      <c r="T41" s="462"/>
      <c r="U41" s="462"/>
      <c r="V41" s="462"/>
      <c r="W41" s="435"/>
      <c r="X41" s="436"/>
      <c r="Y41" s="436"/>
      <c r="Z41" s="436"/>
      <c r="AA41" s="207" t="s">
        <v>128</v>
      </c>
      <c r="AB41" s="207" t="s">
        <v>129</v>
      </c>
      <c r="AC41" s="433"/>
      <c r="AD41" s="433"/>
      <c r="AE41" s="207" t="s">
        <v>44</v>
      </c>
      <c r="AF41" s="207" t="s">
        <v>129</v>
      </c>
      <c r="AG41" s="433"/>
      <c r="AH41" s="433"/>
      <c r="AI41" s="207" t="s">
        <v>130</v>
      </c>
      <c r="AJ41" s="207" t="s">
        <v>131</v>
      </c>
      <c r="AK41" s="455" t="str">
        <f t="shared" ref="AK41:AK57" si="6">IF(W41="","",IF(AND(OR(Q41="基本給",Q41="手当"),W41&gt;40000),"NG",IF(AND(OR(Q41="基本給",Q41="手当"),W41&lt;=4999),"NG",W41*AC41*AG41)))</f>
        <v/>
      </c>
      <c r="AL41" s="455"/>
      <c r="AM41" s="455"/>
      <c r="AN41" s="455"/>
      <c r="AO41" s="208" t="s">
        <v>128</v>
      </c>
      <c r="AP41" s="435"/>
      <c r="AQ41" s="436"/>
      <c r="AR41" s="436"/>
      <c r="AS41" s="436"/>
      <c r="AT41" s="207" t="s">
        <v>128</v>
      </c>
      <c r="AU41" s="207" t="s">
        <v>129</v>
      </c>
      <c r="AV41" s="433"/>
      <c r="AW41" s="433"/>
      <c r="AX41" s="207" t="s">
        <v>44</v>
      </c>
      <c r="AY41" s="207" t="s">
        <v>129</v>
      </c>
      <c r="AZ41" s="433"/>
      <c r="BA41" s="433"/>
      <c r="BB41" s="207" t="s">
        <v>130</v>
      </c>
      <c r="BC41" s="207" t="s">
        <v>131</v>
      </c>
      <c r="BD41" s="434" t="str">
        <f t="shared" si="4"/>
        <v/>
      </c>
      <c r="BE41" s="434"/>
      <c r="BF41" s="434"/>
      <c r="BG41" s="434"/>
      <c r="BH41" s="208" t="s">
        <v>128</v>
      </c>
      <c r="BI41" s="218" t="str">
        <f t="shared" si="5"/>
        <v/>
      </c>
      <c r="BJ41" s="217"/>
    </row>
    <row r="42" spans="1:62" ht="17.25" customHeight="1">
      <c r="A42" s="465">
        <v>32</v>
      </c>
      <c r="B42" s="465"/>
      <c r="C42" s="467"/>
      <c r="D42" s="468"/>
      <c r="E42" s="466"/>
      <c r="F42" s="466"/>
      <c r="G42" s="466"/>
      <c r="H42" s="466"/>
      <c r="I42" s="466"/>
      <c r="J42" s="466"/>
      <c r="K42" s="466"/>
      <c r="L42" s="466"/>
      <c r="M42" s="466"/>
      <c r="N42" s="466"/>
      <c r="O42" s="466"/>
      <c r="P42" s="466"/>
      <c r="Q42" s="462"/>
      <c r="R42" s="462"/>
      <c r="S42" s="462"/>
      <c r="T42" s="462"/>
      <c r="U42" s="462"/>
      <c r="V42" s="462"/>
      <c r="W42" s="435"/>
      <c r="X42" s="436"/>
      <c r="Y42" s="436"/>
      <c r="Z42" s="436"/>
      <c r="AA42" s="207" t="s">
        <v>128</v>
      </c>
      <c r="AB42" s="207" t="s">
        <v>129</v>
      </c>
      <c r="AC42" s="433"/>
      <c r="AD42" s="433"/>
      <c r="AE42" s="207" t="s">
        <v>137</v>
      </c>
      <c r="AF42" s="207" t="s">
        <v>129</v>
      </c>
      <c r="AG42" s="433"/>
      <c r="AH42" s="433"/>
      <c r="AI42" s="207" t="s">
        <v>130</v>
      </c>
      <c r="AJ42" s="207" t="s">
        <v>131</v>
      </c>
      <c r="AK42" s="455" t="str">
        <f t="shared" si="6"/>
        <v/>
      </c>
      <c r="AL42" s="455"/>
      <c r="AM42" s="455"/>
      <c r="AN42" s="455"/>
      <c r="AO42" s="208" t="s">
        <v>128</v>
      </c>
      <c r="AP42" s="435"/>
      <c r="AQ42" s="436"/>
      <c r="AR42" s="436"/>
      <c r="AS42" s="436"/>
      <c r="AT42" s="207" t="s">
        <v>128</v>
      </c>
      <c r="AU42" s="207" t="s">
        <v>129</v>
      </c>
      <c r="AV42" s="433"/>
      <c r="AW42" s="433"/>
      <c r="AX42" s="207" t="s">
        <v>137</v>
      </c>
      <c r="AY42" s="207" t="s">
        <v>129</v>
      </c>
      <c r="AZ42" s="433"/>
      <c r="BA42" s="433"/>
      <c r="BB42" s="207" t="s">
        <v>130</v>
      </c>
      <c r="BC42" s="207" t="s">
        <v>131</v>
      </c>
      <c r="BD42" s="434" t="str">
        <f t="shared" ref="BD42:BD59" si="7">IF(AP42="","",IF(AND($AP42&gt;1,$C42&lt;7),"NG",IF(AND(OR(Q42="基本給",Q42="手当"),AP42&gt;40000),"NG",IF(AND(OR(Q42="基本給",Q42="手当"),AP42&lt;=4999),"NG",AP42*AV42*AZ42))))</f>
        <v/>
      </c>
      <c r="BE42" s="434"/>
      <c r="BF42" s="434"/>
      <c r="BG42" s="434"/>
      <c r="BH42" s="208" t="s">
        <v>128</v>
      </c>
      <c r="BI42" s="218" t="str">
        <f t="shared" ref="BI42:BI59" si="8">IF(OR($AK42="NG",$BD42="NG"),"NG",IF($AK42="",$BD42,IF(BD42="",AK42,$AK42+$BD42)))</f>
        <v/>
      </c>
      <c r="BJ42" s="217"/>
    </row>
    <row r="43" spans="1:62" ht="17.25" customHeight="1">
      <c r="A43" s="465">
        <v>33</v>
      </c>
      <c r="B43" s="465"/>
      <c r="C43" s="467"/>
      <c r="D43" s="468"/>
      <c r="E43" s="466"/>
      <c r="F43" s="466"/>
      <c r="G43" s="466"/>
      <c r="H43" s="466"/>
      <c r="I43" s="466"/>
      <c r="J43" s="466"/>
      <c r="K43" s="466"/>
      <c r="L43" s="466"/>
      <c r="M43" s="466"/>
      <c r="N43" s="466"/>
      <c r="O43" s="466"/>
      <c r="P43" s="466"/>
      <c r="Q43" s="462"/>
      <c r="R43" s="462"/>
      <c r="S43" s="462"/>
      <c r="T43" s="462"/>
      <c r="U43" s="462"/>
      <c r="V43" s="462"/>
      <c r="W43" s="435"/>
      <c r="X43" s="436"/>
      <c r="Y43" s="436"/>
      <c r="Z43" s="436"/>
      <c r="AA43" s="207" t="s">
        <v>128</v>
      </c>
      <c r="AB43" s="207" t="s">
        <v>129</v>
      </c>
      <c r="AC43" s="433"/>
      <c r="AD43" s="433"/>
      <c r="AE43" s="207" t="s">
        <v>44</v>
      </c>
      <c r="AF43" s="207" t="s">
        <v>129</v>
      </c>
      <c r="AG43" s="433"/>
      <c r="AH43" s="433"/>
      <c r="AI43" s="207" t="s">
        <v>130</v>
      </c>
      <c r="AJ43" s="207" t="s">
        <v>131</v>
      </c>
      <c r="AK43" s="455" t="str">
        <f t="shared" si="6"/>
        <v/>
      </c>
      <c r="AL43" s="455"/>
      <c r="AM43" s="455"/>
      <c r="AN43" s="455"/>
      <c r="AO43" s="208" t="s">
        <v>128</v>
      </c>
      <c r="AP43" s="435"/>
      <c r="AQ43" s="436"/>
      <c r="AR43" s="436"/>
      <c r="AS43" s="436"/>
      <c r="AT43" s="207" t="s">
        <v>128</v>
      </c>
      <c r="AU43" s="207" t="s">
        <v>129</v>
      </c>
      <c r="AV43" s="433"/>
      <c r="AW43" s="433"/>
      <c r="AX43" s="207" t="s">
        <v>44</v>
      </c>
      <c r="AY43" s="207" t="s">
        <v>129</v>
      </c>
      <c r="AZ43" s="433"/>
      <c r="BA43" s="433"/>
      <c r="BB43" s="207" t="s">
        <v>130</v>
      </c>
      <c r="BC43" s="207" t="s">
        <v>131</v>
      </c>
      <c r="BD43" s="434" t="str">
        <f t="shared" si="7"/>
        <v/>
      </c>
      <c r="BE43" s="434"/>
      <c r="BF43" s="434"/>
      <c r="BG43" s="434"/>
      <c r="BH43" s="208" t="s">
        <v>128</v>
      </c>
      <c r="BI43" s="218" t="str">
        <f t="shared" si="8"/>
        <v/>
      </c>
      <c r="BJ43" s="217"/>
    </row>
    <row r="44" spans="1:62" ht="17.25" customHeight="1">
      <c r="A44" s="465">
        <v>34</v>
      </c>
      <c r="B44" s="465"/>
      <c r="C44" s="467"/>
      <c r="D44" s="468"/>
      <c r="E44" s="466"/>
      <c r="F44" s="466"/>
      <c r="G44" s="466"/>
      <c r="H44" s="466"/>
      <c r="I44" s="466"/>
      <c r="J44" s="466"/>
      <c r="K44" s="466"/>
      <c r="L44" s="466"/>
      <c r="M44" s="466"/>
      <c r="N44" s="466"/>
      <c r="O44" s="466"/>
      <c r="P44" s="466"/>
      <c r="Q44" s="462"/>
      <c r="R44" s="462"/>
      <c r="S44" s="462"/>
      <c r="T44" s="462"/>
      <c r="U44" s="462"/>
      <c r="V44" s="462"/>
      <c r="W44" s="435"/>
      <c r="X44" s="436"/>
      <c r="Y44" s="436"/>
      <c r="Z44" s="436"/>
      <c r="AA44" s="207" t="s">
        <v>128</v>
      </c>
      <c r="AB44" s="207" t="s">
        <v>129</v>
      </c>
      <c r="AC44" s="433"/>
      <c r="AD44" s="433"/>
      <c r="AE44" s="207" t="s">
        <v>44</v>
      </c>
      <c r="AF44" s="207" t="s">
        <v>129</v>
      </c>
      <c r="AG44" s="433"/>
      <c r="AH44" s="433"/>
      <c r="AI44" s="207" t="s">
        <v>130</v>
      </c>
      <c r="AJ44" s="207" t="s">
        <v>131</v>
      </c>
      <c r="AK44" s="455" t="str">
        <f t="shared" si="6"/>
        <v/>
      </c>
      <c r="AL44" s="455"/>
      <c r="AM44" s="455"/>
      <c r="AN44" s="455"/>
      <c r="AO44" s="208" t="s">
        <v>128</v>
      </c>
      <c r="AP44" s="435"/>
      <c r="AQ44" s="436"/>
      <c r="AR44" s="436"/>
      <c r="AS44" s="436"/>
      <c r="AT44" s="207" t="s">
        <v>128</v>
      </c>
      <c r="AU44" s="207" t="s">
        <v>129</v>
      </c>
      <c r="AV44" s="433"/>
      <c r="AW44" s="433"/>
      <c r="AX44" s="207" t="s">
        <v>44</v>
      </c>
      <c r="AY44" s="207" t="s">
        <v>129</v>
      </c>
      <c r="AZ44" s="433"/>
      <c r="BA44" s="433"/>
      <c r="BB44" s="207" t="s">
        <v>130</v>
      </c>
      <c r="BC44" s="207" t="s">
        <v>131</v>
      </c>
      <c r="BD44" s="434" t="str">
        <f t="shared" si="7"/>
        <v/>
      </c>
      <c r="BE44" s="434"/>
      <c r="BF44" s="434"/>
      <c r="BG44" s="434"/>
      <c r="BH44" s="208" t="s">
        <v>128</v>
      </c>
      <c r="BI44" s="218" t="str">
        <f t="shared" si="8"/>
        <v/>
      </c>
      <c r="BJ44" s="217"/>
    </row>
    <row r="45" spans="1:62" ht="17.25" customHeight="1">
      <c r="A45" s="465">
        <v>35</v>
      </c>
      <c r="B45" s="465"/>
      <c r="C45" s="467"/>
      <c r="D45" s="468"/>
      <c r="E45" s="466"/>
      <c r="F45" s="466"/>
      <c r="G45" s="466"/>
      <c r="H45" s="466"/>
      <c r="I45" s="466"/>
      <c r="J45" s="466"/>
      <c r="K45" s="466"/>
      <c r="L45" s="466"/>
      <c r="M45" s="466"/>
      <c r="N45" s="466"/>
      <c r="O45" s="466"/>
      <c r="P45" s="466"/>
      <c r="Q45" s="462"/>
      <c r="R45" s="462"/>
      <c r="S45" s="462"/>
      <c r="T45" s="462"/>
      <c r="U45" s="462"/>
      <c r="V45" s="462"/>
      <c r="W45" s="435"/>
      <c r="X45" s="436"/>
      <c r="Y45" s="436"/>
      <c r="Z45" s="436"/>
      <c r="AA45" s="207" t="s">
        <v>128</v>
      </c>
      <c r="AB45" s="207" t="s">
        <v>129</v>
      </c>
      <c r="AC45" s="433"/>
      <c r="AD45" s="433"/>
      <c r="AE45" s="207" t="s">
        <v>44</v>
      </c>
      <c r="AF45" s="207" t="s">
        <v>129</v>
      </c>
      <c r="AG45" s="433"/>
      <c r="AH45" s="433"/>
      <c r="AI45" s="207" t="s">
        <v>130</v>
      </c>
      <c r="AJ45" s="207" t="s">
        <v>131</v>
      </c>
      <c r="AK45" s="455" t="str">
        <f t="shared" si="6"/>
        <v/>
      </c>
      <c r="AL45" s="455"/>
      <c r="AM45" s="455"/>
      <c r="AN45" s="455"/>
      <c r="AO45" s="208" t="s">
        <v>128</v>
      </c>
      <c r="AP45" s="435"/>
      <c r="AQ45" s="436"/>
      <c r="AR45" s="436"/>
      <c r="AS45" s="436"/>
      <c r="AT45" s="207" t="s">
        <v>128</v>
      </c>
      <c r="AU45" s="207" t="s">
        <v>129</v>
      </c>
      <c r="AV45" s="433"/>
      <c r="AW45" s="433"/>
      <c r="AX45" s="207" t="s">
        <v>44</v>
      </c>
      <c r="AY45" s="207" t="s">
        <v>129</v>
      </c>
      <c r="AZ45" s="433"/>
      <c r="BA45" s="433"/>
      <c r="BB45" s="207" t="s">
        <v>130</v>
      </c>
      <c r="BC45" s="207" t="s">
        <v>131</v>
      </c>
      <c r="BD45" s="434" t="str">
        <f t="shared" si="7"/>
        <v/>
      </c>
      <c r="BE45" s="434"/>
      <c r="BF45" s="434"/>
      <c r="BG45" s="434"/>
      <c r="BH45" s="208" t="s">
        <v>128</v>
      </c>
      <c r="BI45" s="218" t="str">
        <f t="shared" si="8"/>
        <v/>
      </c>
      <c r="BJ45" s="217"/>
    </row>
    <row r="46" spans="1:62" ht="17.25" customHeight="1">
      <c r="A46" s="465">
        <v>36</v>
      </c>
      <c r="B46" s="465"/>
      <c r="C46" s="467"/>
      <c r="D46" s="468"/>
      <c r="E46" s="466"/>
      <c r="F46" s="466"/>
      <c r="G46" s="466"/>
      <c r="H46" s="466"/>
      <c r="I46" s="466"/>
      <c r="J46" s="466"/>
      <c r="K46" s="466"/>
      <c r="L46" s="466"/>
      <c r="M46" s="466"/>
      <c r="N46" s="466"/>
      <c r="O46" s="466"/>
      <c r="P46" s="466"/>
      <c r="Q46" s="462"/>
      <c r="R46" s="462"/>
      <c r="S46" s="462"/>
      <c r="T46" s="462"/>
      <c r="U46" s="462"/>
      <c r="V46" s="462"/>
      <c r="W46" s="435"/>
      <c r="X46" s="436"/>
      <c r="Y46" s="436"/>
      <c r="Z46" s="436"/>
      <c r="AA46" s="207" t="s">
        <v>128</v>
      </c>
      <c r="AB46" s="207" t="s">
        <v>129</v>
      </c>
      <c r="AC46" s="433"/>
      <c r="AD46" s="433"/>
      <c r="AE46" s="207" t="s">
        <v>44</v>
      </c>
      <c r="AF46" s="207" t="s">
        <v>129</v>
      </c>
      <c r="AG46" s="433"/>
      <c r="AH46" s="433"/>
      <c r="AI46" s="207" t="s">
        <v>130</v>
      </c>
      <c r="AJ46" s="207" t="s">
        <v>131</v>
      </c>
      <c r="AK46" s="455" t="str">
        <f t="shared" si="6"/>
        <v/>
      </c>
      <c r="AL46" s="455"/>
      <c r="AM46" s="455"/>
      <c r="AN46" s="455"/>
      <c r="AO46" s="208" t="s">
        <v>128</v>
      </c>
      <c r="AP46" s="435"/>
      <c r="AQ46" s="436"/>
      <c r="AR46" s="436"/>
      <c r="AS46" s="436"/>
      <c r="AT46" s="207" t="s">
        <v>128</v>
      </c>
      <c r="AU46" s="207" t="s">
        <v>129</v>
      </c>
      <c r="AV46" s="433"/>
      <c r="AW46" s="433"/>
      <c r="AX46" s="207" t="s">
        <v>44</v>
      </c>
      <c r="AY46" s="207" t="s">
        <v>129</v>
      </c>
      <c r="AZ46" s="433"/>
      <c r="BA46" s="433"/>
      <c r="BB46" s="207" t="s">
        <v>130</v>
      </c>
      <c r="BC46" s="207" t="s">
        <v>131</v>
      </c>
      <c r="BD46" s="434" t="str">
        <f t="shared" si="7"/>
        <v/>
      </c>
      <c r="BE46" s="434"/>
      <c r="BF46" s="434"/>
      <c r="BG46" s="434"/>
      <c r="BH46" s="208" t="s">
        <v>128</v>
      </c>
      <c r="BI46" s="218" t="str">
        <f t="shared" si="8"/>
        <v/>
      </c>
      <c r="BJ46" s="217"/>
    </row>
    <row r="47" spans="1:62" ht="17.25" customHeight="1">
      <c r="A47" s="461">
        <v>37</v>
      </c>
      <c r="B47" s="461"/>
      <c r="C47" s="467"/>
      <c r="D47" s="468"/>
      <c r="E47" s="466"/>
      <c r="F47" s="466"/>
      <c r="G47" s="466"/>
      <c r="H47" s="466"/>
      <c r="I47" s="466"/>
      <c r="J47" s="466"/>
      <c r="K47" s="466"/>
      <c r="L47" s="466"/>
      <c r="M47" s="466"/>
      <c r="N47" s="466"/>
      <c r="O47" s="466"/>
      <c r="P47" s="466"/>
      <c r="Q47" s="462"/>
      <c r="R47" s="462"/>
      <c r="S47" s="462"/>
      <c r="T47" s="462"/>
      <c r="U47" s="462"/>
      <c r="V47" s="462"/>
      <c r="W47" s="435"/>
      <c r="X47" s="436"/>
      <c r="Y47" s="436"/>
      <c r="Z47" s="436"/>
      <c r="AA47" s="207" t="s">
        <v>128</v>
      </c>
      <c r="AB47" s="207" t="s">
        <v>129</v>
      </c>
      <c r="AC47" s="433"/>
      <c r="AD47" s="433"/>
      <c r="AE47" s="207" t="s">
        <v>44</v>
      </c>
      <c r="AF47" s="207" t="s">
        <v>129</v>
      </c>
      <c r="AG47" s="433"/>
      <c r="AH47" s="433"/>
      <c r="AI47" s="207" t="s">
        <v>130</v>
      </c>
      <c r="AJ47" s="207" t="s">
        <v>131</v>
      </c>
      <c r="AK47" s="455" t="str">
        <f t="shared" si="6"/>
        <v/>
      </c>
      <c r="AL47" s="455"/>
      <c r="AM47" s="455"/>
      <c r="AN47" s="455"/>
      <c r="AO47" s="208" t="s">
        <v>128</v>
      </c>
      <c r="AP47" s="435"/>
      <c r="AQ47" s="436"/>
      <c r="AR47" s="436"/>
      <c r="AS47" s="436"/>
      <c r="AT47" s="207" t="s">
        <v>128</v>
      </c>
      <c r="AU47" s="207" t="s">
        <v>129</v>
      </c>
      <c r="AV47" s="433"/>
      <c r="AW47" s="433"/>
      <c r="AX47" s="207" t="s">
        <v>44</v>
      </c>
      <c r="AY47" s="207" t="s">
        <v>129</v>
      </c>
      <c r="AZ47" s="433"/>
      <c r="BA47" s="433"/>
      <c r="BB47" s="207" t="s">
        <v>130</v>
      </c>
      <c r="BC47" s="207" t="s">
        <v>131</v>
      </c>
      <c r="BD47" s="434" t="str">
        <f t="shared" si="7"/>
        <v/>
      </c>
      <c r="BE47" s="434"/>
      <c r="BF47" s="434"/>
      <c r="BG47" s="434"/>
      <c r="BH47" s="208" t="s">
        <v>128</v>
      </c>
      <c r="BI47" s="218" t="str">
        <f t="shared" si="8"/>
        <v/>
      </c>
      <c r="BJ47" s="217"/>
    </row>
    <row r="48" spans="1:62" ht="17.25" customHeight="1">
      <c r="A48" s="465">
        <v>38</v>
      </c>
      <c r="B48" s="465"/>
      <c r="C48" s="467"/>
      <c r="D48" s="468"/>
      <c r="E48" s="466"/>
      <c r="F48" s="466"/>
      <c r="G48" s="466"/>
      <c r="H48" s="466"/>
      <c r="I48" s="466"/>
      <c r="J48" s="466"/>
      <c r="K48" s="466"/>
      <c r="L48" s="466"/>
      <c r="M48" s="466"/>
      <c r="N48" s="466"/>
      <c r="O48" s="466"/>
      <c r="P48" s="466"/>
      <c r="Q48" s="462"/>
      <c r="R48" s="462"/>
      <c r="S48" s="462"/>
      <c r="T48" s="462"/>
      <c r="U48" s="462"/>
      <c r="V48" s="462"/>
      <c r="W48" s="435"/>
      <c r="X48" s="436"/>
      <c r="Y48" s="436"/>
      <c r="Z48" s="436"/>
      <c r="AA48" s="207" t="s">
        <v>128</v>
      </c>
      <c r="AB48" s="207" t="s">
        <v>129</v>
      </c>
      <c r="AC48" s="433"/>
      <c r="AD48" s="433"/>
      <c r="AE48" s="207" t="s">
        <v>44</v>
      </c>
      <c r="AF48" s="207" t="s">
        <v>129</v>
      </c>
      <c r="AG48" s="433"/>
      <c r="AH48" s="433"/>
      <c r="AI48" s="207" t="s">
        <v>130</v>
      </c>
      <c r="AJ48" s="207" t="s">
        <v>131</v>
      </c>
      <c r="AK48" s="455" t="str">
        <f t="shared" si="6"/>
        <v/>
      </c>
      <c r="AL48" s="455"/>
      <c r="AM48" s="455"/>
      <c r="AN48" s="455"/>
      <c r="AO48" s="208" t="s">
        <v>128</v>
      </c>
      <c r="AP48" s="435"/>
      <c r="AQ48" s="436"/>
      <c r="AR48" s="436"/>
      <c r="AS48" s="436"/>
      <c r="AT48" s="207" t="s">
        <v>128</v>
      </c>
      <c r="AU48" s="207" t="s">
        <v>129</v>
      </c>
      <c r="AV48" s="433"/>
      <c r="AW48" s="433"/>
      <c r="AX48" s="207" t="s">
        <v>44</v>
      </c>
      <c r="AY48" s="207" t="s">
        <v>129</v>
      </c>
      <c r="AZ48" s="433"/>
      <c r="BA48" s="433"/>
      <c r="BB48" s="207" t="s">
        <v>130</v>
      </c>
      <c r="BC48" s="207" t="s">
        <v>131</v>
      </c>
      <c r="BD48" s="434" t="str">
        <f t="shared" si="7"/>
        <v/>
      </c>
      <c r="BE48" s="434"/>
      <c r="BF48" s="434"/>
      <c r="BG48" s="434"/>
      <c r="BH48" s="208" t="s">
        <v>128</v>
      </c>
      <c r="BI48" s="218" t="str">
        <f t="shared" si="8"/>
        <v/>
      </c>
      <c r="BJ48" s="217"/>
    </row>
    <row r="49" spans="1:62" ht="17.25" customHeight="1">
      <c r="A49" s="465">
        <v>39</v>
      </c>
      <c r="B49" s="465"/>
      <c r="C49" s="467"/>
      <c r="D49" s="468"/>
      <c r="E49" s="466"/>
      <c r="F49" s="466"/>
      <c r="G49" s="466"/>
      <c r="H49" s="466"/>
      <c r="I49" s="466"/>
      <c r="J49" s="466"/>
      <c r="K49" s="466"/>
      <c r="L49" s="466"/>
      <c r="M49" s="466"/>
      <c r="N49" s="466"/>
      <c r="O49" s="466"/>
      <c r="P49" s="466"/>
      <c r="Q49" s="462"/>
      <c r="R49" s="462"/>
      <c r="S49" s="462"/>
      <c r="T49" s="462"/>
      <c r="U49" s="462"/>
      <c r="V49" s="462"/>
      <c r="W49" s="435"/>
      <c r="X49" s="436"/>
      <c r="Y49" s="436"/>
      <c r="Z49" s="436"/>
      <c r="AA49" s="207" t="s">
        <v>128</v>
      </c>
      <c r="AB49" s="207" t="s">
        <v>129</v>
      </c>
      <c r="AC49" s="433"/>
      <c r="AD49" s="433"/>
      <c r="AE49" s="207" t="s">
        <v>44</v>
      </c>
      <c r="AF49" s="207" t="s">
        <v>129</v>
      </c>
      <c r="AG49" s="433"/>
      <c r="AH49" s="433"/>
      <c r="AI49" s="207" t="s">
        <v>130</v>
      </c>
      <c r="AJ49" s="207" t="s">
        <v>131</v>
      </c>
      <c r="AK49" s="455" t="str">
        <f t="shared" si="6"/>
        <v/>
      </c>
      <c r="AL49" s="455"/>
      <c r="AM49" s="455"/>
      <c r="AN49" s="455"/>
      <c r="AO49" s="208" t="s">
        <v>128</v>
      </c>
      <c r="AP49" s="435"/>
      <c r="AQ49" s="436"/>
      <c r="AR49" s="436"/>
      <c r="AS49" s="436"/>
      <c r="AT49" s="207" t="s">
        <v>128</v>
      </c>
      <c r="AU49" s="207" t="s">
        <v>129</v>
      </c>
      <c r="AV49" s="433"/>
      <c r="AW49" s="433"/>
      <c r="AX49" s="207" t="s">
        <v>44</v>
      </c>
      <c r="AY49" s="207" t="s">
        <v>129</v>
      </c>
      <c r="AZ49" s="433"/>
      <c r="BA49" s="433"/>
      <c r="BB49" s="207" t="s">
        <v>130</v>
      </c>
      <c r="BC49" s="207" t="s">
        <v>131</v>
      </c>
      <c r="BD49" s="434" t="str">
        <f t="shared" si="7"/>
        <v/>
      </c>
      <c r="BE49" s="434"/>
      <c r="BF49" s="434"/>
      <c r="BG49" s="434"/>
      <c r="BH49" s="208" t="s">
        <v>128</v>
      </c>
      <c r="BI49" s="218" t="str">
        <f t="shared" si="8"/>
        <v/>
      </c>
      <c r="BJ49" s="217"/>
    </row>
    <row r="50" spans="1:62" ht="17.25" customHeight="1">
      <c r="A50" s="465">
        <v>40</v>
      </c>
      <c r="B50" s="465"/>
      <c r="C50" s="467"/>
      <c r="D50" s="468"/>
      <c r="E50" s="466"/>
      <c r="F50" s="466"/>
      <c r="G50" s="466"/>
      <c r="H50" s="466"/>
      <c r="I50" s="466"/>
      <c r="J50" s="466"/>
      <c r="K50" s="466"/>
      <c r="L50" s="466"/>
      <c r="M50" s="466"/>
      <c r="N50" s="466"/>
      <c r="O50" s="466"/>
      <c r="P50" s="466"/>
      <c r="Q50" s="462"/>
      <c r="R50" s="462"/>
      <c r="S50" s="462"/>
      <c r="T50" s="462"/>
      <c r="U50" s="462"/>
      <c r="V50" s="462"/>
      <c r="W50" s="435"/>
      <c r="X50" s="436"/>
      <c r="Y50" s="436"/>
      <c r="Z50" s="436"/>
      <c r="AA50" s="207" t="s">
        <v>128</v>
      </c>
      <c r="AB50" s="207" t="s">
        <v>129</v>
      </c>
      <c r="AC50" s="433"/>
      <c r="AD50" s="433"/>
      <c r="AE50" s="207" t="s">
        <v>44</v>
      </c>
      <c r="AF50" s="207" t="s">
        <v>129</v>
      </c>
      <c r="AG50" s="433"/>
      <c r="AH50" s="433"/>
      <c r="AI50" s="207" t="s">
        <v>130</v>
      </c>
      <c r="AJ50" s="207" t="s">
        <v>131</v>
      </c>
      <c r="AK50" s="455" t="str">
        <f t="shared" si="6"/>
        <v/>
      </c>
      <c r="AL50" s="455"/>
      <c r="AM50" s="455"/>
      <c r="AN50" s="455"/>
      <c r="AO50" s="208" t="s">
        <v>128</v>
      </c>
      <c r="AP50" s="435"/>
      <c r="AQ50" s="436"/>
      <c r="AR50" s="436"/>
      <c r="AS50" s="436"/>
      <c r="AT50" s="207" t="s">
        <v>128</v>
      </c>
      <c r="AU50" s="207" t="s">
        <v>129</v>
      </c>
      <c r="AV50" s="433"/>
      <c r="AW50" s="433"/>
      <c r="AX50" s="207" t="s">
        <v>44</v>
      </c>
      <c r="AY50" s="207" t="s">
        <v>129</v>
      </c>
      <c r="AZ50" s="433"/>
      <c r="BA50" s="433"/>
      <c r="BB50" s="207" t="s">
        <v>130</v>
      </c>
      <c r="BC50" s="207" t="s">
        <v>131</v>
      </c>
      <c r="BD50" s="434" t="str">
        <f t="shared" si="7"/>
        <v/>
      </c>
      <c r="BE50" s="434"/>
      <c r="BF50" s="434"/>
      <c r="BG50" s="434"/>
      <c r="BH50" s="208" t="s">
        <v>128</v>
      </c>
      <c r="BI50" s="218" t="str">
        <f t="shared" si="8"/>
        <v/>
      </c>
      <c r="BJ50" s="217"/>
    </row>
    <row r="51" spans="1:62" ht="17.25" customHeight="1">
      <c r="A51" s="465">
        <v>41</v>
      </c>
      <c r="B51" s="465"/>
      <c r="C51" s="467"/>
      <c r="D51" s="468"/>
      <c r="E51" s="466"/>
      <c r="F51" s="466"/>
      <c r="G51" s="466"/>
      <c r="H51" s="466"/>
      <c r="I51" s="466"/>
      <c r="J51" s="466"/>
      <c r="K51" s="466"/>
      <c r="L51" s="466"/>
      <c r="M51" s="466"/>
      <c r="N51" s="466"/>
      <c r="O51" s="466"/>
      <c r="P51" s="466"/>
      <c r="Q51" s="462"/>
      <c r="R51" s="462"/>
      <c r="S51" s="462"/>
      <c r="T51" s="462"/>
      <c r="U51" s="462"/>
      <c r="V51" s="462"/>
      <c r="W51" s="435"/>
      <c r="X51" s="436"/>
      <c r="Y51" s="436"/>
      <c r="Z51" s="436"/>
      <c r="AA51" s="207" t="s">
        <v>128</v>
      </c>
      <c r="AB51" s="207" t="s">
        <v>129</v>
      </c>
      <c r="AC51" s="433"/>
      <c r="AD51" s="433"/>
      <c r="AE51" s="207" t="s">
        <v>44</v>
      </c>
      <c r="AF51" s="207" t="s">
        <v>129</v>
      </c>
      <c r="AG51" s="433"/>
      <c r="AH51" s="433"/>
      <c r="AI51" s="207" t="s">
        <v>130</v>
      </c>
      <c r="AJ51" s="207" t="s">
        <v>131</v>
      </c>
      <c r="AK51" s="455" t="str">
        <f t="shared" si="6"/>
        <v/>
      </c>
      <c r="AL51" s="455"/>
      <c r="AM51" s="455"/>
      <c r="AN51" s="455"/>
      <c r="AO51" s="208" t="s">
        <v>128</v>
      </c>
      <c r="AP51" s="435"/>
      <c r="AQ51" s="436"/>
      <c r="AR51" s="436"/>
      <c r="AS51" s="436"/>
      <c r="AT51" s="207" t="s">
        <v>128</v>
      </c>
      <c r="AU51" s="207" t="s">
        <v>129</v>
      </c>
      <c r="AV51" s="433"/>
      <c r="AW51" s="433"/>
      <c r="AX51" s="207" t="s">
        <v>44</v>
      </c>
      <c r="AY51" s="207" t="s">
        <v>129</v>
      </c>
      <c r="AZ51" s="433"/>
      <c r="BA51" s="433"/>
      <c r="BB51" s="207" t="s">
        <v>130</v>
      </c>
      <c r="BC51" s="207" t="s">
        <v>131</v>
      </c>
      <c r="BD51" s="434" t="str">
        <f t="shared" si="7"/>
        <v/>
      </c>
      <c r="BE51" s="434"/>
      <c r="BF51" s="434"/>
      <c r="BG51" s="434"/>
      <c r="BH51" s="208" t="s">
        <v>128</v>
      </c>
      <c r="BI51" s="218" t="str">
        <f t="shared" si="8"/>
        <v/>
      </c>
      <c r="BJ51" s="217"/>
    </row>
    <row r="52" spans="1:62" ht="17.25" customHeight="1">
      <c r="A52" s="465">
        <v>42</v>
      </c>
      <c r="B52" s="465"/>
      <c r="C52" s="467"/>
      <c r="D52" s="468"/>
      <c r="E52" s="466"/>
      <c r="F52" s="466"/>
      <c r="G52" s="466"/>
      <c r="H52" s="466"/>
      <c r="I52" s="466"/>
      <c r="J52" s="466"/>
      <c r="K52" s="466"/>
      <c r="L52" s="466"/>
      <c r="M52" s="466"/>
      <c r="N52" s="466"/>
      <c r="O52" s="466"/>
      <c r="P52" s="466"/>
      <c r="Q52" s="462"/>
      <c r="R52" s="462"/>
      <c r="S52" s="462"/>
      <c r="T52" s="462"/>
      <c r="U52" s="462"/>
      <c r="V52" s="462"/>
      <c r="W52" s="435"/>
      <c r="X52" s="436"/>
      <c r="Y52" s="436"/>
      <c r="Z52" s="436"/>
      <c r="AA52" s="207" t="s">
        <v>128</v>
      </c>
      <c r="AB52" s="207" t="s">
        <v>129</v>
      </c>
      <c r="AC52" s="433"/>
      <c r="AD52" s="433"/>
      <c r="AE52" s="207" t="s">
        <v>44</v>
      </c>
      <c r="AF52" s="207" t="s">
        <v>129</v>
      </c>
      <c r="AG52" s="433"/>
      <c r="AH52" s="433"/>
      <c r="AI52" s="207" t="s">
        <v>130</v>
      </c>
      <c r="AJ52" s="207" t="s">
        <v>131</v>
      </c>
      <c r="AK52" s="455" t="str">
        <f t="shared" si="6"/>
        <v/>
      </c>
      <c r="AL52" s="455"/>
      <c r="AM52" s="455"/>
      <c r="AN52" s="455"/>
      <c r="AO52" s="208" t="s">
        <v>128</v>
      </c>
      <c r="AP52" s="435"/>
      <c r="AQ52" s="436"/>
      <c r="AR52" s="436"/>
      <c r="AS52" s="436"/>
      <c r="AT52" s="207" t="s">
        <v>128</v>
      </c>
      <c r="AU52" s="207" t="s">
        <v>129</v>
      </c>
      <c r="AV52" s="433"/>
      <c r="AW52" s="433"/>
      <c r="AX52" s="207" t="s">
        <v>44</v>
      </c>
      <c r="AY52" s="207" t="s">
        <v>129</v>
      </c>
      <c r="AZ52" s="433"/>
      <c r="BA52" s="433"/>
      <c r="BB52" s="207" t="s">
        <v>130</v>
      </c>
      <c r="BC52" s="207" t="s">
        <v>131</v>
      </c>
      <c r="BD52" s="434" t="str">
        <f t="shared" si="7"/>
        <v/>
      </c>
      <c r="BE52" s="434"/>
      <c r="BF52" s="434"/>
      <c r="BG52" s="434"/>
      <c r="BH52" s="208" t="s">
        <v>128</v>
      </c>
      <c r="BI52" s="218" t="str">
        <f t="shared" si="8"/>
        <v/>
      </c>
      <c r="BJ52" s="217"/>
    </row>
    <row r="53" spans="1:62" ht="17.25" customHeight="1">
      <c r="A53" s="465">
        <v>43</v>
      </c>
      <c r="B53" s="465"/>
      <c r="C53" s="467"/>
      <c r="D53" s="468"/>
      <c r="E53" s="466"/>
      <c r="F53" s="466"/>
      <c r="G53" s="466"/>
      <c r="H53" s="466"/>
      <c r="I53" s="466"/>
      <c r="J53" s="466"/>
      <c r="K53" s="466"/>
      <c r="L53" s="466"/>
      <c r="M53" s="466"/>
      <c r="N53" s="466"/>
      <c r="O53" s="466"/>
      <c r="P53" s="466"/>
      <c r="Q53" s="462"/>
      <c r="R53" s="462"/>
      <c r="S53" s="462"/>
      <c r="T53" s="462"/>
      <c r="U53" s="462"/>
      <c r="V53" s="462"/>
      <c r="W53" s="435"/>
      <c r="X53" s="436"/>
      <c r="Y53" s="436"/>
      <c r="Z53" s="436"/>
      <c r="AA53" s="207" t="s">
        <v>128</v>
      </c>
      <c r="AB53" s="207" t="s">
        <v>129</v>
      </c>
      <c r="AC53" s="433"/>
      <c r="AD53" s="433"/>
      <c r="AE53" s="207" t="s">
        <v>44</v>
      </c>
      <c r="AF53" s="207" t="s">
        <v>129</v>
      </c>
      <c r="AG53" s="433"/>
      <c r="AH53" s="433"/>
      <c r="AI53" s="207" t="s">
        <v>130</v>
      </c>
      <c r="AJ53" s="207" t="s">
        <v>131</v>
      </c>
      <c r="AK53" s="455" t="str">
        <f t="shared" si="6"/>
        <v/>
      </c>
      <c r="AL53" s="455"/>
      <c r="AM53" s="455"/>
      <c r="AN53" s="455"/>
      <c r="AO53" s="208" t="s">
        <v>128</v>
      </c>
      <c r="AP53" s="435"/>
      <c r="AQ53" s="436"/>
      <c r="AR53" s="436"/>
      <c r="AS53" s="436"/>
      <c r="AT53" s="207" t="s">
        <v>128</v>
      </c>
      <c r="AU53" s="207" t="s">
        <v>129</v>
      </c>
      <c r="AV53" s="433"/>
      <c r="AW53" s="433"/>
      <c r="AX53" s="207" t="s">
        <v>44</v>
      </c>
      <c r="AY53" s="207" t="s">
        <v>129</v>
      </c>
      <c r="AZ53" s="433"/>
      <c r="BA53" s="433"/>
      <c r="BB53" s="207" t="s">
        <v>130</v>
      </c>
      <c r="BC53" s="207" t="s">
        <v>131</v>
      </c>
      <c r="BD53" s="434" t="str">
        <f t="shared" si="7"/>
        <v/>
      </c>
      <c r="BE53" s="434"/>
      <c r="BF53" s="434"/>
      <c r="BG53" s="434"/>
      <c r="BH53" s="208" t="s">
        <v>128</v>
      </c>
      <c r="BI53" s="218" t="str">
        <f t="shared" si="8"/>
        <v/>
      </c>
      <c r="BJ53" s="217"/>
    </row>
    <row r="54" spans="1:62" ht="17.25" customHeight="1">
      <c r="A54" s="465">
        <v>44</v>
      </c>
      <c r="B54" s="465"/>
      <c r="C54" s="467"/>
      <c r="D54" s="468"/>
      <c r="E54" s="466"/>
      <c r="F54" s="466"/>
      <c r="G54" s="466"/>
      <c r="H54" s="466"/>
      <c r="I54" s="466"/>
      <c r="J54" s="466"/>
      <c r="K54" s="466"/>
      <c r="L54" s="466"/>
      <c r="M54" s="466"/>
      <c r="N54" s="466"/>
      <c r="O54" s="466"/>
      <c r="P54" s="466"/>
      <c r="Q54" s="462"/>
      <c r="R54" s="462"/>
      <c r="S54" s="462"/>
      <c r="T54" s="462"/>
      <c r="U54" s="462"/>
      <c r="V54" s="462"/>
      <c r="W54" s="435"/>
      <c r="X54" s="436"/>
      <c r="Y54" s="436"/>
      <c r="Z54" s="436"/>
      <c r="AA54" s="207" t="s">
        <v>128</v>
      </c>
      <c r="AB54" s="207" t="s">
        <v>129</v>
      </c>
      <c r="AC54" s="433"/>
      <c r="AD54" s="433"/>
      <c r="AE54" s="207" t="s">
        <v>44</v>
      </c>
      <c r="AF54" s="207" t="s">
        <v>129</v>
      </c>
      <c r="AG54" s="433"/>
      <c r="AH54" s="433"/>
      <c r="AI54" s="207" t="s">
        <v>130</v>
      </c>
      <c r="AJ54" s="207" t="s">
        <v>131</v>
      </c>
      <c r="AK54" s="455" t="str">
        <f t="shared" si="6"/>
        <v/>
      </c>
      <c r="AL54" s="455"/>
      <c r="AM54" s="455"/>
      <c r="AN54" s="455"/>
      <c r="AO54" s="208" t="s">
        <v>128</v>
      </c>
      <c r="AP54" s="435"/>
      <c r="AQ54" s="436"/>
      <c r="AR54" s="436"/>
      <c r="AS54" s="436"/>
      <c r="AT54" s="207" t="s">
        <v>128</v>
      </c>
      <c r="AU54" s="207" t="s">
        <v>129</v>
      </c>
      <c r="AV54" s="433"/>
      <c r="AW54" s="433"/>
      <c r="AX54" s="207" t="s">
        <v>44</v>
      </c>
      <c r="AY54" s="207" t="s">
        <v>129</v>
      </c>
      <c r="AZ54" s="433"/>
      <c r="BA54" s="433"/>
      <c r="BB54" s="207" t="s">
        <v>130</v>
      </c>
      <c r="BC54" s="207" t="s">
        <v>131</v>
      </c>
      <c r="BD54" s="434" t="str">
        <f t="shared" si="7"/>
        <v/>
      </c>
      <c r="BE54" s="434"/>
      <c r="BF54" s="434"/>
      <c r="BG54" s="434"/>
      <c r="BH54" s="208" t="s">
        <v>128</v>
      </c>
      <c r="BI54" s="218" t="str">
        <f t="shared" si="8"/>
        <v/>
      </c>
      <c r="BJ54" s="217"/>
    </row>
    <row r="55" spans="1:62" ht="17.25" customHeight="1">
      <c r="A55" s="465">
        <v>45</v>
      </c>
      <c r="B55" s="465"/>
      <c r="C55" s="467"/>
      <c r="D55" s="468"/>
      <c r="E55" s="466"/>
      <c r="F55" s="466"/>
      <c r="G55" s="466"/>
      <c r="H55" s="466"/>
      <c r="I55" s="466"/>
      <c r="J55" s="466"/>
      <c r="K55" s="466"/>
      <c r="L55" s="466"/>
      <c r="M55" s="466"/>
      <c r="N55" s="466"/>
      <c r="O55" s="466"/>
      <c r="P55" s="466"/>
      <c r="Q55" s="462"/>
      <c r="R55" s="462"/>
      <c r="S55" s="462"/>
      <c r="T55" s="462"/>
      <c r="U55" s="462"/>
      <c r="V55" s="462"/>
      <c r="W55" s="435"/>
      <c r="X55" s="436"/>
      <c r="Y55" s="436"/>
      <c r="Z55" s="436"/>
      <c r="AA55" s="207" t="s">
        <v>128</v>
      </c>
      <c r="AB55" s="207" t="s">
        <v>129</v>
      </c>
      <c r="AC55" s="433"/>
      <c r="AD55" s="433"/>
      <c r="AE55" s="207" t="s">
        <v>44</v>
      </c>
      <c r="AF55" s="207" t="s">
        <v>129</v>
      </c>
      <c r="AG55" s="433"/>
      <c r="AH55" s="433"/>
      <c r="AI55" s="207" t="s">
        <v>130</v>
      </c>
      <c r="AJ55" s="207" t="s">
        <v>131</v>
      </c>
      <c r="AK55" s="455" t="str">
        <f t="shared" si="6"/>
        <v/>
      </c>
      <c r="AL55" s="455"/>
      <c r="AM55" s="455"/>
      <c r="AN55" s="455"/>
      <c r="AO55" s="208" t="s">
        <v>128</v>
      </c>
      <c r="AP55" s="435"/>
      <c r="AQ55" s="436"/>
      <c r="AR55" s="436"/>
      <c r="AS55" s="436"/>
      <c r="AT55" s="207" t="s">
        <v>128</v>
      </c>
      <c r="AU55" s="207" t="s">
        <v>129</v>
      </c>
      <c r="AV55" s="433"/>
      <c r="AW55" s="433"/>
      <c r="AX55" s="207" t="s">
        <v>44</v>
      </c>
      <c r="AY55" s="207" t="s">
        <v>129</v>
      </c>
      <c r="AZ55" s="433"/>
      <c r="BA55" s="433"/>
      <c r="BB55" s="207" t="s">
        <v>130</v>
      </c>
      <c r="BC55" s="207" t="s">
        <v>131</v>
      </c>
      <c r="BD55" s="434" t="str">
        <f t="shared" si="7"/>
        <v/>
      </c>
      <c r="BE55" s="434"/>
      <c r="BF55" s="434"/>
      <c r="BG55" s="434"/>
      <c r="BH55" s="208" t="s">
        <v>128</v>
      </c>
      <c r="BI55" s="218" t="str">
        <f t="shared" si="8"/>
        <v/>
      </c>
      <c r="BJ55" s="217"/>
    </row>
    <row r="56" spans="1:62" ht="17.25" customHeight="1">
      <c r="A56" s="461">
        <v>46</v>
      </c>
      <c r="B56" s="461"/>
      <c r="C56" s="467"/>
      <c r="D56" s="468"/>
      <c r="E56" s="466"/>
      <c r="F56" s="466"/>
      <c r="G56" s="466"/>
      <c r="H56" s="466"/>
      <c r="I56" s="466"/>
      <c r="J56" s="466"/>
      <c r="K56" s="466"/>
      <c r="L56" s="466"/>
      <c r="M56" s="466"/>
      <c r="N56" s="466"/>
      <c r="O56" s="466"/>
      <c r="P56" s="466"/>
      <c r="Q56" s="462"/>
      <c r="R56" s="462"/>
      <c r="S56" s="462"/>
      <c r="T56" s="462"/>
      <c r="U56" s="462"/>
      <c r="V56" s="462"/>
      <c r="W56" s="435"/>
      <c r="X56" s="436"/>
      <c r="Y56" s="436"/>
      <c r="Z56" s="436"/>
      <c r="AA56" s="207" t="s">
        <v>128</v>
      </c>
      <c r="AB56" s="207" t="s">
        <v>129</v>
      </c>
      <c r="AC56" s="433"/>
      <c r="AD56" s="433"/>
      <c r="AE56" s="207" t="s">
        <v>44</v>
      </c>
      <c r="AF56" s="207" t="s">
        <v>129</v>
      </c>
      <c r="AG56" s="433"/>
      <c r="AH56" s="433"/>
      <c r="AI56" s="207" t="s">
        <v>130</v>
      </c>
      <c r="AJ56" s="207" t="s">
        <v>131</v>
      </c>
      <c r="AK56" s="455" t="str">
        <f t="shared" si="6"/>
        <v/>
      </c>
      <c r="AL56" s="455"/>
      <c r="AM56" s="455"/>
      <c r="AN56" s="455"/>
      <c r="AO56" s="208" t="s">
        <v>128</v>
      </c>
      <c r="AP56" s="435"/>
      <c r="AQ56" s="436"/>
      <c r="AR56" s="436"/>
      <c r="AS56" s="436"/>
      <c r="AT56" s="207" t="s">
        <v>128</v>
      </c>
      <c r="AU56" s="207" t="s">
        <v>129</v>
      </c>
      <c r="AV56" s="433"/>
      <c r="AW56" s="433"/>
      <c r="AX56" s="207" t="s">
        <v>44</v>
      </c>
      <c r="AY56" s="207" t="s">
        <v>129</v>
      </c>
      <c r="AZ56" s="433"/>
      <c r="BA56" s="433"/>
      <c r="BB56" s="207" t="s">
        <v>130</v>
      </c>
      <c r="BC56" s="207" t="s">
        <v>131</v>
      </c>
      <c r="BD56" s="434" t="str">
        <f t="shared" si="7"/>
        <v/>
      </c>
      <c r="BE56" s="434"/>
      <c r="BF56" s="434"/>
      <c r="BG56" s="434"/>
      <c r="BH56" s="208" t="s">
        <v>128</v>
      </c>
      <c r="BI56" s="218" t="str">
        <f t="shared" si="8"/>
        <v/>
      </c>
      <c r="BJ56" s="217"/>
    </row>
    <row r="57" spans="1:62" ht="17.25" customHeight="1">
      <c r="A57" s="465">
        <v>47</v>
      </c>
      <c r="B57" s="465"/>
      <c r="C57" s="467"/>
      <c r="D57" s="468"/>
      <c r="E57" s="466"/>
      <c r="F57" s="466"/>
      <c r="G57" s="466"/>
      <c r="H57" s="466"/>
      <c r="I57" s="466"/>
      <c r="J57" s="466"/>
      <c r="K57" s="466"/>
      <c r="L57" s="466"/>
      <c r="M57" s="466"/>
      <c r="N57" s="466"/>
      <c r="O57" s="466"/>
      <c r="P57" s="466"/>
      <c r="Q57" s="462"/>
      <c r="R57" s="462"/>
      <c r="S57" s="462"/>
      <c r="T57" s="462"/>
      <c r="U57" s="462"/>
      <c r="V57" s="462"/>
      <c r="W57" s="435"/>
      <c r="X57" s="436"/>
      <c r="Y57" s="436"/>
      <c r="Z57" s="436"/>
      <c r="AA57" s="207" t="s">
        <v>128</v>
      </c>
      <c r="AB57" s="207" t="s">
        <v>129</v>
      </c>
      <c r="AC57" s="433"/>
      <c r="AD57" s="433"/>
      <c r="AE57" s="207" t="s">
        <v>44</v>
      </c>
      <c r="AF57" s="207" t="s">
        <v>129</v>
      </c>
      <c r="AG57" s="433"/>
      <c r="AH57" s="433"/>
      <c r="AI57" s="207" t="s">
        <v>130</v>
      </c>
      <c r="AJ57" s="207" t="s">
        <v>131</v>
      </c>
      <c r="AK57" s="455" t="str">
        <f t="shared" si="6"/>
        <v/>
      </c>
      <c r="AL57" s="455"/>
      <c r="AM57" s="455"/>
      <c r="AN57" s="455"/>
      <c r="AO57" s="208" t="s">
        <v>128</v>
      </c>
      <c r="AP57" s="435"/>
      <c r="AQ57" s="436"/>
      <c r="AR57" s="436"/>
      <c r="AS57" s="436"/>
      <c r="AT57" s="207" t="s">
        <v>128</v>
      </c>
      <c r="AU57" s="207" t="s">
        <v>129</v>
      </c>
      <c r="AV57" s="433"/>
      <c r="AW57" s="433"/>
      <c r="AX57" s="207" t="s">
        <v>44</v>
      </c>
      <c r="AY57" s="207" t="s">
        <v>129</v>
      </c>
      <c r="AZ57" s="433"/>
      <c r="BA57" s="433"/>
      <c r="BB57" s="207" t="s">
        <v>130</v>
      </c>
      <c r="BC57" s="207" t="s">
        <v>131</v>
      </c>
      <c r="BD57" s="434" t="str">
        <f t="shared" si="7"/>
        <v/>
      </c>
      <c r="BE57" s="434"/>
      <c r="BF57" s="434"/>
      <c r="BG57" s="434"/>
      <c r="BH57" s="208" t="s">
        <v>128</v>
      </c>
      <c r="BI57" s="218" t="str">
        <f t="shared" si="8"/>
        <v/>
      </c>
      <c r="BJ57" s="217"/>
    </row>
    <row r="58" spans="1:62" ht="17.25" customHeight="1">
      <c r="A58" s="465">
        <v>48</v>
      </c>
      <c r="B58" s="465"/>
      <c r="C58" s="467"/>
      <c r="D58" s="468"/>
      <c r="E58" s="466"/>
      <c r="F58" s="466"/>
      <c r="G58" s="466"/>
      <c r="H58" s="466"/>
      <c r="I58" s="466"/>
      <c r="J58" s="466"/>
      <c r="K58" s="466"/>
      <c r="L58" s="466"/>
      <c r="M58" s="466"/>
      <c r="N58" s="466"/>
      <c r="O58" s="466"/>
      <c r="P58" s="466"/>
      <c r="Q58" s="462"/>
      <c r="R58" s="462"/>
      <c r="S58" s="462"/>
      <c r="T58" s="462"/>
      <c r="U58" s="462"/>
      <c r="V58" s="462"/>
      <c r="W58" s="435"/>
      <c r="X58" s="436"/>
      <c r="Y58" s="436"/>
      <c r="Z58" s="436"/>
      <c r="AA58" s="207" t="s">
        <v>128</v>
      </c>
      <c r="AB58" s="207" t="s">
        <v>129</v>
      </c>
      <c r="AC58" s="433"/>
      <c r="AD58" s="433"/>
      <c r="AE58" s="207" t="s">
        <v>44</v>
      </c>
      <c r="AF58" s="207" t="s">
        <v>129</v>
      </c>
      <c r="AG58" s="433"/>
      <c r="AH58" s="433"/>
      <c r="AI58" s="207" t="s">
        <v>130</v>
      </c>
      <c r="AJ58" s="207" t="s">
        <v>131</v>
      </c>
      <c r="AK58" s="455" t="str">
        <f>IF(W58="","",IF(AND(OR(Q58="基本給",Q58="手当"),W58&gt;40000),"NG",IF(AND(OR(Q58="基本給",Q58="手当"),W58&lt;=4999),"NG",W58*AC58*AG58)))</f>
        <v/>
      </c>
      <c r="AL58" s="455"/>
      <c r="AM58" s="455"/>
      <c r="AN58" s="455"/>
      <c r="AO58" s="208" t="s">
        <v>128</v>
      </c>
      <c r="AP58" s="435"/>
      <c r="AQ58" s="436"/>
      <c r="AR58" s="436"/>
      <c r="AS58" s="436"/>
      <c r="AT58" s="207" t="s">
        <v>128</v>
      </c>
      <c r="AU58" s="207" t="s">
        <v>129</v>
      </c>
      <c r="AV58" s="433"/>
      <c r="AW58" s="433"/>
      <c r="AX58" s="207" t="s">
        <v>44</v>
      </c>
      <c r="AY58" s="207" t="s">
        <v>129</v>
      </c>
      <c r="AZ58" s="433"/>
      <c r="BA58" s="433"/>
      <c r="BB58" s="207" t="s">
        <v>130</v>
      </c>
      <c r="BC58" s="207" t="s">
        <v>131</v>
      </c>
      <c r="BD58" s="434" t="str">
        <f t="shared" si="7"/>
        <v/>
      </c>
      <c r="BE58" s="434"/>
      <c r="BF58" s="434"/>
      <c r="BG58" s="434"/>
      <c r="BH58" s="208" t="s">
        <v>128</v>
      </c>
      <c r="BI58" s="218" t="str">
        <f t="shared" si="8"/>
        <v/>
      </c>
      <c r="BJ58" s="217"/>
    </row>
    <row r="59" spans="1:62" ht="17.25" customHeight="1">
      <c r="A59" s="465">
        <v>49</v>
      </c>
      <c r="B59" s="465"/>
      <c r="C59" s="467"/>
      <c r="D59" s="468"/>
      <c r="E59" s="466"/>
      <c r="F59" s="466"/>
      <c r="G59" s="466"/>
      <c r="H59" s="466"/>
      <c r="I59" s="466"/>
      <c r="J59" s="466"/>
      <c r="K59" s="466"/>
      <c r="L59" s="466"/>
      <c r="M59" s="466"/>
      <c r="N59" s="466"/>
      <c r="O59" s="466"/>
      <c r="P59" s="466"/>
      <c r="Q59" s="462"/>
      <c r="R59" s="462"/>
      <c r="S59" s="462"/>
      <c r="T59" s="462"/>
      <c r="U59" s="462"/>
      <c r="V59" s="462"/>
      <c r="W59" s="435"/>
      <c r="X59" s="436"/>
      <c r="Y59" s="436"/>
      <c r="Z59" s="436"/>
      <c r="AA59" s="207" t="s">
        <v>128</v>
      </c>
      <c r="AB59" s="207" t="s">
        <v>129</v>
      </c>
      <c r="AC59" s="433"/>
      <c r="AD59" s="433"/>
      <c r="AE59" s="207" t="s">
        <v>44</v>
      </c>
      <c r="AF59" s="207" t="s">
        <v>129</v>
      </c>
      <c r="AG59" s="433"/>
      <c r="AH59" s="433"/>
      <c r="AI59" s="207" t="s">
        <v>130</v>
      </c>
      <c r="AJ59" s="207" t="s">
        <v>131</v>
      </c>
      <c r="AK59" s="455" t="str">
        <f t="shared" ref="AK59" si="9">IF(W59="","",IF(AND(OR(Q59="基本給",Q59="手当"),W59&gt;40000),"NG",IF(AND(OR(Q59="基本給",Q59="手当"),W59&lt;=4999),"NG",W59*AC59*AG59)))</f>
        <v/>
      </c>
      <c r="AL59" s="455"/>
      <c r="AM59" s="455"/>
      <c r="AN59" s="455"/>
      <c r="AO59" s="208" t="s">
        <v>128</v>
      </c>
      <c r="AP59" s="435"/>
      <c r="AQ59" s="436"/>
      <c r="AR59" s="436"/>
      <c r="AS59" s="436"/>
      <c r="AT59" s="207" t="s">
        <v>128</v>
      </c>
      <c r="AU59" s="207" t="s">
        <v>129</v>
      </c>
      <c r="AV59" s="433"/>
      <c r="AW59" s="433"/>
      <c r="AX59" s="207" t="s">
        <v>44</v>
      </c>
      <c r="AY59" s="207" t="s">
        <v>129</v>
      </c>
      <c r="AZ59" s="433"/>
      <c r="BA59" s="433"/>
      <c r="BB59" s="207" t="s">
        <v>130</v>
      </c>
      <c r="BC59" s="207" t="s">
        <v>131</v>
      </c>
      <c r="BD59" s="434" t="str">
        <f t="shared" si="7"/>
        <v/>
      </c>
      <c r="BE59" s="434"/>
      <c r="BF59" s="434"/>
      <c r="BG59" s="434"/>
      <c r="BH59" s="208" t="s">
        <v>128</v>
      </c>
      <c r="BI59" s="218" t="str">
        <f t="shared" si="8"/>
        <v/>
      </c>
      <c r="BJ59" s="217"/>
    </row>
    <row r="60" spans="1:62" ht="17.25" customHeight="1">
      <c r="A60" s="465">
        <v>50</v>
      </c>
      <c r="B60" s="465"/>
      <c r="C60" s="467"/>
      <c r="D60" s="468"/>
      <c r="E60" s="466"/>
      <c r="F60" s="466"/>
      <c r="G60" s="466"/>
      <c r="H60" s="466"/>
      <c r="I60" s="466"/>
      <c r="J60" s="466"/>
      <c r="K60" s="466"/>
      <c r="L60" s="466"/>
      <c r="M60" s="466"/>
      <c r="N60" s="466"/>
      <c r="O60" s="466"/>
      <c r="P60" s="466"/>
      <c r="Q60" s="462"/>
      <c r="R60" s="462"/>
      <c r="S60" s="462"/>
      <c r="T60" s="462"/>
      <c r="U60" s="462"/>
      <c r="V60" s="462"/>
      <c r="W60" s="435"/>
      <c r="X60" s="436"/>
      <c r="Y60" s="436"/>
      <c r="Z60" s="436"/>
      <c r="AA60" s="207" t="s">
        <v>128</v>
      </c>
      <c r="AB60" s="207" t="s">
        <v>129</v>
      </c>
      <c r="AC60" s="433"/>
      <c r="AD60" s="433"/>
      <c r="AE60" s="207" t="s">
        <v>44</v>
      </c>
      <c r="AF60" s="207" t="s">
        <v>129</v>
      </c>
      <c r="AG60" s="433"/>
      <c r="AH60" s="433"/>
      <c r="AI60" s="207" t="s">
        <v>130</v>
      </c>
      <c r="AJ60" s="207" t="s">
        <v>131</v>
      </c>
      <c r="AK60" s="455" t="str">
        <f>IF(W60="","",IF(AND(OR(Q60="基本給",Q60="手当"),W60&gt;40000),"NG",IF(AND(OR(Q60="基本給",Q60="手当"),W60&lt;=4999),"NG",W60*AC60*AG60)))</f>
        <v/>
      </c>
      <c r="AL60" s="455"/>
      <c r="AM60" s="455"/>
      <c r="AN60" s="455"/>
      <c r="AO60" s="208" t="s">
        <v>128</v>
      </c>
      <c r="AP60" s="435"/>
      <c r="AQ60" s="436"/>
      <c r="AR60" s="436"/>
      <c r="AS60" s="436"/>
      <c r="AT60" s="207" t="s">
        <v>128</v>
      </c>
      <c r="AU60" s="207" t="s">
        <v>129</v>
      </c>
      <c r="AV60" s="433"/>
      <c r="AW60" s="433"/>
      <c r="AX60" s="207" t="s">
        <v>44</v>
      </c>
      <c r="AY60" s="207" t="s">
        <v>129</v>
      </c>
      <c r="AZ60" s="433"/>
      <c r="BA60" s="433"/>
      <c r="BB60" s="207" t="s">
        <v>130</v>
      </c>
      <c r="BC60" s="207" t="s">
        <v>131</v>
      </c>
      <c r="BD60" s="434" t="str">
        <f t="shared" si="2"/>
        <v/>
      </c>
      <c r="BE60" s="434"/>
      <c r="BF60" s="434"/>
      <c r="BG60" s="434"/>
      <c r="BH60" s="208" t="s">
        <v>128</v>
      </c>
      <c r="BI60" s="218" t="str">
        <f t="shared" si="0"/>
        <v/>
      </c>
      <c r="BJ60" s="217"/>
    </row>
    <row r="61" spans="1:62" ht="17.25" customHeight="1">
      <c r="A61" s="447" t="s">
        <v>138</v>
      </c>
      <c r="B61" s="447"/>
      <c r="C61" s="447"/>
      <c r="D61" s="447"/>
      <c r="E61" s="447"/>
      <c r="F61" s="447"/>
      <c r="G61" s="447"/>
      <c r="H61" s="447"/>
      <c r="I61" s="447"/>
      <c r="J61" s="447"/>
      <c r="K61" s="447"/>
      <c r="L61" s="447"/>
      <c r="M61" s="447"/>
      <c r="N61" s="447"/>
      <c r="O61" s="447"/>
      <c r="P61" s="447"/>
      <c r="Q61" s="447"/>
      <c r="R61" s="447"/>
      <c r="S61" s="447"/>
      <c r="T61" s="447"/>
      <c r="U61" s="447"/>
      <c r="V61" s="447"/>
      <c r="W61" s="437">
        <f>SUM(AK11:AN60)</f>
        <v>0</v>
      </c>
      <c r="X61" s="437"/>
      <c r="Y61" s="437"/>
      <c r="Z61" s="437"/>
      <c r="AA61" s="437"/>
      <c r="AB61" s="437"/>
      <c r="AC61" s="437"/>
      <c r="AD61" s="437"/>
      <c r="AE61" s="437"/>
      <c r="AF61" s="437"/>
      <c r="AG61" s="437"/>
      <c r="AH61" s="437"/>
      <c r="AI61" s="437"/>
      <c r="AJ61" s="437"/>
      <c r="AK61" s="437"/>
      <c r="AL61" s="437"/>
      <c r="AM61" s="437"/>
      <c r="AN61" s="437"/>
      <c r="AO61" s="437"/>
      <c r="AP61" s="437">
        <f>SUM(BD11:BG60)</f>
        <v>0</v>
      </c>
      <c r="AQ61" s="437"/>
      <c r="AR61" s="437"/>
      <c r="AS61" s="437"/>
      <c r="AT61" s="437"/>
      <c r="AU61" s="437"/>
      <c r="AV61" s="437"/>
      <c r="AW61" s="437"/>
      <c r="AX61" s="437"/>
      <c r="AY61" s="437"/>
      <c r="AZ61" s="437"/>
      <c r="BA61" s="437"/>
      <c r="BB61" s="437"/>
      <c r="BC61" s="437"/>
      <c r="BD61" s="437"/>
      <c r="BE61" s="437"/>
      <c r="BF61" s="437"/>
      <c r="BG61" s="437"/>
      <c r="BH61" s="437"/>
      <c r="BI61" s="219"/>
      <c r="BJ61" s="220"/>
    </row>
    <row r="62" spans="1:62" ht="17.25" customHeight="1">
      <c r="A62" s="447" t="s">
        <v>139</v>
      </c>
      <c r="B62" s="447"/>
      <c r="C62" s="447"/>
      <c r="D62" s="447"/>
      <c r="E62" s="447"/>
      <c r="F62" s="447"/>
      <c r="G62" s="447"/>
      <c r="H62" s="447"/>
      <c r="I62" s="447"/>
      <c r="J62" s="447"/>
      <c r="K62" s="447"/>
      <c r="L62" s="447"/>
      <c r="M62" s="447"/>
      <c r="N62" s="447"/>
      <c r="O62" s="447"/>
      <c r="P62" s="447"/>
      <c r="Q62" s="447"/>
      <c r="R62" s="447"/>
      <c r="S62" s="447"/>
      <c r="T62" s="447"/>
      <c r="U62" s="447"/>
      <c r="V62" s="447"/>
      <c r="W62" s="437">
        <f>IFERROR(ROUND(SUM(AK11:AN60)*'③処遇Ⅱ及び職員処遇入力シート '!$L$16/'③処遇Ⅱ及び職員処遇入力シート '!$H$16,0),0)</f>
        <v>0</v>
      </c>
      <c r="X62" s="437"/>
      <c r="Y62" s="437"/>
      <c r="Z62" s="437"/>
      <c r="AA62" s="437"/>
      <c r="AB62" s="437"/>
      <c r="AC62" s="437"/>
      <c r="AD62" s="437"/>
      <c r="AE62" s="437"/>
      <c r="AF62" s="437"/>
      <c r="AG62" s="437"/>
      <c r="AH62" s="437"/>
      <c r="AI62" s="437"/>
      <c r="AJ62" s="437"/>
      <c r="AK62" s="437"/>
      <c r="AL62" s="437"/>
      <c r="AM62" s="437"/>
      <c r="AN62" s="437"/>
      <c r="AO62" s="437"/>
      <c r="AP62" s="437">
        <f>IFERROR(ROUND(SUM(BD11:BG60)*'③処遇Ⅱ及び職員処遇入力シート '!$L$16/'③処遇Ⅱ及び職員処遇入力シート '!$H$16,0),0)</f>
        <v>0</v>
      </c>
      <c r="AQ62" s="437"/>
      <c r="AR62" s="437"/>
      <c r="AS62" s="437"/>
      <c r="AT62" s="437"/>
      <c r="AU62" s="437"/>
      <c r="AV62" s="437"/>
      <c r="AW62" s="437"/>
      <c r="AX62" s="437"/>
      <c r="AY62" s="437"/>
      <c r="AZ62" s="437"/>
      <c r="BA62" s="437"/>
      <c r="BB62" s="437"/>
      <c r="BC62" s="437"/>
      <c r="BD62" s="437"/>
      <c r="BE62" s="437"/>
      <c r="BF62" s="437"/>
      <c r="BG62" s="437"/>
      <c r="BH62" s="437"/>
    </row>
    <row r="63" spans="1:62" ht="17.25" customHeight="1">
      <c r="A63" s="471" t="s">
        <v>140</v>
      </c>
      <c r="B63" s="471"/>
      <c r="C63" s="471"/>
      <c r="D63" s="471"/>
      <c r="E63" s="471"/>
      <c r="F63" s="471"/>
      <c r="G63" s="471"/>
      <c r="H63" s="471"/>
      <c r="I63" s="471"/>
      <c r="J63" s="471"/>
      <c r="K63" s="471"/>
      <c r="L63" s="471"/>
      <c r="M63" s="471"/>
      <c r="N63" s="471"/>
      <c r="O63" s="471"/>
      <c r="P63" s="471"/>
      <c r="Q63" s="471"/>
      <c r="R63" s="471"/>
      <c r="S63" s="471"/>
      <c r="T63" s="471"/>
      <c r="U63" s="471"/>
      <c r="V63" s="471"/>
      <c r="W63" s="437">
        <f>W61+W62</f>
        <v>0</v>
      </c>
      <c r="X63" s="437"/>
      <c r="Y63" s="437"/>
      <c r="Z63" s="437"/>
      <c r="AA63" s="437"/>
      <c r="AB63" s="437"/>
      <c r="AC63" s="437"/>
      <c r="AD63" s="437"/>
      <c r="AE63" s="437"/>
      <c r="AF63" s="437"/>
      <c r="AG63" s="437"/>
      <c r="AH63" s="437"/>
      <c r="AI63" s="437"/>
      <c r="AJ63" s="437"/>
      <c r="AK63" s="437"/>
      <c r="AL63" s="437"/>
      <c r="AM63" s="437"/>
      <c r="AN63" s="437"/>
      <c r="AO63" s="437"/>
      <c r="AP63" s="437">
        <f>AP61+AP62</f>
        <v>0</v>
      </c>
      <c r="AQ63" s="437"/>
      <c r="AR63" s="437"/>
      <c r="AS63" s="437"/>
      <c r="AT63" s="437"/>
      <c r="AU63" s="437"/>
      <c r="AV63" s="437"/>
      <c r="AW63" s="437"/>
      <c r="AX63" s="437"/>
      <c r="AY63" s="437"/>
      <c r="AZ63" s="437"/>
      <c r="BA63" s="437"/>
      <c r="BB63" s="437"/>
      <c r="BC63" s="437"/>
      <c r="BD63" s="437"/>
      <c r="BE63" s="437"/>
      <c r="BF63" s="437"/>
      <c r="BG63" s="437"/>
      <c r="BH63" s="437"/>
    </row>
    <row r="64" spans="1:62">
      <c r="A64" s="221"/>
    </row>
    <row r="66" spans="1:60" ht="24" customHeight="1">
      <c r="A66" s="222" t="s">
        <v>417</v>
      </c>
      <c r="AA66" s="223"/>
      <c r="AB66" s="223"/>
      <c r="AC66" s="223"/>
      <c r="AD66" s="223"/>
      <c r="AF66" s="429"/>
      <c r="AG66" s="429"/>
      <c r="AH66" s="429"/>
      <c r="AI66" s="429"/>
      <c r="AJ66" s="429"/>
      <c r="AK66" s="429"/>
      <c r="AL66" s="429"/>
      <c r="AM66" s="429"/>
      <c r="AN66" s="429"/>
      <c r="AO66" s="429"/>
    </row>
    <row r="67" spans="1:60" ht="26.25" customHeight="1">
      <c r="A67" s="222"/>
      <c r="AA67" s="223"/>
      <c r="AB67" s="223"/>
      <c r="AC67" s="223"/>
      <c r="AD67" s="223"/>
      <c r="AE67" s="428" t="str">
        <f>⑤⑧処遇Ⅰ入力シート!$I$7&amp;"区"</f>
        <v>区</v>
      </c>
      <c r="AF67" s="428"/>
      <c r="AG67" s="428"/>
      <c r="AH67" s="428"/>
      <c r="AI67" s="428"/>
      <c r="AJ67" s="429">
        <f>⑤⑧処遇Ⅰ入力シート!$E$10</f>
        <v>0</v>
      </c>
      <c r="AK67" s="429"/>
      <c r="AL67" s="429"/>
      <c r="AM67" s="429"/>
      <c r="AN67" s="429"/>
      <c r="AO67" s="429"/>
      <c r="AP67" s="429"/>
      <c r="AQ67" s="429"/>
      <c r="AR67" s="429"/>
      <c r="AS67" s="429"/>
      <c r="AT67" s="429"/>
      <c r="AU67" s="429"/>
      <c r="AV67" s="429"/>
      <c r="AW67" s="429"/>
      <c r="AX67" s="429"/>
      <c r="AY67" s="429"/>
      <c r="AZ67" s="429"/>
      <c r="BA67" s="429"/>
      <c r="BB67" s="429"/>
      <c r="BC67" s="429"/>
      <c r="BD67" s="429"/>
      <c r="BE67" s="429"/>
      <c r="BF67" s="429"/>
      <c r="BG67" s="429"/>
      <c r="BH67" s="429"/>
    </row>
    <row r="68" spans="1:60" ht="26.25" customHeight="1">
      <c r="A68" s="222"/>
      <c r="AA68" s="223"/>
      <c r="AB68" s="223"/>
      <c r="AC68" s="223"/>
      <c r="AD68" s="223"/>
      <c r="AF68" s="224"/>
      <c r="AG68" s="224"/>
      <c r="AH68" s="224"/>
      <c r="AI68" s="224"/>
      <c r="AJ68" s="224"/>
      <c r="AK68" s="224"/>
      <c r="AL68" s="224"/>
      <c r="AM68" s="224"/>
      <c r="AN68" s="224"/>
      <c r="AO68" s="224"/>
    </row>
    <row r="69" spans="1:60" ht="13.5" customHeight="1">
      <c r="B69" s="205" t="s">
        <v>418</v>
      </c>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row>
    <row r="70" spans="1:60" ht="24.75" customHeight="1">
      <c r="A70" s="450" t="s">
        <v>119</v>
      </c>
      <c r="B70" s="450"/>
      <c r="C70" s="441" t="s">
        <v>120</v>
      </c>
      <c r="D70" s="442"/>
      <c r="E70" s="450" t="s">
        <v>121</v>
      </c>
      <c r="F70" s="450"/>
      <c r="G70" s="450"/>
      <c r="H70" s="450"/>
      <c r="I70" s="450"/>
      <c r="J70" s="450"/>
      <c r="K70" s="450" t="s">
        <v>112</v>
      </c>
      <c r="L70" s="450"/>
      <c r="M70" s="450"/>
      <c r="N70" s="450"/>
      <c r="O70" s="450"/>
      <c r="P70" s="450"/>
      <c r="Q70" s="469" t="s">
        <v>122</v>
      </c>
      <c r="R70" s="470"/>
      <c r="S70" s="470"/>
      <c r="T70" s="470"/>
      <c r="U70" s="470"/>
      <c r="V70" s="470"/>
      <c r="W70" s="449" t="s">
        <v>141</v>
      </c>
      <c r="X70" s="450"/>
      <c r="Y70" s="450"/>
      <c r="Z70" s="450"/>
      <c r="AA70" s="450"/>
      <c r="AB70" s="450"/>
      <c r="AC70" s="450"/>
      <c r="AD70" s="450"/>
      <c r="AE70" s="450"/>
      <c r="AF70" s="450"/>
      <c r="AG70" s="450"/>
      <c r="AH70" s="450"/>
      <c r="AI70" s="450"/>
      <c r="AJ70" s="450"/>
      <c r="AK70" s="450"/>
      <c r="AL70" s="450"/>
      <c r="AM70" s="450"/>
      <c r="AN70" s="450"/>
      <c r="AO70" s="450"/>
    </row>
    <row r="71" spans="1:60" ht="20.25" customHeight="1">
      <c r="A71" s="465" t="s">
        <v>126</v>
      </c>
      <c r="B71" s="465"/>
      <c r="C71" s="476">
        <v>5</v>
      </c>
      <c r="D71" s="449"/>
      <c r="E71" s="465" t="s">
        <v>142</v>
      </c>
      <c r="F71" s="465"/>
      <c r="G71" s="465"/>
      <c r="H71" s="465"/>
      <c r="I71" s="465"/>
      <c r="J71" s="465"/>
      <c r="K71" s="465" t="s">
        <v>39</v>
      </c>
      <c r="L71" s="465"/>
      <c r="M71" s="465"/>
      <c r="N71" s="465"/>
      <c r="O71" s="465"/>
      <c r="P71" s="465"/>
      <c r="Q71" s="465" t="s">
        <v>20</v>
      </c>
      <c r="R71" s="465"/>
      <c r="S71" s="465"/>
      <c r="T71" s="465"/>
      <c r="U71" s="465"/>
      <c r="V71" s="465"/>
      <c r="W71" s="451">
        <v>5000</v>
      </c>
      <c r="X71" s="452"/>
      <c r="Y71" s="452"/>
      <c r="Z71" s="452"/>
      <c r="AA71" s="207" t="s">
        <v>128</v>
      </c>
      <c r="AB71" s="207" t="s">
        <v>129</v>
      </c>
      <c r="AC71" s="453">
        <v>12</v>
      </c>
      <c r="AD71" s="453"/>
      <c r="AE71" s="207" t="s">
        <v>61</v>
      </c>
      <c r="AF71" s="207" t="s">
        <v>129</v>
      </c>
      <c r="AG71" s="453">
        <v>2</v>
      </c>
      <c r="AH71" s="453"/>
      <c r="AI71" s="207" t="s">
        <v>130</v>
      </c>
      <c r="AJ71" s="207" t="s">
        <v>131</v>
      </c>
      <c r="AK71" s="452">
        <f>IF(AND(OR($Q71="基本給",$Q71="手当"),$W71&gt;40000),"NG",$W71*$AC71*$AG71)</f>
        <v>120000</v>
      </c>
      <c r="AL71" s="452"/>
      <c r="AM71" s="452"/>
      <c r="AN71" s="452"/>
      <c r="AO71" s="208" t="s">
        <v>128</v>
      </c>
    </row>
    <row r="72" spans="1:60" ht="20.25" customHeight="1">
      <c r="A72" s="465" t="s">
        <v>132</v>
      </c>
      <c r="B72" s="465"/>
      <c r="C72" s="476">
        <v>4</v>
      </c>
      <c r="D72" s="449"/>
      <c r="E72" s="465" t="s">
        <v>143</v>
      </c>
      <c r="F72" s="465"/>
      <c r="G72" s="465"/>
      <c r="H72" s="465"/>
      <c r="I72" s="465"/>
      <c r="J72" s="465"/>
      <c r="K72" s="465" t="s">
        <v>144</v>
      </c>
      <c r="L72" s="465"/>
      <c r="M72" s="465"/>
      <c r="N72" s="465"/>
      <c r="O72" s="465"/>
      <c r="P72" s="465"/>
      <c r="Q72" s="465" t="s">
        <v>21</v>
      </c>
      <c r="R72" s="465"/>
      <c r="S72" s="465"/>
      <c r="T72" s="465"/>
      <c r="U72" s="465"/>
      <c r="V72" s="465"/>
      <c r="W72" s="451">
        <v>5000</v>
      </c>
      <c r="X72" s="452"/>
      <c r="Y72" s="452"/>
      <c r="Z72" s="452"/>
      <c r="AA72" s="207" t="s">
        <v>128</v>
      </c>
      <c r="AB72" s="207" t="s">
        <v>129</v>
      </c>
      <c r="AC72" s="453">
        <v>12</v>
      </c>
      <c r="AD72" s="453"/>
      <c r="AE72" s="207" t="s">
        <v>61</v>
      </c>
      <c r="AF72" s="207" t="s">
        <v>129</v>
      </c>
      <c r="AG72" s="453">
        <v>1</v>
      </c>
      <c r="AH72" s="453"/>
      <c r="AI72" s="207" t="s">
        <v>130</v>
      </c>
      <c r="AJ72" s="207" t="s">
        <v>131</v>
      </c>
      <c r="AK72" s="452">
        <f t="shared" ref="AK72:AK73" si="10">W72*AC72*AG72</f>
        <v>60000</v>
      </c>
      <c r="AL72" s="452"/>
      <c r="AM72" s="452"/>
      <c r="AN72" s="452"/>
      <c r="AO72" s="208" t="s">
        <v>128</v>
      </c>
    </row>
    <row r="73" spans="1:60" ht="20.25" customHeight="1" thickBot="1">
      <c r="A73" s="454" t="s">
        <v>134</v>
      </c>
      <c r="B73" s="454"/>
      <c r="C73" s="477">
        <v>3</v>
      </c>
      <c r="D73" s="478"/>
      <c r="E73" s="454" t="s">
        <v>145</v>
      </c>
      <c r="F73" s="454"/>
      <c r="G73" s="454"/>
      <c r="H73" s="454"/>
      <c r="I73" s="454"/>
      <c r="J73" s="454"/>
      <c r="K73" s="454" t="s">
        <v>146</v>
      </c>
      <c r="L73" s="454"/>
      <c r="M73" s="454"/>
      <c r="N73" s="454"/>
      <c r="O73" s="454"/>
      <c r="P73" s="454"/>
      <c r="Q73" s="454" t="s">
        <v>20</v>
      </c>
      <c r="R73" s="454"/>
      <c r="S73" s="454"/>
      <c r="T73" s="454"/>
      <c r="U73" s="454"/>
      <c r="V73" s="454"/>
      <c r="W73" s="457">
        <v>5000</v>
      </c>
      <c r="X73" s="458"/>
      <c r="Y73" s="458"/>
      <c r="Z73" s="458"/>
      <c r="AA73" s="211" t="s">
        <v>128</v>
      </c>
      <c r="AB73" s="211" t="s">
        <v>129</v>
      </c>
      <c r="AC73" s="459">
        <v>12</v>
      </c>
      <c r="AD73" s="459"/>
      <c r="AE73" s="211" t="s">
        <v>61</v>
      </c>
      <c r="AF73" s="211" t="s">
        <v>129</v>
      </c>
      <c r="AG73" s="459">
        <v>1</v>
      </c>
      <c r="AH73" s="459"/>
      <c r="AI73" s="211" t="s">
        <v>130</v>
      </c>
      <c r="AJ73" s="211" t="s">
        <v>131</v>
      </c>
      <c r="AK73" s="458">
        <f t="shared" si="10"/>
        <v>60000</v>
      </c>
      <c r="AL73" s="458"/>
      <c r="AM73" s="458"/>
      <c r="AN73" s="458"/>
      <c r="AO73" s="212" t="s">
        <v>128</v>
      </c>
    </row>
    <row r="74" spans="1:60" ht="20.25" customHeight="1">
      <c r="A74" s="461">
        <v>1</v>
      </c>
      <c r="B74" s="461"/>
      <c r="C74" s="472"/>
      <c r="D74" s="473"/>
      <c r="E74" s="462"/>
      <c r="F74" s="462"/>
      <c r="G74" s="462"/>
      <c r="H74" s="462"/>
      <c r="I74" s="462"/>
      <c r="J74" s="462"/>
      <c r="K74" s="462"/>
      <c r="L74" s="462"/>
      <c r="M74" s="462"/>
      <c r="N74" s="462"/>
      <c r="O74" s="462"/>
      <c r="P74" s="462"/>
      <c r="Q74" s="462"/>
      <c r="R74" s="462"/>
      <c r="S74" s="462"/>
      <c r="T74" s="462"/>
      <c r="U74" s="462"/>
      <c r="V74" s="462"/>
      <c r="W74" s="438"/>
      <c r="X74" s="439"/>
      <c r="Y74" s="439"/>
      <c r="Z74" s="439"/>
      <c r="AA74" s="214" t="s">
        <v>128</v>
      </c>
      <c r="AB74" s="214" t="s">
        <v>129</v>
      </c>
      <c r="AC74" s="440"/>
      <c r="AD74" s="440"/>
      <c r="AE74" s="214" t="s">
        <v>137</v>
      </c>
      <c r="AF74" s="214" t="s">
        <v>129</v>
      </c>
      <c r="AG74" s="440"/>
      <c r="AH74" s="440"/>
      <c r="AI74" s="214" t="s">
        <v>130</v>
      </c>
      <c r="AJ74" s="214" t="s">
        <v>131</v>
      </c>
      <c r="AK74" s="455">
        <f>IF(W74="",0,IF(AND(OR(Q74="基本給",Q74="手当"),W74&lt;5000),"NG",W74*AC74*AG74))</f>
        <v>0</v>
      </c>
      <c r="AL74" s="455"/>
      <c r="AM74" s="455"/>
      <c r="AN74" s="455"/>
      <c r="AO74" s="215" t="s">
        <v>128</v>
      </c>
      <c r="AP74" s="430"/>
      <c r="AQ74" s="431"/>
      <c r="AR74" s="431"/>
      <c r="AS74" s="431"/>
      <c r="AT74" s="431"/>
      <c r="AU74" s="431"/>
      <c r="AV74" s="431"/>
      <c r="AW74" s="431"/>
      <c r="AX74" s="431"/>
      <c r="AY74" s="431"/>
      <c r="AZ74" s="431"/>
      <c r="BA74" s="431"/>
      <c r="BB74" s="431"/>
      <c r="BC74" s="431"/>
      <c r="BD74" s="431"/>
      <c r="BE74" s="431"/>
      <c r="BF74" s="432"/>
    </row>
    <row r="75" spans="1:60" ht="20.25" customHeight="1">
      <c r="A75" s="465">
        <v>2</v>
      </c>
      <c r="B75" s="465"/>
      <c r="C75" s="474"/>
      <c r="D75" s="475"/>
      <c r="E75" s="466"/>
      <c r="F75" s="466"/>
      <c r="G75" s="466"/>
      <c r="H75" s="466"/>
      <c r="I75" s="466"/>
      <c r="J75" s="466"/>
      <c r="K75" s="466"/>
      <c r="L75" s="466"/>
      <c r="M75" s="466"/>
      <c r="N75" s="466"/>
      <c r="O75" s="466"/>
      <c r="P75" s="466"/>
      <c r="Q75" s="462"/>
      <c r="R75" s="462"/>
      <c r="S75" s="462"/>
      <c r="T75" s="462"/>
      <c r="U75" s="462"/>
      <c r="V75" s="462"/>
      <c r="W75" s="435"/>
      <c r="X75" s="436"/>
      <c r="Y75" s="436"/>
      <c r="Z75" s="436"/>
      <c r="AA75" s="207" t="s">
        <v>128</v>
      </c>
      <c r="AB75" s="207" t="s">
        <v>129</v>
      </c>
      <c r="AC75" s="433"/>
      <c r="AD75" s="433"/>
      <c r="AE75" s="207" t="s">
        <v>137</v>
      </c>
      <c r="AF75" s="207" t="s">
        <v>129</v>
      </c>
      <c r="AG75" s="433"/>
      <c r="AH75" s="433"/>
      <c r="AI75" s="207" t="s">
        <v>130</v>
      </c>
      <c r="AJ75" s="207" t="s">
        <v>131</v>
      </c>
      <c r="AK75" s="455">
        <f t="shared" ref="AK75:AK123" si="11">IF(W75="",0,IF(AND(OR(Q75="基本給",Q75="手当"),W75&lt;5000),"NG",W75*AC75*AG75))</f>
        <v>0</v>
      </c>
      <c r="AL75" s="455"/>
      <c r="AM75" s="455"/>
      <c r="AN75" s="455"/>
      <c r="AO75" s="208" t="s">
        <v>128</v>
      </c>
      <c r="AP75" s="430"/>
      <c r="AQ75" s="431"/>
      <c r="AR75" s="431"/>
      <c r="AS75" s="431"/>
      <c r="AT75" s="431"/>
      <c r="AU75" s="431"/>
      <c r="AV75" s="431"/>
      <c r="AW75" s="431"/>
      <c r="AX75" s="431"/>
      <c r="AY75" s="431"/>
      <c r="AZ75" s="431"/>
      <c r="BA75" s="431"/>
      <c r="BB75" s="431"/>
      <c r="BC75" s="431"/>
      <c r="BD75" s="431"/>
      <c r="BE75" s="431"/>
      <c r="BF75" s="432"/>
    </row>
    <row r="76" spans="1:60" ht="20.25" customHeight="1">
      <c r="A76" s="465">
        <v>3</v>
      </c>
      <c r="B76" s="465"/>
      <c r="C76" s="474"/>
      <c r="D76" s="475"/>
      <c r="E76" s="466"/>
      <c r="F76" s="466"/>
      <c r="G76" s="466"/>
      <c r="H76" s="466"/>
      <c r="I76" s="466"/>
      <c r="J76" s="466"/>
      <c r="K76" s="466"/>
      <c r="L76" s="466"/>
      <c r="M76" s="466"/>
      <c r="N76" s="466"/>
      <c r="O76" s="466"/>
      <c r="P76" s="466"/>
      <c r="Q76" s="462"/>
      <c r="R76" s="462"/>
      <c r="S76" s="462"/>
      <c r="T76" s="462"/>
      <c r="U76" s="462"/>
      <c r="V76" s="462"/>
      <c r="W76" s="435"/>
      <c r="X76" s="436"/>
      <c r="Y76" s="436"/>
      <c r="Z76" s="436"/>
      <c r="AA76" s="207" t="s">
        <v>128</v>
      </c>
      <c r="AB76" s="207" t="s">
        <v>129</v>
      </c>
      <c r="AC76" s="433"/>
      <c r="AD76" s="433"/>
      <c r="AE76" s="207" t="s">
        <v>44</v>
      </c>
      <c r="AF76" s="207" t="s">
        <v>129</v>
      </c>
      <c r="AG76" s="433"/>
      <c r="AH76" s="433"/>
      <c r="AI76" s="207" t="s">
        <v>130</v>
      </c>
      <c r="AJ76" s="207" t="s">
        <v>131</v>
      </c>
      <c r="AK76" s="455">
        <f t="shared" si="11"/>
        <v>0</v>
      </c>
      <c r="AL76" s="455"/>
      <c r="AM76" s="455"/>
      <c r="AN76" s="455"/>
      <c r="AO76" s="208" t="s">
        <v>128</v>
      </c>
      <c r="AP76" s="430"/>
      <c r="AQ76" s="431"/>
      <c r="AR76" s="431"/>
      <c r="AS76" s="431"/>
      <c r="AT76" s="431"/>
      <c r="AU76" s="431"/>
      <c r="AV76" s="431"/>
      <c r="AW76" s="431"/>
      <c r="AX76" s="431"/>
      <c r="AY76" s="431"/>
      <c r="AZ76" s="431"/>
      <c r="BA76" s="431"/>
      <c r="BB76" s="431"/>
      <c r="BC76" s="431"/>
      <c r="BD76" s="431"/>
      <c r="BE76" s="431"/>
      <c r="BF76" s="432"/>
    </row>
    <row r="77" spans="1:60" ht="20.25" customHeight="1">
      <c r="A77" s="465">
        <v>4</v>
      </c>
      <c r="B77" s="465"/>
      <c r="C77" s="474"/>
      <c r="D77" s="475"/>
      <c r="E77" s="466"/>
      <c r="F77" s="466"/>
      <c r="G77" s="466"/>
      <c r="H77" s="466"/>
      <c r="I77" s="466"/>
      <c r="J77" s="466"/>
      <c r="K77" s="466"/>
      <c r="L77" s="466"/>
      <c r="M77" s="466"/>
      <c r="N77" s="466"/>
      <c r="O77" s="466"/>
      <c r="P77" s="466"/>
      <c r="Q77" s="462"/>
      <c r="R77" s="462"/>
      <c r="S77" s="462"/>
      <c r="T77" s="462"/>
      <c r="U77" s="462"/>
      <c r="V77" s="462"/>
      <c r="W77" s="435"/>
      <c r="X77" s="436"/>
      <c r="Y77" s="436"/>
      <c r="Z77" s="436"/>
      <c r="AA77" s="207" t="s">
        <v>128</v>
      </c>
      <c r="AB77" s="207" t="s">
        <v>129</v>
      </c>
      <c r="AC77" s="433"/>
      <c r="AD77" s="433"/>
      <c r="AE77" s="207" t="s">
        <v>44</v>
      </c>
      <c r="AF77" s="207" t="s">
        <v>129</v>
      </c>
      <c r="AG77" s="433"/>
      <c r="AH77" s="433"/>
      <c r="AI77" s="207" t="s">
        <v>130</v>
      </c>
      <c r="AJ77" s="207" t="s">
        <v>131</v>
      </c>
      <c r="AK77" s="455">
        <f t="shared" si="11"/>
        <v>0</v>
      </c>
      <c r="AL77" s="455"/>
      <c r="AM77" s="455"/>
      <c r="AN77" s="455"/>
      <c r="AO77" s="208" t="s">
        <v>128</v>
      </c>
      <c r="AP77" s="430"/>
      <c r="AQ77" s="431"/>
      <c r="AR77" s="431"/>
      <c r="AS77" s="431"/>
      <c r="AT77" s="431"/>
      <c r="AU77" s="431"/>
      <c r="AV77" s="431"/>
      <c r="AW77" s="431"/>
      <c r="AX77" s="431"/>
      <c r="AY77" s="431"/>
      <c r="AZ77" s="431"/>
      <c r="BA77" s="431"/>
      <c r="BB77" s="431"/>
      <c r="BC77" s="431"/>
      <c r="BD77" s="431"/>
      <c r="BE77" s="431"/>
      <c r="BF77" s="432"/>
    </row>
    <row r="78" spans="1:60" ht="20.25" customHeight="1">
      <c r="A78" s="465">
        <v>5</v>
      </c>
      <c r="B78" s="465"/>
      <c r="C78" s="474"/>
      <c r="D78" s="475"/>
      <c r="E78" s="466"/>
      <c r="F78" s="466"/>
      <c r="G78" s="466"/>
      <c r="H78" s="466"/>
      <c r="I78" s="466"/>
      <c r="J78" s="466"/>
      <c r="K78" s="466"/>
      <c r="L78" s="466"/>
      <c r="M78" s="466"/>
      <c r="N78" s="466"/>
      <c r="O78" s="466"/>
      <c r="P78" s="466"/>
      <c r="Q78" s="462"/>
      <c r="R78" s="462"/>
      <c r="S78" s="462"/>
      <c r="T78" s="462"/>
      <c r="U78" s="462"/>
      <c r="V78" s="462"/>
      <c r="W78" s="435"/>
      <c r="X78" s="436"/>
      <c r="Y78" s="436"/>
      <c r="Z78" s="436"/>
      <c r="AA78" s="207" t="s">
        <v>128</v>
      </c>
      <c r="AB78" s="207" t="s">
        <v>129</v>
      </c>
      <c r="AC78" s="433"/>
      <c r="AD78" s="433"/>
      <c r="AE78" s="207" t="s">
        <v>44</v>
      </c>
      <c r="AF78" s="207" t="s">
        <v>129</v>
      </c>
      <c r="AG78" s="433"/>
      <c r="AH78" s="433"/>
      <c r="AI78" s="207" t="s">
        <v>130</v>
      </c>
      <c r="AJ78" s="207" t="s">
        <v>131</v>
      </c>
      <c r="AK78" s="455">
        <f t="shared" si="11"/>
        <v>0</v>
      </c>
      <c r="AL78" s="455"/>
      <c r="AM78" s="455"/>
      <c r="AN78" s="455"/>
      <c r="AO78" s="208" t="s">
        <v>128</v>
      </c>
      <c r="AP78" s="430"/>
      <c r="AQ78" s="431"/>
      <c r="AR78" s="431"/>
      <c r="AS78" s="431"/>
      <c r="AT78" s="431"/>
      <c r="AU78" s="431"/>
      <c r="AV78" s="431"/>
      <c r="AW78" s="431"/>
      <c r="AX78" s="431"/>
      <c r="AY78" s="431"/>
      <c r="AZ78" s="431"/>
      <c r="BA78" s="431"/>
      <c r="BB78" s="431"/>
      <c r="BC78" s="431"/>
      <c r="BD78" s="431"/>
      <c r="BE78" s="431"/>
      <c r="BF78" s="432"/>
    </row>
    <row r="79" spans="1:60" ht="20.25" customHeight="1">
      <c r="A79" s="465">
        <v>6</v>
      </c>
      <c r="B79" s="465"/>
      <c r="C79" s="474"/>
      <c r="D79" s="475"/>
      <c r="E79" s="466"/>
      <c r="F79" s="466"/>
      <c r="G79" s="466"/>
      <c r="H79" s="466"/>
      <c r="I79" s="466"/>
      <c r="J79" s="466"/>
      <c r="K79" s="466"/>
      <c r="L79" s="466"/>
      <c r="M79" s="466"/>
      <c r="N79" s="466"/>
      <c r="O79" s="466"/>
      <c r="P79" s="466"/>
      <c r="Q79" s="462"/>
      <c r="R79" s="462"/>
      <c r="S79" s="462"/>
      <c r="T79" s="462"/>
      <c r="U79" s="462"/>
      <c r="V79" s="462"/>
      <c r="W79" s="435"/>
      <c r="X79" s="436"/>
      <c r="Y79" s="436"/>
      <c r="Z79" s="436"/>
      <c r="AA79" s="207" t="s">
        <v>128</v>
      </c>
      <c r="AB79" s="207" t="s">
        <v>129</v>
      </c>
      <c r="AC79" s="433"/>
      <c r="AD79" s="433"/>
      <c r="AE79" s="207" t="s">
        <v>44</v>
      </c>
      <c r="AF79" s="207" t="s">
        <v>129</v>
      </c>
      <c r="AG79" s="433"/>
      <c r="AH79" s="433"/>
      <c r="AI79" s="207" t="s">
        <v>130</v>
      </c>
      <c r="AJ79" s="207" t="s">
        <v>131</v>
      </c>
      <c r="AK79" s="455">
        <f t="shared" si="11"/>
        <v>0</v>
      </c>
      <c r="AL79" s="455"/>
      <c r="AM79" s="455"/>
      <c r="AN79" s="455"/>
      <c r="AO79" s="208" t="s">
        <v>128</v>
      </c>
      <c r="AP79" s="430"/>
      <c r="AQ79" s="431"/>
      <c r="AR79" s="431"/>
      <c r="AS79" s="431"/>
      <c r="AT79" s="431"/>
      <c r="AU79" s="431"/>
      <c r="AV79" s="431"/>
      <c r="AW79" s="431"/>
      <c r="AX79" s="431"/>
      <c r="AY79" s="431"/>
      <c r="AZ79" s="431"/>
      <c r="BA79" s="431"/>
      <c r="BB79" s="431"/>
      <c r="BC79" s="431"/>
      <c r="BD79" s="431"/>
      <c r="BE79" s="431"/>
      <c r="BF79" s="432"/>
    </row>
    <row r="80" spans="1:60" ht="20.25" customHeight="1">
      <c r="A80" s="465">
        <v>7</v>
      </c>
      <c r="B80" s="465"/>
      <c r="C80" s="474"/>
      <c r="D80" s="475"/>
      <c r="E80" s="466"/>
      <c r="F80" s="466"/>
      <c r="G80" s="466"/>
      <c r="H80" s="466"/>
      <c r="I80" s="466"/>
      <c r="J80" s="466"/>
      <c r="K80" s="466"/>
      <c r="L80" s="466"/>
      <c r="M80" s="466"/>
      <c r="N80" s="466"/>
      <c r="O80" s="466"/>
      <c r="P80" s="466"/>
      <c r="Q80" s="462"/>
      <c r="R80" s="462"/>
      <c r="S80" s="462"/>
      <c r="T80" s="462"/>
      <c r="U80" s="462"/>
      <c r="V80" s="462"/>
      <c r="W80" s="435"/>
      <c r="X80" s="436"/>
      <c r="Y80" s="436"/>
      <c r="Z80" s="436"/>
      <c r="AA80" s="207" t="s">
        <v>128</v>
      </c>
      <c r="AB80" s="207" t="s">
        <v>129</v>
      </c>
      <c r="AC80" s="433"/>
      <c r="AD80" s="433"/>
      <c r="AE80" s="207" t="s">
        <v>44</v>
      </c>
      <c r="AF80" s="207" t="s">
        <v>129</v>
      </c>
      <c r="AG80" s="433"/>
      <c r="AH80" s="433"/>
      <c r="AI80" s="207" t="s">
        <v>130</v>
      </c>
      <c r="AJ80" s="207" t="s">
        <v>131</v>
      </c>
      <c r="AK80" s="455">
        <f t="shared" si="11"/>
        <v>0</v>
      </c>
      <c r="AL80" s="455"/>
      <c r="AM80" s="455"/>
      <c r="AN80" s="455"/>
      <c r="AO80" s="208" t="s">
        <v>128</v>
      </c>
      <c r="AP80" s="430"/>
      <c r="AQ80" s="431"/>
      <c r="AR80" s="431"/>
      <c r="AS80" s="431"/>
      <c r="AT80" s="431"/>
      <c r="AU80" s="431"/>
      <c r="AV80" s="431"/>
      <c r="AW80" s="431"/>
      <c r="AX80" s="431"/>
      <c r="AY80" s="431"/>
      <c r="AZ80" s="431"/>
      <c r="BA80" s="431"/>
      <c r="BB80" s="431"/>
      <c r="BC80" s="431"/>
      <c r="BD80" s="431"/>
      <c r="BE80" s="431"/>
      <c r="BF80" s="432"/>
    </row>
    <row r="81" spans="1:58" ht="20.25" customHeight="1">
      <c r="A81" s="465">
        <v>8</v>
      </c>
      <c r="B81" s="465"/>
      <c r="C81" s="474"/>
      <c r="D81" s="475"/>
      <c r="E81" s="466"/>
      <c r="F81" s="466"/>
      <c r="G81" s="466"/>
      <c r="H81" s="466"/>
      <c r="I81" s="466"/>
      <c r="J81" s="466"/>
      <c r="K81" s="466"/>
      <c r="L81" s="466"/>
      <c r="M81" s="466"/>
      <c r="N81" s="466"/>
      <c r="O81" s="466"/>
      <c r="P81" s="466"/>
      <c r="Q81" s="462"/>
      <c r="R81" s="462"/>
      <c r="S81" s="462"/>
      <c r="T81" s="462"/>
      <c r="U81" s="462"/>
      <c r="V81" s="462"/>
      <c r="W81" s="435"/>
      <c r="X81" s="436"/>
      <c r="Y81" s="436"/>
      <c r="Z81" s="436"/>
      <c r="AA81" s="207" t="s">
        <v>128</v>
      </c>
      <c r="AB81" s="207" t="s">
        <v>129</v>
      </c>
      <c r="AC81" s="433"/>
      <c r="AD81" s="433"/>
      <c r="AE81" s="207" t="s">
        <v>44</v>
      </c>
      <c r="AF81" s="207" t="s">
        <v>129</v>
      </c>
      <c r="AG81" s="433"/>
      <c r="AH81" s="433"/>
      <c r="AI81" s="207" t="s">
        <v>130</v>
      </c>
      <c r="AJ81" s="207" t="s">
        <v>131</v>
      </c>
      <c r="AK81" s="455">
        <f t="shared" si="11"/>
        <v>0</v>
      </c>
      <c r="AL81" s="455"/>
      <c r="AM81" s="455"/>
      <c r="AN81" s="455"/>
      <c r="AO81" s="208" t="s">
        <v>128</v>
      </c>
      <c r="AP81" s="430"/>
      <c r="AQ81" s="431"/>
      <c r="AR81" s="431"/>
      <c r="AS81" s="431"/>
      <c r="AT81" s="431"/>
      <c r="AU81" s="431"/>
      <c r="AV81" s="431"/>
      <c r="AW81" s="431"/>
      <c r="AX81" s="431"/>
      <c r="AY81" s="431"/>
      <c r="AZ81" s="431"/>
      <c r="BA81" s="431"/>
      <c r="BB81" s="431"/>
      <c r="BC81" s="431"/>
      <c r="BD81" s="431"/>
      <c r="BE81" s="431"/>
      <c r="BF81" s="432"/>
    </row>
    <row r="82" spans="1:58" ht="20.25" customHeight="1">
      <c r="A82" s="465">
        <v>9</v>
      </c>
      <c r="B82" s="465"/>
      <c r="C82" s="474"/>
      <c r="D82" s="475"/>
      <c r="E82" s="466"/>
      <c r="F82" s="466"/>
      <c r="G82" s="466"/>
      <c r="H82" s="466"/>
      <c r="I82" s="466"/>
      <c r="J82" s="466"/>
      <c r="K82" s="466"/>
      <c r="L82" s="466"/>
      <c r="M82" s="466"/>
      <c r="N82" s="466"/>
      <c r="O82" s="466"/>
      <c r="P82" s="466"/>
      <c r="Q82" s="462"/>
      <c r="R82" s="462"/>
      <c r="S82" s="462"/>
      <c r="T82" s="462"/>
      <c r="U82" s="462"/>
      <c r="V82" s="462"/>
      <c r="W82" s="435"/>
      <c r="X82" s="436"/>
      <c r="Y82" s="436"/>
      <c r="Z82" s="436"/>
      <c r="AA82" s="207" t="s">
        <v>128</v>
      </c>
      <c r="AB82" s="207" t="s">
        <v>129</v>
      </c>
      <c r="AC82" s="433"/>
      <c r="AD82" s="433"/>
      <c r="AE82" s="207" t="s">
        <v>44</v>
      </c>
      <c r="AF82" s="207" t="s">
        <v>129</v>
      </c>
      <c r="AG82" s="433"/>
      <c r="AH82" s="433"/>
      <c r="AI82" s="207" t="s">
        <v>130</v>
      </c>
      <c r="AJ82" s="207" t="s">
        <v>131</v>
      </c>
      <c r="AK82" s="455">
        <f t="shared" si="11"/>
        <v>0</v>
      </c>
      <c r="AL82" s="455"/>
      <c r="AM82" s="455"/>
      <c r="AN82" s="455"/>
      <c r="AO82" s="208" t="s">
        <v>128</v>
      </c>
      <c r="AP82" s="430"/>
      <c r="AQ82" s="431"/>
      <c r="AR82" s="431"/>
      <c r="AS82" s="431"/>
      <c r="AT82" s="431"/>
      <c r="AU82" s="431"/>
      <c r="AV82" s="431"/>
      <c r="AW82" s="431"/>
      <c r="AX82" s="431"/>
      <c r="AY82" s="431"/>
      <c r="AZ82" s="431"/>
      <c r="BA82" s="431"/>
      <c r="BB82" s="431"/>
      <c r="BC82" s="431"/>
      <c r="BD82" s="431"/>
      <c r="BE82" s="431"/>
      <c r="BF82" s="432"/>
    </row>
    <row r="83" spans="1:58" ht="20.25" customHeight="1">
      <c r="A83" s="465">
        <v>10</v>
      </c>
      <c r="B83" s="465"/>
      <c r="C83" s="474"/>
      <c r="D83" s="475"/>
      <c r="E83" s="466"/>
      <c r="F83" s="466"/>
      <c r="G83" s="466"/>
      <c r="H83" s="466"/>
      <c r="I83" s="466"/>
      <c r="J83" s="466"/>
      <c r="K83" s="466"/>
      <c r="L83" s="466"/>
      <c r="M83" s="466"/>
      <c r="N83" s="466"/>
      <c r="O83" s="466"/>
      <c r="P83" s="466"/>
      <c r="Q83" s="462"/>
      <c r="R83" s="462"/>
      <c r="S83" s="462"/>
      <c r="T83" s="462"/>
      <c r="U83" s="462"/>
      <c r="V83" s="462"/>
      <c r="W83" s="435"/>
      <c r="X83" s="436"/>
      <c r="Y83" s="436"/>
      <c r="Z83" s="436"/>
      <c r="AA83" s="207" t="s">
        <v>128</v>
      </c>
      <c r="AB83" s="207" t="s">
        <v>129</v>
      </c>
      <c r="AC83" s="433"/>
      <c r="AD83" s="433"/>
      <c r="AE83" s="207" t="s">
        <v>44</v>
      </c>
      <c r="AF83" s="207" t="s">
        <v>129</v>
      </c>
      <c r="AG83" s="433"/>
      <c r="AH83" s="433"/>
      <c r="AI83" s="207" t="s">
        <v>130</v>
      </c>
      <c r="AJ83" s="207" t="s">
        <v>131</v>
      </c>
      <c r="AK83" s="455">
        <f t="shared" si="11"/>
        <v>0</v>
      </c>
      <c r="AL83" s="455"/>
      <c r="AM83" s="455"/>
      <c r="AN83" s="455"/>
      <c r="AO83" s="208" t="s">
        <v>128</v>
      </c>
      <c r="AP83" s="430"/>
      <c r="AQ83" s="431"/>
      <c r="AR83" s="431"/>
      <c r="AS83" s="431"/>
      <c r="AT83" s="431"/>
      <c r="AU83" s="431"/>
      <c r="AV83" s="431"/>
      <c r="AW83" s="431"/>
      <c r="AX83" s="431"/>
      <c r="AY83" s="431"/>
      <c r="AZ83" s="431"/>
      <c r="BA83" s="431"/>
      <c r="BB83" s="431"/>
      <c r="BC83" s="431"/>
      <c r="BD83" s="431"/>
      <c r="BE83" s="431"/>
      <c r="BF83" s="432"/>
    </row>
    <row r="84" spans="1:58" ht="20.25" customHeight="1">
      <c r="A84" s="461">
        <v>11</v>
      </c>
      <c r="B84" s="461"/>
      <c r="C84" s="474"/>
      <c r="D84" s="475"/>
      <c r="E84" s="466"/>
      <c r="F84" s="466"/>
      <c r="G84" s="466"/>
      <c r="H84" s="466"/>
      <c r="I84" s="466"/>
      <c r="J84" s="466"/>
      <c r="K84" s="466"/>
      <c r="L84" s="466"/>
      <c r="M84" s="466"/>
      <c r="N84" s="466"/>
      <c r="O84" s="466"/>
      <c r="P84" s="466"/>
      <c r="Q84" s="462"/>
      <c r="R84" s="462"/>
      <c r="S84" s="462"/>
      <c r="T84" s="462"/>
      <c r="U84" s="462"/>
      <c r="V84" s="462"/>
      <c r="W84" s="435"/>
      <c r="X84" s="436"/>
      <c r="Y84" s="436"/>
      <c r="Z84" s="436"/>
      <c r="AA84" s="207" t="s">
        <v>128</v>
      </c>
      <c r="AB84" s="207" t="s">
        <v>129</v>
      </c>
      <c r="AC84" s="433"/>
      <c r="AD84" s="433"/>
      <c r="AE84" s="207" t="s">
        <v>44</v>
      </c>
      <c r="AF84" s="207" t="s">
        <v>129</v>
      </c>
      <c r="AG84" s="433"/>
      <c r="AH84" s="433"/>
      <c r="AI84" s="207" t="s">
        <v>130</v>
      </c>
      <c r="AJ84" s="207" t="s">
        <v>131</v>
      </c>
      <c r="AK84" s="455">
        <f t="shared" si="11"/>
        <v>0</v>
      </c>
      <c r="AL84" s="455"/>
      <c r="AM84" s="455"/>
      <c r="AN84" s="455"/>
      <c r="AO84" s="208" t="s">
        <v>128</v>
      </c>
      <c r="AP84" s="430"/>
      <c r="AQ84" s="431"/>
      <c r="AR84" s="431"/>
      <c r="AS84" s="431"/>
      <c r="AT84" s="431"/>
      <c r="AU84" s="431"/>
      <c r="AV84" s="431"/>
      <c r="AW84" s="431"/>
      <c r="AX84" s="431"/>
      <c r="AY84" s="431"/>
      <c r="AZ84" s="431"/>
      <c r="BA84" s="431"/>
      <c r="BB84" s="431"/>
      <c r="BC84" s="431"/>
      <c r="BD84" s="431"/>
      <c r="BE84" s="431"/>
      <c r="BF84" s="432"/>
    </row>
    <row r="85" spans="1:58" ht="20.25" customHeight="1">
      <c r="A85" s="465">
        <v>12</v>
      </c>
      <c r="B85" s="465"/>
      <c r="C85" s="474"/>
      <c r="D85" s="475"/>
      <c r="E85" s="466"/>
      <c r="F85" s="466"/>
      <c r="G85" s="466"/>
      <c r="H85" s="466"/>
      <c r="I85" s="466"/>
      <c r="J85" s="466"/>
      <c r="K85" s="466"/>
      <c r="L85" s="466"/>
      <c r="M85" s="466"/>
      <c r="N85" s="466"/>
      <c r="O85" s="466"/>
      <c r="P85" s="466"/>
      <c r="Q85" s="462"/>
      <c r="R85" s="462"/>
      <c r="S85" s="462"/>
      <c r="T85" s="462"/>
      <c r="U85" s="462"/>
      <c r="V85" s="462"/>
      <c r="W85" s="435"/>
      <c r="X85" s="436"/>
      <c r="Y85" s="436"/>
      <c r="Z85" s="436"/>
      <c r="AA85" s="207" t="s">
        <v>128</v>
      </c>
      <c r="AB85" s="207" t="s">
        <v>129</v>
      </c>
      <c r="AC85" s="433"/>
      <c r="AD85" s="433"/>
      <c r="AE85" s="207" t="s">
        <v>44</v>
      </c>
      <c r="AF85" s="207" t="s">
        <v>129</v>
      </c>
      <c r="AG85" s="433"/>
      <c r="AH85" s="433"/>
      <c r="AI85" s="207" t="s">
        <v>130</v>
      </c>
      <c r="AJ85" s="207" t="s">
        <v>131</v>
      </c>
      <c r="AK85" s="455">
        <f t="shared" si="11"/>
        <v>0</v>
      </c>
      <c r="AL85" s="455"/>
      <c r="AM85" s="455"/>
      <c r="AN85" s="455"/>
      <c r="AO85" s="208" t="s">
        <v>128</v>
      </c>
      <c r="AP85" s="430"/>
      <c r="AQ85" s="431"/>
      <c r="AR85" s="431"/>
      <c r="AS85" s="431"/>
      <c r="AT85" s="431"/>
      <c r="AU85" s="431"/>
      <c r="AV85" s="431"/>
      <c r="AW85" s="431"/>
      <c r="AX85" s="431"/>
      <c r="AY85" s="431"/>
      <c r="AZ85" s="431"/>
      <c r="BA85" s="431"/>
      <c r="BB85" s="431"/>
      <c r="BC85" s="431"/>
      <c r="BD85" s="431"/>
      <c r="BE85" s="431"/>
      <c r="BF85" s="432"/>
    </row>
    <row r="86" spans="1:58" ht="20.25" customHeight="1">
      <c r="A86" s="465">
        <v>13</v>
      </c>
      <c r="B86" s="465"/>
      <c r="C86" s="474"/>
      <c r="D86" s="475"/>
      <c r="E86" s="466"/>
      <c r="F86" s="466"/>
      <c r="G86" s="466"/>
      <c r="H86" s="466"/>
      <c r="I86" s="466"/>
      <c r="J86" s="466"/>
      <c r="K86" s="466"/>
      <c r="L86" s="466"/>
      <c r="M86" s="466"/>
      <c r="N86" s="466"/>
      <c r="O86" s="466"/>
      <c r="P86" s="466"/>
      <c r="Q86" s="462"/>
      <c r="R86" s="462"/>
      <c r="S86" s="462"/>
      <c r="T86" s="462"/>
      <c r="U86" s="462"/>
      <c r="V86" s="462"/>
      <c r="W86" s="435"/>
      <c r="X86" s="436"/>
      <c r="Y86" s="436"/>
      <c r="Z86" s="436"/>
      <c r="AA86" s="207" t="s">
        <v>128</v>
      </c>
      <c r="AB86" s="207" t="s">
        <v>129</v>
      </c>
      <c r="AC86" s="433"/>
      <c r="AD86" s="433"/>
      <c r="AE86" s="207" t="s">
        <v>44</v>
      </c>
      <c r="AF86" s="207" t="s">
        <v>129</v>
      </c>
      <c r="AG86" s="433"/>
      <c r="AH86" s="433"/>
      <c r="AI86" s="207" t="s">
        <v>130</v>
      </c>
      <c r="AJ86" s="207" t="s">
        <v>131</v>
      </c>
      <c r="AK86" s="455">
        <f t="shared" si="11"/>
        <v>0</v>
      </c>
      <c r="AL86" s="455"/>
      <c r="AM86" s="455"/>
      <c r="AN86" s="455"/>
      <c r="AO86" s="208" t="s">
        <v>128</v>
      </c>
      <c r="AP86" s="430"/>
      <c r="AQ86" s="431"/>
      <c r="AR86" s="431"/>
      <c r="AS86" s="431"/>
      <c r="AT86" s="431"/>
      <c r="AU86" s="431"/>
      <c r="AV86" s="431"/>
      <c r="AW86" s="431"/>
      <c r="AX86" s="431"/>
      <c r="AY86" s="431"/>
      <c r="AZ86" s="431"/>
      <c r="BA86" s="431"/>
      <c r="BB86" s="431"/>
      <c r="BC86" s="431"/>
      <c r="BD86" s="431"/>
      <c r="BE86" s="431"/>
      <c r="BF86" s="432"/>
    </row>
    <row r="87" spans="1:58" ht="20.25" customHeight="1">
      <c r="A87" s="465">
        <v>14</v>
      </c>
      <c r="B87" s="465"/>
      <c r="C87" s="474"/>
      <c r="D87" s="475"/>
      <c r="E87" s="466"/>
      <c r="F87" s="466"/>
      <c r="G87" s="466"/>
      <c r="H87" s="466"/>
      <c r="I87" s="466"/>
      <c r="J87" s="466"/>
      <c r="K87" s="466"/>
      <c r="L87" s="466"/>
      <c r="M87" s="466"/>
      <c r="N87" s="466"/>
      <c r="O87" s="466"/>
      <c r="P87" s="466"/>
      <c r="Q87" s="462"/>
      <c r="R87" s="462"/>
      <c r="S87" s="462"/>
      <c r="T87" s="462"/>
      <c r="U87" s="462"/>
      <c r="V87" s="462"/>
      <c r="W87" s="435"/>
      <c r="X87" s="436"/>
      <c r="Y87" s="436"/>
      <c r="Z87" s="436"/>
      <c r="AA87" s="207" t="s">
        <v>128</v>
      </c>
      <c r="AB87" s="207" t="s">
        <v>129</v>
      </c>
      <c r="AC87" s="433"/>
      <c r="AD87" s="433"/>
      <c r="AE87" s="207" t="s">
        <v>44</v>
      </c>
      <c r="AF87" s="207" t="s">
        <v>129</v>
      </c>
      <c r="AG87" s="433"/>
      <c r="AH87" s="433"/>
      <c r="AI87" s="207" t="s">
        <v>130</v>
      </c>
      <c r="AJ87" s="207" t="s">
        <v>131</v>
      </c>
      <c r="AK87" s="455">
        <f t="shared" si="11"/>
        <v>0</v>
      </c>
      <c r="AL87" s="455"/>
      <c r="AM87" s="455"/>
      <c r="AN87" s="455"/>
      <c r="AO87" s="208" t="s">
        <v>128</v>
      </c>
      <c r="AP87" s="430"/>
      <c r="AQ87" s="431"/>
      <c r="AR87" s="431"/>
      <c r="AS87" s="431"/>
      <c r="AT87" s="431"/>
      <c r="AU87" s="431"/>
      <c r="AV87" s="431"/>
      <c r="AW87" s="431"/>
      <c r="AX87" s="431"/>
      <c r="AY87" s="431"/>
      <c r="AZ87" s="431"/>
      <c r="BA87" s="431"/>
      <c r="BB87" s="431"/>
      <c r="BC87" s="431"/>
      <c r="BD87" s="431"/>
      <c r="BE87" s="431"/>
      <c r="BF87" s="432"/>
    </row>
    <row r="88" spans="1:58" ht="20.25" customHeight="1">
      <c r="A88" s="465">
        <v>15</v>
      </c>
      <c r="B88" s="465"/>
      <c r="C88" s="474"/>
      <c r="D88" s="475"/>
      <c r="E88" s="466"/>
      <c r="F88" s="466"/>
      <c r="G88" s="466"/>
      <c r="H88" s="466"/>
      <c r="I88" s="466"/>
      <c r="J88" s="466"/>
      <c r="K88" s="466"/>
      <c r="L88" s="466"/>
      <c r="M88" s="466"/>
      <c r="N88" s="466"/>
      <c r="O88" s="466"/>
      <c r="P88" s="466"/>
      <c r="Q88" s="462"/>
      <c r="R88" s="462"/>
      <c r="S88" s="462"/>
      <c r="T88" s="462"/>
      <c r="U88" s="462"/>
      <c r="V88" s="462"/>
      <c r="W88" s="435"/>
      <c r="X88" s="436"/>
      <c r="Y88" s="436"/>
      <c r="Z88" s="436"/>
      <c r="AA88" s="207" t="s">
        <v>128</v>
      </c>
      <c r="AB88" s="207" t="s">
        <v>129</v>
      </c>
      <c r="AC88" s="433"/>
      <c r="AD88" s="433"/>
      <c r="AE88" s="207" t="s">
        <v>44</v>
      </c>
      <c r="AF88" s="207" t="s">
        <v>129</v>
      </c>
      <c r="AG88" s="433"/>
      <c r="AH88" s="433"/>
      <c r="AI88" s="207" t="s">
        <v>130</v>
      </c>
      <c r="AJ88" s="207" t="s">
        <v>131</v>
      </c>
      <c r="AK88" s="455">
        <f t="shared" si="11"/>
        <v>0</v>
      </c>
      <c r="AL88" s="455"/>
      <c r="AM88" s="455"/>
      <c r="AN88" s="455"/>
      <c r="AO88" s="208" t="s">
        <v>128</v>
      </c>
      <c r="AP88" s="430"/>
      <c r="AQ88" s="431"/>
      <c r="AR88" s="431"/>
      <c r="AS88" s="431"/>
      <c r="AT88" s="431"/>
      <c r="AU88" s="431"/>
      <c r="AV88" s="431"/>
      <c r="AW88" s="431"/>
      <c r="AX88" s="431"/>
      <c r="AY88" s="431"/>
      <c r="AZ88" s="431"/>
      <c r="BA88" s="431"/>
      <c r="BB88" s="431"/>
      <c r="BC88" s="431"/>
      <c r="BD88" s="431"/>
      <c r="BE88" s="431"/>
      <c r="BF88" s="432"/>
    </row>
    <row r="89" spans="1:58" ht="20.25" customHeight="1">
      <c r="A89" s="465">
        <v>16</v>
      </c>
      <c r="B89" s="465"/>
      <c r="C89" s="474"/>
      <c r="D89" s="475"/>
      <c r="E89" s="466"/>
      <c r="F89" s="466"/>
      <c r="G89" s="466"/>
      <c r="H89" s="466"/>
      <c r="I89" s="466"/>
      <c r="J89" s="466"/>
      <c r="K89" s="466"/>
      <c r="L89" s="466"/>
      <c r="M89" s="466"/>
      <c r="N89" s="466"/>
      <c r="O89" s="466"/>
      <c r="P89" s="466"/>
      <c r="Q89" s="462"/>
      <c r="R89" s="462"/>
      <c r="S89" s="462"/>
      <c r="T89" s="462"/>
      <c r="U89" s="462"/>
      <c r="V89" s="462"/>
      <c r="W89" s="435"/>
      <c r="X89" s="436"/>
      <c r="Y89" s="436"/>
      <c r="Z89" s="436"/>
      <c r="AA89" s="207" t="s">
        <v>128</v>
      </c>
      <c r="AB89" s="207" t="s">
        <v>129</v>
      </c>
      <c r="AC89" s="433"/>
      <c r="AD89" s="433"/>
      <c r="AE89" s="207" t="s">
        <v>44</v>
      </c>
      <c r="AF89" s="207" t="s">
        <v>129</v>
      </c>
      <c r="AG89" s="433"/>
      <c r="AH89" s="433"/>
      <c r="AI89" s="207" t="s">
        <v>130</v>
      </c>
      <c r="AJ89" s="207" t="s">
        <v>131</v>
      </c>
      <c r="AK89" s="455">
        <f t="shared" si="11"/>
        <v>0</v>
      </c>
      <c r="AL89" s="455"/>
      <c r="AM89" s="455"/>
      <c r="AN89" s="455"/>
      <c r="AO89" s="208" t="s">
        <v>128</v>
      </c>
      <c r="AP89" s="430"/>
      <c r="AQ89" s="431"/>
      <c r="AR89" s="431"/>
      <c r="AS89" s="431"/>
      <c r="AT89" s="431"/>
      <c r="AU89" s="431"/>
      <c r="AV89" s="431"/>
      <c r="AW89" s="431"/>
      <c r="AX89" s="431"/>
      <c r="AY89" s="431"/>
      <c r="AZ89" s="431"/>
      <c r="BA89" s="431"/>
      <c r="BB89" s="431"/>
      <c r="BC89" s="431"/>
      <c r="BD89" s="431"/>
      <c r="BE89" s="431"/>
      <c r="BF89" s="432"/>
    </row>
    <row r="90" spans="1:58" ht="20.25" customHeight="1">
      <c r="A90" s="465">
        <v>17</v>
      </c>
      <c r="B90" s="465"/>
      <c r="C90" s="474"/>
      <c r="D90" s="475"/>
      <c r="E90" s="466"/>
      <c r="F90" s="466"/>
      <c r="G90" s="466"/>
      <c r="H90" s="466"/>
      <c r="I90" s="466"/>
      <c r="J90" s="466"/>
      <c r="K90" s="466"/>
      <c r="L90" s="466"/>
      <c r="M90" s="466"/>
      <c r="N90" s="466"/>
      <c r="O90" s="466"/>
      <c r="P90" s="466"/>
      <c r="Q90" s="462"/>
      <c r="R90" s="462"/>
      <c r="S90" s="462"/>
      <c r="T90" s="462"/>
      <c r="U90" s="462"/>
      <c r="V90" s="462"/>
      <c r="W90" s="435"/>
      <c r="X90" s="436"/>
      <c r="Y90" s="436"/>
      <c r="Z90" s="436"/>
      <c r="AA90" s="207" t="s">
        <v>128</v>
      </c>
      <c r="AB90" s="207" t="s">
        <v>129</v>
      </c>
      <c r="AC90" s="433"/>
      <c r="AD90" s="433"/>
      <c r="AE90" s="207" t="s">
        <v>44</v>
      </c>
      <c r="AF90" s="207" t="s">
        <v>129</v>
      </c>
      <c r="AG90" s="433"/>
      <c r="AH90" s="433"/>
      <c r="AI90" s="207" t="s">
        <v>130</v>
      </c>
      <c r="AJ90" s="207" t="s">
        <v>131</v>
      </c>
      <c r="AK90" s="455">
        <f t="shared" si="11"/>
        <v>0</v>
      </c>
      <c r="AL90" s="455"/>
      <c r="AM90" s="455"/>
      <c r="AN90" s="455"/>
      <c r="AO90" s="208" t="s">
        <v>128</v>
      </c>
      <c r="AP90" s="430"/>
      <c r="AQ90" s="431"/>
      <c r="AR90" s="431"/>
      <c r="AS90" s="431"/>
      <c r="AT90" s="431"/>
      <c r="AU90" s="431"/>
      <c r="AV90" s="431"/>
      <c r="AW90" s="431"/>
      <c r="AX90" s="431"/>
      <c r="AY90" s="431"/>
      <c r="AZ90" s="431"/>
      <c r="BA90" s="431"/>
      <c r="BB90" s="431"/>
      <c r="BC90" s="431"/>
      <c r="BD90" s="431"/>
      <c r="BE90" s="431"/>
      <c r="BF90" s="432"/>
    </row>
    <row r="91" spans="1:58" ht="20.25" customHeight="1">
      <c r="A91" s="465">
        <v>18</v>
      </c>
      <c r="B91" s="465"/>
      <c r="C91" s="474"/>
      <c r="D91" s="475"/>
      <c r="E91" s="466"/>
      <c r="F91" s="466"/>
      <c r="G91" s="466"/>
      <c r="H91" s="466"/>
      <c r="I91" s="466"/>
      <c r="J91" s="466"/>
      <c r="K91" s="466"/>
      <c r="L91" s="466"/>
      <c r="M91" s="466"/>
      <c r="N91" s="466"/>
      <c r="O91" s="466"/>
      <c r="P91" s="466"/>
      <c r="Q91" s="462"/>
      <c r="R91" s="462"/>
      <c r="S91" s="462"/>
      <c r="T91" s="462"/>
      <c r="U91" s="462"/>
      <c r="V91" s="462"/>
      <c r="W91" s="435"/>
      <c r="X91" s="436"/>
      <c r="Y91" s="436"/>
      <c r="Z91" s="436"/>
      <c r="AA91" s="207" t="s">
        <v>128</v>
      </c>
      <c r="AB91" s="207" t="s">
        <v>129</v>
      </c>
      <c r="AC91" s="433"/>
      <c r="AD91" s="433"/>
      <c r="AE91" s="207" t="s">
        <v>44</v>
      </c>
      <c r="AF91" s="207" t="s">
        <v>129</v>
      </c>
      <c r="AG91" s="433"/>
      <c r="AH91" s="433"/>
      <c r="AI91" s="207" t="s">
        <v>130</v>
      </c>
      <c r="AJ91" s="207" t="s">
        <v>131</v>
      </c>
      <c r="AK91" s="455">
        <f t="shared" si="11"/>
        <v>0</v>
      </c>
      <c r="AL91" s="455"/>
      <c r="AM91" s="455"/>
      <c r="AN91" s="455"/>
      <c r="AO91" s="208" t="s">
        <v>128</v>
      </c>
      <c r="AP91" s="430"/>
      <c r="AQ91" s="431"/>
      <c r="AR91" s="431"/>
      <c r="AS91" s="431"/>
      <c r="AT91" s="431"/>
      <c r="AU91" s="431"/>
      <c r="AV91" s="431"/>
      <c r="AW91" s="431"/>
      <c r="AX91" s="431"/>
      <c r="AY91" s="431"/>
      <c r="AZ91" s="431"/>
      <c r="BA91" s="431"/>
      <c r="BB91" s="431"/>
      <c r="BC91" s="431"/>
      <c r="BD91" s="431"/>
      <c r="BE91" s="431"/>
      <c r="BF91" s="432"/>
    </row>
    <row r="92" spans="1:58" ht="20.25" customHeight="1">
      <c r="A92" s="465">
        <v>19</v>
      </c>
      <c r="B92" s="465"/>
      <c r="C92" s="474"/>
      <c r="D92" s="475"/>
      <c r="E92" s="466"/>
      <c r="F92" s="466"/>
      <c r="G92" s="466"/>
      <c r="H92" s="466"/>
      <c r="I92" s="466"/>
      <c r="J92" s="466"/>
      <c r="K92" s="466"/>
      <c r="L92" s="466"/>
      <c r="M92" s="466"/>
      <c r="N92" s="466"/>
      <c r="O92" s="466"/>
      <c r="P92" s="466"/>
      <c r="Q92" s="462"/>
      <c r="R92" s="462"/>
      <c r="S92" s="462"/>
      <c r="T92" s="462"/>
      <c r="U92" s="462"/>
      <c r="V92" s="462"/>
      <c r="W92" s="435"/>
      <c r="X92" s="436"/>
      <c r="Y92" s="436"/>
      <c r="Z92" s="436"/>
      <c r="AA92" s="207" t="s">
        <v>128</v>
      </c>
      <c r="AB92" s="207" t="s">
        <v>129</v>
      </c>
      <c r="AC92" s="433"/>
      <c r="AD92" s="433"/>
      <c r="AE92" s="207" t="s">
        <v>44</v>
      </c>
      <c r="AF92" s="207" t="s">
        <v>129</v>
      </c>
      <c r="AG92" s="433"/>
      <c r="AH92" s="433"/>
      <c r="AI92" s="207" t="s">
        <v>130</v>
      </c>
      <c r="AJ92" s="207" t="s">
        <v>131</v>
      </c>
      <c r="AK92" s="455">
        <f t="shared" si="11"/>
        <v>0</v>
      </c>
      <c r="AL92" s="455"/>
      <c r="AM92" s="455"/>
      <c r="AN92" s="455"/>
      <c r="AO92" s="208" t="s">
        <v>128</v>
      </c>
      <c r="AP92" s="430"/>
      <c r="AQ92" s="431"/>
      <c r="AR92" s="431"/>
      <c r="AS92" s="431"/>
      <c r="AT92" s="431"/>
      <c r="AU92" s="431"/>
      <c r="AV92" s="431"/>
      <c r="AW92" s="431"/>
      <c r="AX92" s="431"/>
      <c r="AY92" s="431"/>
      <c r="AZ92" s="431"/>
      <c r="BA92" s="431"/>
      <c r="BB92" s="431"/>
      <c r="BC92" s="431"/>
      <c r="BD92" s="431"/>
      <c r="BE92" s="431"/>
      <c r="BF92" s="432"/>
    </row>
    <row r="93" spans="1:58" ht="20.25" customHeight="1">
      <c r="A93" s="465">
        <v>20</v>
      </c>
      <c r="B93" s="465"/>
      <c r="C93" s="474"/>
      <c r="D93" s="475"/>
      <c r="E93" s="466"/>
      <c r="F93" s="466"/>
      <c r="G93" s="466"/>
      <c r="H93" s="466"/>
      <c r="I93" s="466"/>
      <c r="J93" s="466"/>
      <c r="K93" s="466"/>
      <c r="L93" s="466"/>
      <c r="M93" s="466"/>
      <c r="N93" s="466"/>
      <c r="O93" s="466"/>
      <c r="P93" s="466"/>
      <c r="Q93" s="462"/>
      <c r="R93" s="462"/>
      <c r="S93" s="462"/>
      <c r="T93" s="462"/>
      <c r="U93" s="462"/>
      <c r="V93" s="462"/>
      <c r="W93" s="435"/>
      <c r="X93" s="436"/>
      <c r="Y93" s="436"/>
      <c r="Z93" s="436"/>
      <c r="AA93" s="207" t="s">
        <v>128</v>
      </c>
      <c r="AB93" s="207" t="s">
        <v>129</v>
      </c>
      <c r="AC93" s="433"/>
      <c r="AD93" s="433"/>
      <c r="AE93" s="207" t="s">
        <v>137</v>
      </c>
      <c r="AF93" s="207" t="s">
        <v>129</v>
      </c>
      <c r="AG93" s="433"/>
      <c r="AH93" s="433"/>
      <c r="AI93" s="207" t="s">
        <v>130</v>
      </c>
      <c r="AJ93" s="207" t="s">
        <v>131</v>
      </c>
      <c r="AK93" s="455">
        <f t="shared" ref="AK93:AK121" si="12">IF(W93="",0,IF(AND(OR(Q93="基本給",Q93="手当"),W93&lt;5000),"NG",W93*AC93*AG93))</f>
        <v>0</v>
      </c>
      <c r="AL93" s="455"/>
      <c r="AM93" s="455"/>
      <c r="AN93" s="455"/>
      <c r="AO93" s="208" t="s">
        <v>128</v>
      </c>
      <c r="AP93" s="430"/>
      <c r="AQ93" s="431"/>
      <c r="AR93" s="431"/>
      <c r="AS93" s="431"/>
      <c r="AT93" s="431"/>
      <c r="AU93" s="431"/>
      <c r="AV93" s="431"/>
      <c r="AW93" s="431"/>
      <c r="AX93" s="431"/>
      <c r="AY93" s="431"/>
      <c r="AZ93" s="431"/>
      <c r="BA93" s="431"/>
      <c r="BB93" s="431"/>
      <c r="BC93" s="431"/>
      <c r="BD93" s="431"/>
      <c r="BE93" s="431"/>
      <c r="BF93" s="432"/>
    </row>
    <row r="94" spans="1:58" ht="20.25" customHeight="1">
      <c r="A94" s="461">
        <v>21</v>
      </c>
      <c r="B94" s="461"/>
      <c r="C94" s="474"/>
      <c r="D94" s="475"/>
      <c r="E94" s="466"/>
      <c r="F94" s="466"/>
      <c r="G94" s="466"/>
      <c r="H94" s="466"/>
      <c r="I94" s="466"/>
      <c r="J94" s="466"/>
      <c r="K94" s="466"/>
      <c r="L94" s="466"/>
      <c r="M94" s="466"/>
      <c r="N94" s="466"/>
      <c r="O94" s="466"/>
      <c r="P94" s="466"/>
      <c r="Q94" s="462"/>
      <c r="R94" s="462"/>
      <c r="S94" s="462"/>
      <c r="T94" s="462"/>
      <c r="U94" s="462"/>
      <c r="V94" s="462"/>
      <c r="W94" s="435"/>
      <c r="X94" s="436"/>
      <c r="Y94" s="436"/>
      <c r="Z94" s="436"/>
      <c r="AA94" s="207" t="s">
        <v>128</v>
      </c>
      <c r="AB94" s="207" t="s">
        <v>129</v>
      </c>
      <c r="AC94" s="433"/>
      <c r="AD94" s="433"/>
      <c r="AE94" s="207" t="s">
        <v>44</v>
      </c>
      <c r="AF94" s="207" t="s">
        <v>129</v>
      </c>
      <c r="AG94" s="433"/>
      <c r="AH94" s="433"/>
      <c r="AI94" s="207" t="s">
        <v>130</v>
      </c>
      <c r="AJ94" s="207" t="s">
        <v>131</v>
      </c>
      <c r="AK94" s="455">
        <f t="shared" si="12"/>
        <v>0</v>
      </c>
      <c r="AL94" s="455"/>
      <c r="AM94" s="455"/>
      <c r="AN94" s="455"/>
      <c r="AO94" s="208" t="s">
        <v>128</v>
      </c>
      <c r="AP94" s="430"/>
      <c r="AQ94" s="431"/>
      <c r="AR94" s="431"/>
      <c r="AS94" s="431"/>
      <c r="AT94" s="431"/>
      <c r="AU94" s="431"/>
      <c r="AV94" s="431"/>
      <c r="AW94" s="431"/>
      <c r="AX94" s="431"/>
      <c r="AY94" s="431"/>
      <c r="AZ94" s="431"/>
      <c r="BA94" s="431"/>
      <c r="BB94" s="431"/>
      <c r="BC94" s="431"/>
      <c r="BD94" s="431"/>
      <c r="BE94" s="431"/>
      <c r="BF94" s="432"/>
    </row>
    <row r="95" spans="1:58" ht="20.25" customHeight="1">
      <c r="A95" s="465">
        <v>22</v>
      </c>
      <c r="B95" s="465"/>
      <c r="C95" s="474"/>
      <c r="D95" s="475"/>
      <c r="E95" s="466"/>
      <c r="F95" s="466"/>
      <c r="G95" s="466"/>
      <c r="H95" s="466"/>
      <c r="I95" s="466"/>
      <c r="J95" s="466"/>
      <c r="K95" s="466"/>
      <c r="L95" s="466"/>
      <c r="M95" s="466"/>
      <c r="N95" s="466"/>
      <c r="O95" s="466"/>
      <c r="P95" s="466"/>
      <c r="Q95" s="462"/>
      <c r="R95" s="462"/>
      <c r="S95" s="462"/>
      <c r="T95" s="462"/>
      <c r="U95" s="462"/>
      <c r="V95" s="462"/>
      <c r="W95" s="435"/>
      <c r="X95" s="436"/>
      <c r="Y95" s="436"/>
      <c r="Z95" s="436"/>
      <c r="AA95" s="207" t="s">
        <v>128</v>
      </c>
      <c r="AB95" s="207" t="s">
        <v>129</v>
      </c>
      <c r="AC95" s="433"/>
      <c r="AD95" s="433"/>
      <c r="AE95" s="207" t="s">
        <v>44</v>
      </c>
      <c r="AF95" s="207" t="s">
        <v>129</v>
      </c>
      <c r="AG95" s="433"/>
      <c r="AH95" s="433"/>
      <c r="AI95" s="207" t="s">
        <v>130</v>
      </c>
      <c r="AJ95" s="207" t="s">
        <v>131</v>
      </c>
      <c r="AK95" s="455">
        <f t="shared" si="12"/>
        <v>0</v>
      </c>
      <c r="AL95" s="455"/>
      <c r="AM95" s="455"/>
      <c r="AN95" s="455"/>
      <c r="AO95" s="208" t="s">
        <v>128</v>
      </c>
      <c r="AP95" s="430"/>
      <c r="AQ95" s="431"/>
      <c r="AR95" s="431"/>
      <c r="AS95" s="431"/>
      <c r="AT95" s="431"/>
      <c r="AU95" s="431"/>
      <c r="AV95" s="431"/>
      <c r="AW95" s="431"/>
      <c r="AX95" s="431"/>
      <c r="AY95" s="431"/>
      <c r="AZ95" s="431"/>
      <c r="BA95" s="431"/>
      <c r="BB95" s="431"/>
      <c r="BC95" s="431"/>
      <c r="BD95" s="431"/>
      <c r="BE95" s="431"/>
      <c r="BF95" s="432"/>
    </row>
    <row r="96" spans="1:58" ht="20.25" customHeight="1">
      <c r="A96" s="465">
        <v>23</v>
      </c>
      <c r="B96" s="465"/>
      <c r="C96" s="474"/>
      <c r="D96" s="475"/>
      <c r="E96" s="466"/>
      <c r="F96" s="466"/>
      <c r="G96" s="466"/>
      <c r="H96" s="466"/>
      <c r="I96" s="466"/>
      <c r="J96" s="466"/>
      <c r="K96" s="466"/>
      <c r="L96" s="466"/>
      <c r="M96" s="466"/>
      <c r="N96" s="466"/>
      <c r="O96" s="466"/>
      <c r="P96" s="466"/>
      <c r="Q96" s="462"/>
      <c r="R96" s="462"/>
      <c r="S96" s="462"/>
      <c r="T96" s="462"/>
      <c r="U96" s="462"/>
      <c r="V96" s="462"/>
      <c r="W96" s="435"/>
      <c r="X96" s="436"/>
      <c r="Y96" s="436"/>
      <c r="Z96" s="436"/>
      <c r="AA96" s="207" t="s">
        <v>128</v>
      </c>
      <c r="AB96" s="207" t="s">
        <v>129</v>
      </c>
      <c r="AC96" s="433"/>
      <c r="AD96" s="433"/>
      <c r="AE96" s="207" t="s">
        <v>44</v>
      </c>
      <c r="AF96" s="207" t="s">
        <v>129</v>
      </c>
      <c r="AG96" s="433"/>
      <c r="AH96" s="433"/>
      <c r="AI96" s="207" t="s">
        <v>130</v>
      </c>
      <c r="AJ96" s="207" t="s">
        <v>131</v>
      </c>
      <c r="AK96" s="455">
        <f t="shared" si="12"/>
        <v>0</v>
      </c>
      <c r="AL96" s="455"/>
      <c r="AM96" s="455"/>
      <c r="AN96" s="455"/>
      <c r="AO96" s="208" t="s">
        <v>128</v>
      </c>
      <c r="AP96" s="430"/>
      <c r="AQ96" s="431"/>
      <c r="AR96" s="431"/>
      <c r="AS96" s="431"/>
      <c r="AT96" s="431"/>
      <c r="AU96" s="431"/>
      <c r="AV96" s="431"/>
      <c r="AW96" s="431"/>
      <c r="AX96" s="431"/>
      <c r="AY96" s="431"/>
      <c r="AZ96" s="431"/>
      <c r="BA96" s="431"/>
      <c r="BB96" s="431"/>
      <c r="BC96" s="431"/>
      <c r="BD96" s="431"/>
      <c r="BE96" s="431"/>
      <c r="BF96" s="432"/>
    </row>
    <row r="97" spans="1:58" ht="20.25" customHeight="1">
      <c r="A97" s="465">
        <v>24</v>
      </c>
      <c r="B97" s="465"/>
      <c r="C97" s="474"/>
      <c r="D97" s="475"/>
      <c r="E97" s="466"/>
      <c r="F97" s="466"/>
      <c r="G97" s="466"/>
      <c r="H97" s="466"/>
      <c r="I97" s="466"/>
      <c r="J97" s="466"/>
      <c r="K97" s="466"/>
      <c r="L97" s="466"/>
      <c r="M97" s="466"/>
      <c r="N97" s="466"/>
      <c r="O97" s="466"/>
      <c r="P97" s="466"/>
      <c r="Q97" s="462"/>
      <c r="R97" s="462"/>
      <c r="S97" s="462"/>
      <c r="T97" s="462"/>
      <c r="U97" s="462"/>
      <c r="V97" s="462"/>
      <c r="W97" s="435"/>
      <c r="X97" s="436"/>
      <c r="Y97" s="436"/>
      <c r="Z97" s="436"/>
      <c r="AA97" s="207" t="s">
        <v>128</v>
      </c>
      <c r="AB97" s="207" t="s">
        <v>129</v>
      </c>
      <c r="AC97" s="433"/>
      <c r="AD97" s="433"/>
      <c r="AE97" s="207" t="s">
        <v>44</v>
      </c>
      <c r="AF97" s="207" t="s">
        <v>129</v>
      </c>
      <c r="AG97" s="433"/>
      <c r="AH97" s="433"/>
      <c r="AI97" s="207" t="s">
        <v>130</v>
      </c>
      <c r="AJ97" s="207" t="s">
        <v>131</v>
      </c>
      <c r="AK97" s="455">
        <f t="shared" si="12"/>
        <v>0</v>
      </c>
      <c r="AL97" s="455"/>
      <c r="AM97" s="455"/>
      <c r="AN97" s="455"/>
      <c r="AO97" s="208" t="s">
        <v>128</v>
      </c>
      <c r="AP97" s="430"/>
      <c r="AQ97" s="431"/>
      <c r="AR97" s="431"/>
      <c r="AS97" s="431"/>
      <c r="AT97" s="431"/>
      <c r="AU97" s="431"/>
      <c r="AV97" s="431"/>
      <c r="AW97" s="431"/>
      <c r="AX97" s="431"/>
      <c r="AY97" s="431"/>
      <c r="AZ97" s="431"/>
      <c r="BA97" s="431"/>
      <c r="BB97" s="431"/>
      <c r="BC97" s="431"/>
      <c r="BD97" s="431"/>
      <c r="BE97" s="431"/>
      <c r="BF97" s="432"/>
    </row>
    <row r="98" spans="1:58" ht="20.25" customHeight="1">
      <c r="A98" s="465">
        <v>25</v>
      </c>
      <c r="B98" s="465"/>
      <c r="C98" s="474"/>
      <c r="D98" s="475"/>
      <c r="E98" s="466"/>
      <c r="F98" s="466"/>
      <c r="G98" s="466"/>
      <c r="H98" s="466"/>
      <c r="I98" s="466"/>
      <c r="J98" s="466"/>
      <c r="K98" s="466"/>
      <c r="L98" s="466"/>
      <c r="M98" s="466"/>
      <c r="N98" s="466"/>
      <c r="O98" s="466"/>
      <c r="P98" s="466"/>
      <c r="Q98" s="462"/>
      <c r="R98" s="462"/>
      <c r="S98" s="462"/>
      <c r="T98" s="462"/>
      <c r="U98" s="462"/>
      <c r="V98" s="462"/>
      <c r="W98" s="435"/>
      <c r="X98" s="436"/>
      <c r="Y98" s="436"/>
      <c r="Z98" s="436"/>
      <c r="AA98" s="207" t="s">
        <v>128</v>
      </c>
      <c r="AB98" s="207" t="s">
        <v>129</v>
      </c>
      <c r="AC98" s="433"/>
      <c r="AD98" s="433"/>
      <c r="AE98" s="207" t="s">
        <v>44</v>
      </c>
      <c r="AF98" s="207" t="s">
        <v>129</v>
      </c>
      <c r="AG98" s="433"/>
      <c r="AH98" s="433"/>
      <c r="AI98" s="207" t="s">
        <v>130</v>
      </c>
      <c r="AJ98" s="207" t="s">
        <v>131</v>
      </c>
      <c r="AK98" s="455">
        <f t="shared" si="12"/>
        <v>0</v>
      </c>
      <c r="AL98" s="455"/>
      <c r="AM98" s="455"/>
      <c r="AN98" s="455"/>
      <c r="AO98" s="208" t="s">
        <v>128</v>
      </c>
      <c r="AP98" s="430"/>
      <c r="AQ98" s="431"/>
      <c r="AR98" s="431"/>
      <c r="AS98" s="431"/>
      <c r="AT98" s="431"/>
      <c r="AU98" s="431"/>
      <c r="AV98" s="431"/>
      <c r="AW98" s="431"/>
      <c r="AX98" s="431"/>
      <c r="AY98" s="431"/>
      <c r="AZ98" s="431"/>
      <c r="BA98" s="431"/>
      <c r="BB98" s="431"/>
      <c r="BC98" s="431"/>
      <c r="BD98" s="431"/>
      <c r="BE98" s="431"/>
      <c r="BF98" s="432"/>
    </row>
    <row r="99" spans="1:58" ht="20.25" customHeight="1">
      <c r="A99" s="465">
        <v>26</v>
      </c>
      <c r="B99" s="465"/>
      <c r="C99" s="474"/>
      <c r="D99" s="475"/>
      <c r="E99" s="466"/>
      <c r="F99" s="466"/>
      <c r="G99" s="466"/>
      <c r="H99" s="466"/>
      <c r="I99" s="466"/>
      <c r="J99" s="466"/>
      <c r="K99" s="466"/>
      <c r="L99" s="466"/>
      <c r="M99" s="466"/>
      <c r="N99" s="466"/>
      <c r="O99" s="466"/>
      <c r="P99" s="466"/>
      <c r="Q99" s="462"/>
      <c r="R99" s="462"/>
      <c r="S99" s="462"/>
      <c r="T99" s="462"/>
      <c r="U99" s="462"/>
      <c r="V99" s="462"/>
      <c r="W99" s="435"/>
      <c r="X99" s="436"/>
      <c r="Y99" s="436"/>
      <c r="Z99" s="436"/>
      <c r="AA99" s="207" t="s">
        <v>128</v>
      </c>
      <c r="AB99" s="207" t="s">
        <v>129</v>
      </c>
      <c r="AC99" s="433"/>
      <c r="AD99" s="433"/>
      <c r="AE99" s="207" t="s">
        <v>44</v>
      </c>
      <c r="AF99" s="207" t="s">
        <v>129</v>
      </c>
      <c r="AG99" s="433"/>
      <c r="AH99" s="433"/>
      <c r="AI99" s="207" t="s">
        <v>130</v>
      </c>
      <c r="AJ99" s="207" t="s">
        <v>131</v>
      </c>
      <c r="AK99" s="455">
        <f t="shared" si="12"/>
        <v>0</v>
      </c>
      <c r="AL99" s="455"/>
      <c r="AM99" s="455"/>
      <c r="AN99" s="455"/>
      <c r="AO99" s="208" t="s">
        <v>128</v>
      </c>
      <c r="AP99" s="430"/>
      <c r="AQ99" s="431"/>
      <c r="AR99" s="431"/>
      <c r="AS99" s="431"/>
      <c r="AT99" s="431"/>
      <c r="AU99" s="431"/>
      <c r="AV99" s="431"/>
      <c r="AW99" s="431"/>
      <c r="AX99" s="431"/>
      <c r="AY99" s="431"/>
      <c r="AZ99" s="431"/>
      <c r="BA99" s="431"/>
      <c r="BB99" s="431"/>
      <c r="BC99" s="431"/>
      <c r="BD99" s="431"/>
      <c r="BE99" s="431"/>
      <c r="BF99" s="432"/>
    </row>
    <row r="100" spans="1:58" ht="20.25" customHeight="1">
      <c r="A100" s="465">
        <v>27</v>
      </c>
      <c r="B100" s="465"/>
      <c r="C100" s="474"/>
      <c r="D100" s="475"/>
      <c r="E100" s="466"/>
      <c r="F100" s="466"/>
      <c r="G100" s="466"/>
      <c r="H100" s="466"/>
      <c r="I100" s="466"/>
      <c r="J100" s="466"/>
      <c r="K100" s="466"/>
      <c r="L100" s="466"/>
      <c r="M100" s="466"/>
      <c r="N100" s="466"/>
      <c r="O100" s="466"/>
      <c r="P100" s="466"/>
      <c r="Q100" s="462"/>
      <c r="R100" s="462"/>
      <c r="S100" s="462"/>
      <c r="T100" s="462"/>
      <c r="U100" s="462"/>
      <c r="V100" s="462"/>
      <c r="W100" s="435"/>
      <c r="X100" s="436"/>
      <c r="Y100" s="436"/>
      <c r="Z100" s="436"/>
      <c r="AA100" s="207" t="s">
        <v>128</v>
      </c>
      <c r="AB100" s="207" t="s">
        <v>129</v>
      </c>
      <c r="AC100" s="433"/>
      <c r="AD100" s="433"/>
      <c r="AE100" s="207" t="s">
        <v>44</v>
      </c>
      <c r="AF100" s="207" t="s">
        <v>129</v>
      </c>
      <c r="AG100" s="433"/>
      <c r="AH100" s="433"/>
      <c r="AI100" s="207" t="s">
        <v>130</v>
      </c>
      <c r="AJ100" s="207" t="s">
        <v>131</v>
      </c>
      <c r="AK100" s="455">
        <f t="shared" si="12"/>
        <v>0</v>
      </c>
      <c r="AL100" s="455"/>
      <c r="AM100" s="455"/>
      <c r="AN100" s="455"/>
      <c r="AO100" s="208" t="s">
        <v>128</v>
      </c>
      <c r="AP100" s="430"/>
      <c r="AQ100" s="431"/>
      <c r="AR100" s="431"/>
      <c r="AS100" s="431"/>
      <c r="AT100" s="431"/>
      <c r="AU100" s="431"/>
      <c r="AV100" s="431"/>
      <c r="AW100" s="431"/>
      <c r="AX100" s="431"/>
      <c r="AY100" s="431"/>
      <c r="AZ100" s="431"/>
      <c r="BA100" s="431"/>
      <c r="BB100" s="431"/>
      <c r="BC100" s="431"/>
      <c r="BD100" s="431"/>
      <c r="BE100" s="431"/>
      <c r="BF100" s="432"/>
    </row>
    <row r="101" spans="1:58" ht="20.25" customHeight="1">
      <c r="A101" s="465">
        <v>28</v>
      </c>
      <c r="B101" s="465"/>
      <c r="C101" s="474"/>
      <c r="D101" s="475"/>
      <c r="E101" s="466"/>
      <c r="F101" s="466"/>
      <c r="G101" s="466"/>
      <c r="H101" s="466"/>
      <c r="I101" s="466"/>
      <c r="J101" s="466"/>
      <c r="K101" s="466"/>
      <c r="L101" s="466"/>
      <c r="M101" s="466"/>
      <c r="N101" s="466"/>
      <c r="O101" s="466"/>
      <c r="P101" s="466"/>
      <c r="Q101" s="462"/>
      <c r="R101" s="462"/>
      <c r="S101" s="462"/>
      <c r="T101" s="462"/>
      <c r="U101" s="462"/>
      <c r="V101" s="462"/>
      <c r="W101" s="435"/>
      <c r="X101" s="436"/>
      <c r="Y101" s="436"/>
      <c r="Z101" s="436"/>
      <c r="AA101" s="207" t="s">
        <v>128</v>
      </c>
      <c r="AB101" s="207" t="s">
        <v>129</v>
      </c>
      <c r="AC101" s="433"/>
      <c r="AD101" s="433"/>
      <c r="AE101" s="207" t="s">
        <v>44</v>
      </c>
      <c r="AF101" s="207" t="s">
        <v>129</v>
      </c>
      <c r="AG101" s="433"/>
      <c r="AH101" s="433"/>
      <c r="AI101" s="207" t="s">
        <v>130</v>
      </c>
      <c r="AJ101" s="207" t="s">
        <v>131</v>
      </c>
      <c r="AK101" s="455">
        <f t="shared" si="12"/>
        <v>0</v>
      </c>
      <c r="AL101" s="455"/>
      <c r="AM101" s="455"/>
      <c r="AN101" s="455"/>
      <c r="AO101" s="208" t="s">
        <v>128</v>
      </c>
      <c r="AP101" s="430"/>
      <c r="AQ101" s="431"/>
      <c r="AR101" s="431"/>
      <c r="AS101" s="431"/>
      <c r="AT101" s="431"/>
      <c r="AU101" s="431"/>
      <c r="AV101" s="431"/>
      <c r="AW101" s="431"/>
      <c r="AX101" s="431"/>
      <c r="AY101" s="431"/>
      <c r="AZ101" s="431"/>
      <c r="BA101" s="431"/>
      <c r="BB101" s="431"/>
      <c r="BC101" s="431"/>
      <c r="BD101" s="431"/>
      <c r="BE101" s="431"/>
      <c r="BF101" s="432"/>
    </row>
    <row r="102" spans="1:58" ht="20.25" customHeight="1">
      <c r="A102" s="465">
        <v>29</v>
      </c>
      <c r="B102" s="465"/>
      <c r="C102" s="474"/>
      <c r="D102" s="475"/>
      <c r="E102" s="466"/>
      <c r="F102" s="466"/>
      <c r="G102" s="466"/>
      <c r="H102" s="466"/>
      <c r="I102" s="466"/>
      <c r="J102" s="466"/>
      <c r="K102" s="466"/>
      <c r="L102" s="466"/>
      <c r="M102" s="466"/>
      <c r="N102" s="466"/>
      <c r="O102" s="466"/>
      <c r="P102" s="466"/>
      <c r="Q102" s="462"/>
      <c r="R102" s="462"/>
      <c r="S102" s="462"/>
      <c r="T102" s="462"/>
      <c r="U102" s="462"/>
      <c r="V102" s="462"/>
      <c r="W102" s="435"/>
      <c r="X102" s="436"/>
      <c r="Y102" s="436"/>
      <c r="Z102" s="436"/>
      <c r="AA102" s="207" t="s">
        <v>128</v>
      </c>
      <c r="AB102" s="207" t="s">
        <v>129</v>
      </c>
      <c r="AC102" s="433"/>
      <c r="AD102" s="433"/>
      <c r="AE102" s="207" t="s">
        <v>44</v>
      </c>
      <c r="AF102" s="207" t="s">
        <v>129</v>
      </c>
      <c r="AG102" s="433"/>
      <c r="AH102" s="433"/>
      <c r="AI102" s="207" t="s">
        <v>130</v>
      </c>
      <c r="AJ102" s="207" t="s">
        <v>131</v>
      </c>
      <c r="AK102" s="455">
        <f t="shared" si="12"/>
        <v>0</v>
      </c>
      <c r="AL102" s="455"/>
      <c r="AM102" s="455"/>
      <c r="AN102" s="455"/>
      <c r="AO102" s="208" t="s">
        <v>128</v>
      </c>
      <c r="AP102" s="430"/>
      <c r="AQ102" s="431"/>
      <c r="AR102" s="431"/>
      <c r="AS102" s="431"/>
      <c r="AT102" s="431"/>
      <c r="AU102" s="431"/>
      <c r="AV102" s="431"/>
      <c r="AW102" s="431"/>
      <c r="AX102" s="431"/>
      <c r="AY102" s="431"/>
      <c r="AZ102" s="431"/>
      <c r="BA102" s="431"/>
      <c r="BB102" s="431"/>
      <c r="BC102" s="431"/>
      <c r="BD102" s="431"/>
      <c r="BE102" s="431"/>
      <c r="BF102" s="432"/>
    </row>
    <row r="103" spans="1:58" ht="20.25" customHeight="1">
      <c r="A103" s="465">
        <v>30</v>
      </c>
      <c r="B103" s="465"/>
      <c r="C103" s="474"/>
      <c r="D103" s="475"/>
      <c r="E103" s="466"/>
      <c r="F103" s="466"/>
      <c r="G103" s="466"/>
      <c r="H103" s="466"/>
      <c r="I103" s="466"/>
      <c r="J103" s="466"/>
      <c r="K103" s="466"/>
      <c r="L103" s="466"/>
      <c r="M103" s="466"/>
      <c r="N103" s="466"/>
      <c r="O103" s="466"/>
      <c r="P103" s="466"/>
      <c r="Q103" s="462"/>
      <c r="R103" s="462"/>
      <c r="S103" s="462"/>
      <c r="T103" s="462"/>
      <c r="U103" s="462"/>
      <c r="V103" s="462"/>
      <c r="W103" s="435"/>
      <c r="X103" s="436"/>
      <c r="Y103" s="436"/>
      <c r="Z103" s="436"/>
      <c r="AA103" s="207" t="s">
        <v>128</v>
      </c>
      <c r="AB103" s="207" t="s">
        <v>129</v>
      </c>
      <c r="AC103" s="433"/>
      <c r="AD103" s="433"/>
      <c r="AE103" s="207" t="s">
        <v>44</v>
      </c>
      <c r="AF103" s="207" t="s">
        <v>129</v>
      </c>
      <c r="AG103" s="433"/>
      <c r="AH103" s="433"/>
      <c r="AI103" s="207" t="s">
        <v>130</v>
      </c>
      <c r="AJ103" s="207" t="s">
        <v>131</v>
      </c>
      <c r="AK103" s="455">
        <f t="shared" si="12"/>
        <v>0</v>
      </c>
      <c r="AL103" s="455"/>
      <c r="AM103" s="455"/>
      <c r="AN103" s="455"/>
      <c r="AO103" s="208" t="s">
        <v>128</v>
      </c>
      <c r="AP103" s="430"/>
      <c r="AQ103" s="431"/>
      <c r="AR103" s="431"/>
      <c r="AS103" s="431"/>
      <c r="AT103" s="431"/>
      <c r="AU103" s="431"/>
      <c r="AV103" s="431"/>
      <c r="AW103" s="431"/>
      <c r="AX103" s="431"/>
      <c r="AY103" s="431"/>
      <c r="AZ103" s="431"/>
      <c r="BA103" s="431"/>
      <c r="BB103" s="431"/>
      <c r="BC103" s="431"/>
      <c r="BD103" s="431"/>
      <c r="BE103" s="431"/>
      <c r="BF103" s="432"/>
    </row>
    <row r="104" spans="1:58" ht="20.25" customHeight="1">
      <c r="A104" s="461">
        <v>31</v>
      </c>
      <c r="B104" s="461"/>
      <c r="C104" s="474"/>
      <c r="D104" s="475"/>
      <c r="E104" s="466"/>
      <c r="F104" s="466"/>
      <c r="G104" s="466"/>
      <c r="H104" s="466"/>
      <c r="I104" s="466"/>
      <c r="J104" s="466"/>
      <c r="K104" s="466"/>
      <c r="L104" s="466"/>
      <c r="M104" s="466"/>
      <c r="N104" s="466"/>
      <c r="O104" s="466"/>
      <c r="P104" s="466"/>
      <c r="Q104" s="462"/>
      <c r="R104" s="462"/>
      <c r="S104" s="462"/>
      <c r="T104" s="462"/>
      <c r="U104" s="462"/>
      <c r="V104" s="462"/>
      <c r="W104" s="435"/>
      <c r="X104" s="436"/>
      <c r="Y104" s="436"/>
      <c r="Z104" s="436"/>
      <c r="AA104" s="207" t="s">
        <v>128</v>
      </c>
      <c r="AB104" s="207" t="s">
        <v>129</v>
      </c>
      <c r="AC104" s="433"/>
      <c r="AD104" s="433"/>
      <c r="AE104" s="207" t="s">
        <v>44</v>
      </c>
      <c r="AF104" s="207" t="s">
        <v>129</v>
      </c>
      <c r="AG104" s="433"/>
      <c r="AH104" s="433"/>
      <c r="AI104" s="207" t="s">
        <v>130</v>
      </c>
      <c r="AJ104" s="207" t="s">
        <v>131</v>
      </c>
      <c r="AK104" s="455">
        <f t="shared" si="12"/>
        <v>0</v>
      </c>
      <c r="AL104" s="455"/>
      <c r="AM104" s="455"/>
      <c r="AN104" s="455"/>
      <c r="AO104" s="208" t="s">
        <v>128</v>
      </c>
      <c r="AP104" s="430"/>
      <c r="AQ104" s="431"/>
      <c r="AR104" s="431"/>
      <c r="AS104" s="431"/>
      <c r="AT104" s="431"/>
      <c r="AU104" s="431"/>
      <c r="AV104" s="431"/>
      <c r="AW104" s="431"/>
      <c r="AX104" s="431"/>
      <c r="AY104" s="431"/>
      <c r="AZ104" s="431"/>
      <c r="BA104" s="431"/>
      <c r="BB104" s="431"/>
      <c r="BC104" s="431"/>
      <c r="BD104" s="431"/>
      <c r="BE104" s="431"/>
      <c r="BF104" s="432"/>
    </row>
    <row r="105" spans="1:58" ht="20.25" customHeight="1">
      <c r="A105" s="465">
        <v>32</v>
      </c>
      <c r="B105" s="465"/>
      <c r="C105" s="474"/>
      <c r="D105" s="475"/>
      <c r="E105" s="466"/>
      <c r="F105" s="466"/>
      <c r="G105" s="466"/>
      <c r="H105" s="466"/>
      <c r="I105" s="466"/>
      <c r="J105" s="466"/>
      <c r="K105" s="466"/>
      <c r="L105" s="466"/>
      <c r="M105" s="466"/>
      <c r="N105" s="466"/>
      <c r="O105" s="466"/>
      <c r="P105" s="466"/>
      <c r="Q105" s="462"/>
      <c r="R105" s="462"/>
      <c r="S105" s="462"/>
      <c r="T105" s="462"/>
      <c r="U105" s="462"/>
      <c r="V105" s="462"/>
      <c r="W105" s="435"/>
      <c r="X105" s="436"/>
      <c r="Y105" s="436"/>
      <c r="Z105" s="436"/>
      <c r="AA105" s="207" t="s">
        <v>128</v>
      </c>
      <c r="AB105" s="207" t="s">
        <v>129</v>
      </c>
      <c r="AC105" s="433"/>
      <c r="AD105" s="433"/>
      <c r="AE105" s="207" t="s">
        <v>44</v>
      </c>
      <c r="AF105" s="207" t="s">
        <v>129</v>
      </c>
      <c r="AG105" s="433"/>
      <c r="AH105" s="433"/>
      <c r="AI105" s="207" t="s">
        <v>130</v>
      </c>
      <c r="AJ105" s="207" t="s">
        <v>131</v>
      </c>
      <c r="AK105" s="455">
        <f t="shared" si="12"/>
        <v>0</v>
      </c>
      <c r="AL105" s="455"/>
      <c r="AM105" s="455"/>
      <c r="AN105" s="455"/>
      <c r="AO105" s="208" t="s">
        <v>128</v>
      </c>
      <c r="AP105" s="430"/>
      <c r="AQ105" s="431"/>
      <c r="AR105" s="431"/>
      <c r="AS105" s="431"/>
      <c r="AT105" s="431"/>
      <c r="AU105" s="431"/>
      <c r="AV105" s="431"/>
      <c r="AW105" s="431"/>
      <c r="AX105" s="431"/>
      <c r="AY105" s="431"/>
      <c r="AZ105" s="431"/>
      <c r="BA105" s="431"/>
      <c r="BB105" s="431"/>
      <c r="BC105" s="431"/>
      <c r="BD105" s="431"/>
      <c r="BE105" s="431"/>
      <c r="BF105" s="432"/>
    </row>
    <row r="106" spans="1:58" ht="20.25" customHeight="1">
      <c r="A106" s="465">
        <v>33</v>
      </c>
      <c r="B106" s="465"/>
      <c r="C106" s="474"/>
      <c r="D106" s="475"/>
      <c r="E106" s="466"/>
      <c r="F106" s="466"/>
      <c r="G106" s="466"/>
      <c r="H106" s="466"/>
      <c r="I106" s="466"/>
      <c r="J106" s="466"/>
      <c r="K106" s="466"/>
      <c r="L106" s="466"/>
      <c r="M106" s="466"/>
      <c r="N106" s="466"/>
      <c r="O106" s="466"/>
      <c r="P106" s="466"/>
      <c r="Q106" s="462"/>
      <c r="R106" s="462"/>
      <c r="S106" s="462"/>
      <c r="T106" s="462"/>
      <c r="U106" s="462"/>
      <c r="V106" s="462"/>
      <c r="W106" s="435"/>
      <c r="X106" s="436"/>
      <c r="Y106" s="436"/>
      <c r="Z106" s="436"/>
      <c r="AA106" s="207" t="s">
        <v>128</v>
      </c>
      <c r="AB106" s="207" t="s">
        <v>129</v>
      </c>
      <c r="AC106" s="433"/>
      <c r="AD106" s="433"/>
      <c r="AE106" s="207" t="s">
        <v>44</v>
      </c>
      <c r="AF106" s="207" t="s">
        <v>129</v>
      </c>
      <c r="AG106" s="433"/>
      <c r="AH106" s="433"/>
      <c r="AI106" s="207" t="s">
        <v>130</v>
      </c>
      <c r="AJ106" s="207" t="s">
        <v>131</v>
      </c>
      <c r="AK106" s="455">
        <f t="shared" si="12"/>
        <v>0</v>
      </c>
      <c r="AL106" s="455"/>
      <c r="AM106" s="455"/>
      <c r="AN106" s="455"/>
      <c r="AO106" s="208" t="s">
        <v>128</v>
      </c>
      <c r="AP106" s="430"/>
      <c r="AQ106" s="431"/>
      <c r="AR106" s="431"/>
      <c r="AS106" s="431"/>
      <c r="AT106" s="431"/>
      <c r="AU106" s="431"/>
      <c r="AV106" s="431"/>
      <c r="AW106" s="431"/>
      <c r="AX106" s="431"/>
      <c r="AY106" s="431"/>
      <c r="AZ106" s="431"/>
      <c r="BA106" s="431"/>
      <c r="BB106" s="431"/>
      <c r="BC106" s="431"/>
      <c r="BD106" s="431"/>
      <c r="BE106" s="431"/>
      <c r="BF106" s="432"/>
    </row>
    <row r="107" spans="1:58" ht="20.25" customHeight="1">
      <c r="A107" s="465">
        <v>34</v>
      </c>
      <c r="B107" s="465"/>
      <c r="C107" s="474"/>
      <c r="D107" s="475"/>
      <c r="E107" s="466"/>
      <c r="F107" s="466"/>
      <c r="G107" s="466"/>
      <c r="H107" s="466"/>
      <c r="I107" s="466"/>
      <c r="J107" s="466"/>
      <c r="K107" s="466"/>
      <c r="L107" s="466"/>
      <c r="M107" s="466"/>
      <c r="N107" s="466"/>
      <c r="O107" s="466"/>
      <c r="P107" s="466"/>
      <c r="Q107" s="462"/>
      <c r="R107" s="462"/>
      <c r="S107" s="462"/>
      <c r="T107" s="462"/>
      <c r="U107" s="462"/>
      <c r="V107" s="462"/>
      <c r="W107" s="435"/>
      <c r="X107" s="436"/>
      <c r="Y107" s="436"/>
      <c r="Z107" s="436"/>
      <c r="AA107" s="207" t="s">
        <v>128</v>
      </c>
      <c r="AB107" s="207" t="s">
        <v>129</v>
      </c>
      <c r="AC107" s="433"/>
      <c r="AD107" s="433"/>
      <c r="AE107" s="207" t="s">
        <v>44</v>
      </c>
      <c r="AF107" s="207" t="s">
        <v>129</v>
      </c>
      <c r="AG107" s="433"/>
      <c r="AH107" s="433"/>
      <c r="AI107" s="207" t="s">
        <v>130</v>
      </c>
      <c r="AJ107" s="207" t="s">
        <v>131</v>
      </c>
      <c r="AK107" s="455">
        <f t="shared" si="12"/>
        <v>0</v>
      </c>
      <c r="AL107" s="455"/>
      <c r="AM107" s="455"/>
      <c r="AN107" s="455"/>
      <c r="AO107" s="208" t="s">
        <v>128</v>
      </c>
      <c r="AP107" s="430"/>
      <c r="AQ107" s="431"/>
      <c r="AR107" s="431"/>
      <c r="AS107" s="431"/>
      <c r="AT107" s="431"/>
      <c r="AU107" s="431"/>
      <c r="AV107" s="431"/>
      <c r="AW107" s="431"/>
      <c r="AX107" s="431"/>
      <c r="AY107" s="431"/>
      <c r="AZ107" s="431"/>
      <c r="BA107" s="431"/>
      <c r="BB107" s="431"/>
      <c r="BC107" s="431"/>
      <c r="BD107" s="431"/>
      <c r="BE107" s="431"/>
      <c r="BF107" s="432"/>
    </row>
    <row r="108" spans="1:58" ht="20.25" customHeight="1">
      <c r="A108" s="465">
        <v>35</v>
      </c>
      <c r="B108" s="465"/>
      <c r="C108" s="474"/>
      <c r="D108" s="475"/>
      <c r="E108" s="466"/>
      <c r="F108" s="466"/>
      <c r="G108" s="466"/>
      <c r="H108" s="466"/>
      <c r="I108" s="466"/>
      <c r="J108" s="466"/>
      <c r="K108" s="466"/>
      <c r="L108" s="466"/>
      <c r="M108" s="466"/>
      <c r="N108" s="466"/>
      <c r="O108" s="466"/>
      <c r="P108" s="466"/>
      <c r="Q108" s="462"/>
      <c r="R108" s="462"/>
      <c r="S108" s="462"/>
      <c r="T108" s="462"/>
      <c r="U108" s="462"/>
      <c r="V108" s="462"/>
      <c r="W108" s="435"/>
      <c r="X108" s="436"/>
      <c r="Y108" s="436"/>
      <c r="Z108" s="436"/>
      <c r="AA108" s="207" t="s">
        <v>128</v>
      </c>
      <c r="AB108" s="207" t="s">
        <v>129</v>
      </c>
      <c r="AC108" s="433"/>
      <c r="AD108" s="433"/>
      <c r="AE108" s="207" t="s">
        <v>44</v>
      </c>
      <c r="AF108" s="207" t="s">
        <v>129</v>
      </c>
      <c r="AG108" s="433"/>
      <c r="AH108" s="433"/>
      <c r="AI108" s="207" t="s">
        <v>130</v>
      </c>
      <c r="AJ108" s="207" t="s">
        <v>131</v>
      </c>
      <c r="AK108" s="455">
        <f t="shared" si="12"/>
        <v>0</v>
      </c>
      <c r="AL108" s="455"/>
      <c r="AM108" s="455"/>
      <c r="AN108" s="455"/>
      <c r="AO108" s="208" t="s">
        <v>128</v>
      </c>
      <c r="AP108" s="430"/>
      <c r="AQ108" s="431"/>
      <c r="AR108" s="431"/>
      <c r="AS108" s="431"/>
      <c r="AT108" s="431"/>
      <c r="AU108" s="431"/>
      <c r="AV108" s="431"/>
      <c r="AW108" s="431"/>
      <c r="AX108" s="431"/>
      <c r="AY108" s="431"/>
      <c r="AZ108" s="431"/>
      <c r="BA108" s="431"/>
      <c r="BB108" s="431"/>
      <c r="BC108" s="431"/>
      <c r="BD108" s="431"/>
      <c r="BE108" s="431"/>
      <c r="BF108" s="432"/>
    </row>
    <row r="109" spans="1:58" ht="20.25" customHeight="1">
      <c r="A109" s="465">
        <v>36</v>
      </c>
      <c r="B109" s="465"/>
      <c r="C109" s="474"/>
      <c r="D109" s="475"/>
      <c r="E109" s="466"/>
      <c r="F109" s="466"/>
      <c r="G109" s="466"/>
      <c r="H109" s="466"/>
      <c r="I109" s="466"/>
      <c r="J109" s="466"/>
      <c r="K109" s="466"/>
      <c r="L109" s="466"/>
      <c r="M109" s="466"/>
      <c r="N109" s="466"/>
      <c r="O109" s="466"/>
      <c r="P109" s="466"/>
      <c r="Q109" s="462"/>
      <c r="R109" s="462"/>
      <c r="S109" s="462"/>
      <c r="T109" s="462"/>
      <c r="U109" s="462"/>
      <c r="V109" s="462"/>
      <c r="W109" s="435"/>
      <c r="X109" s="436"/>
      <c r="Y109" s="436"/>
      <c r="Z109" s="436"/>
      <c r="AA109" s="207" t="s">
        <v>128</v>
      </c>
      <c r="AB109" s="207" t="s">
        <v>129</v>
      </c>
      <c r="AC109" s="433"/>
      <c r="AD109" s="433"/>
      <c r="AE109" s="207" t="s">
        <v>44</v>
      </c>
      <c r="AF109" s="207" t="s">
        <v>129</v>
      </c>
      <c r="AG109" s="433"/>
      <c r="AH109" s="433"/>
      <c r="AI109" s="207" t="s">
        <v>130</v>
      </c>
      <c r="AJ109" s="207" t="s">
        <v>131</v>
      </c>
      <c r="AK109" s="455">
        <f t="shared" si="12"/>
        <v>0</v>
      </c>
      <c r="AL109" s="455"/>
      <c r="AM109" s="455"/>
      <c r="AN109" s="455"/>
      <c r="AO109" s="208" t="s">
        <v>128</v>
      </c>
      <c r="AP109" s="430"/>
      <c r="AQ109" s="431"/>
      <c r="AR109" s="431"/>
      <c r="AS109" s="431"/>
      <c r="AT109" s="431"/>
      <c r="AU109" s="431"/>
      <c r="AV109" s="431"/>
      <c r="AW109" s="431"/>
      <c r="AX109" s="431"/>
      <c r="AY109" s="431"/>
      <c r="AZ109" s="431"/>
      <c r="BA109" s="431"/>
      <c r="BB109" s="431"/>
      <c r="BC109" s="431"/>
      <c r="BD109" s="431"/>
      <c r="BE109" s="431"/>
      <c r="BF109" s="432"/>
    </row>
    <row r="110" spans="1:58" ht="20.25" customHeight="1">
      <c r="A110" s="465">
        <v>37</v>
      </c>
      <c r="B110" s="465"/>
      <c r="C110" s="474"/>
      <c r="D110" s="475"/>
      <c r="E110" s="466"/>
      <c r="F110" s="466"/>
      <c r="G110" s="466"/>
      <c r="H110" s="466"/>
      <c r="I110" s="466"/>
      <c r="J110" s="466"/>
      <c r="K110" s="466"/>
      <c r="L110" s="466"/>
      <c r="M110" s="466"/>
      <c r="N110" s="466"/>
      <c r="O110" s="466"/>
      <c r="P110" s="466"/>
      <c r="Q110" s="462"/>
      <c r="R110" s="462"/>
      <c r="S110" s="462"/>
      <c r="T110" s="462"/>
      <c r="U110" s="462"/>
      <c r="V110" s="462"/>
      <c r="W110" s="435"/>
      <c r="X110" s="436"/>
      <c r="Y110" s="436"/>
      <c r="Z110" s="436"/>
      <c r="AA110" s="207" t="s">
        <v>128</v>
      </c>
      <c r="AB110" s="207" t="s">
        <v>129</v>
      </c>
      <c r="AC110" s="433"/>
      <c r="AD110" s="433"/>
      <c r="AE110" s="207" t="s">
        <v>44</v>
      </c>
      <c r="AF110" s="207" t="s">
        <v>129</v>
      </c>
      <c r="AG110" s="433"/>
      <c r="AH110" s="433"/>
      <c r="AI110" s="207" t="s">
        <v>130</v>
      </c>
      <c r="AJ110" s="207" t="s">
        <v>131</v>
      </c>
      <c r="AK110" s="455">
        <f t="shared" si="12"/>
        <v>0</v>
      </c>
      <c r="AL110" s="455"/>
      <c r="AM110" s="455"/>
      <c r="AN110" s="455"/>
      <c r="AO110" s="208" t="s">
        <v>128</v>
      </c>
      <c r="AP110" s="430"/>
      <c r="AQ110" s="431"/>
      <c r="AR110" s="431"/>
      <c r="AS110" s="431"/>
      <c r="AT110" s="431"/>
      <c r="AU110" s="431"/>
      <c r="AV110" s="431"/>
      <c r="AW110" s="431"/>
      <c r="AX110" s="431"/>
      <c r="AY110" s="431"/>
      <c r="AZ110" s="431"/>
      <c r="BA110" s="431"/>
      <c r="BB110" s="431"/>
      <c r="BC110" s="431"/>
      <c r="BD110" s="431"/>
      <c r="BE110" s="431"/>
      <c r="BF110" s="432"/>
    </row>
    <row r="111" spans="1:58" ht="20.25" customHeight="1">
      <c r="A111" s="465">
        <v>38</v>
      </c>
      <c r="B111" s="465"/>
      <c r="C111" s="474"/>
      <c r="D111" s="475"/>
      <c r="E111" s="466"/>
      <c r="F111" s="466"/>
      <c r="G111" s="466"/>
      <c r="H111" s="466"/>
      <c r="I111" s="466"/>
      <c r="J111" s="466"/>
      <c r="K111" s="466"/>
      <c r="L111" s="466"/>
      <c r="M111" s="466"/>
      <c r="N111" s="466"/>
      <c r="O111" s="466"/>
      <c r="P111" s="466"/>
      <c r="Q111" s="462"/>
      <c r="R111" s="462"/>
      <c r="S111" s="462"/>
      <c r="T111" s="462"/>
      <c r="U111" s="462"/>
      <c r="V111" s="462"/>
      <c r="W111" s="435"/>
      <c r="X111" s="436"/>
      <c r="Y111" s="436"/>
      <c r="Z111" s="436"/>
      <c r="AA111" s="207" t="s">
        <v>128</v>
      </c>
      <c r="AB111" s="207" t="s">
        <v>129</v>
      </c>
      <c r="AC111" s="433"/>
      <c r="AD111" s="433"/>
      <c r="AE111" s="207" t="s">
        <v>137</v>
      </c>
      <c r="AF111" s="207" t="s">
        <v>129</v>
      </c>
      <c r="AG111" s="433"/>
      <c r="AH111" s="433"/>
      <c r="AI111" s="207" t="s">
        <v>130</v>
      </c>
      <c r="AJ111" s="207" t="s">
        <v>131</v>
      </c>
      <c r="AK111" s="455">
        <f t="shared" si="12"/>
        <v>0</v>
      </c>
      <c r="AL111" s="455"/>
      <c r="AM111" s="455"/>
      <c r="AN111" s="455"/>
      <c r="AO111" s="208" t="s">
        <v>128</v>
      </c>
      <c r="AP111" s="430"/>
      <c r="AQ111" s="431"/>
      <c r="AR111" s="431"/>
      <c r="AS111" s="431"/>
      <c r="AT111" s="431"/>
      <c r="AU111" s="431"/>
      <c r="AV111" s="431"/>
      <c r="AW111" s="431"/>
      <c r="AX111" s="431"/>
      <c r="AY111" s="431"/>
      <c r="AZ111" s="431"/>
      <c r="BA111" s="431"/>
      <c r="BB111" s="431"/>
      <c r="BC111" s="431"/>
      <c r="BD111" s="431"/>
      <c r="BE111" s="431"/>
      <c r="BF111" s="432"/>
    </row>
    <row r="112" spans="1:58" ht="20.25" customHeight="1">
      <c r="A112" s="465">
        <v>39</v>
      </c>
      <c r="B112" s="465"/>
      <c r="C112" s="474"/>
      <c r="D112" s="475"/>
      <c r="E112" s="466"/>
      <c r="F112" s="466"/>
      <c r="G112" s="466"/>
      <c r="H112" s="466"/>
      <c r="I112" s="466"/>
      <c r="J112" s="466"/>
      <c r="K112" s="466"/>
      <c r="L112" s="466"/>
      <c r="M112" s="466"/>
      <c r="N112" s="466"/>
      <c r="O112" s="466"/>
      <c r="P112" s="466"/>
      <c r="Q112" s="462"/>
      <c r="R112" s="462"/>
      <c r="S112" s="462"/>
      <c r="T112" s="462"/>
      <c r="U112" s="462"/>
      <c r="V112" s="462"/>
      <c r="W112" s="435"/>
      <c r="X112" s="436"/>
      <c r="Y112" s="436"/>
      <c r="Z112" s="436"/>
      <c r="AA112" s="207" t="s">
        <v>128</v>
      </c>
      <c r="AB112" s="207" t="s">
        <v>129</v>
      </c>
      <c r="AC112" s="433"/>
      <c r="AD112" s="433"/>
      <c r="AE112" s="207" t="s">
        <v>44</v>
      </c>
      <c r="AF112" s="207" t="s">
        <v>129</v>
      </c>
      <c r="AG112" s="433"/>
      <c r="AH112" s="433"/>
      <c r="AI112" s="207" t="s">
        <v>130</v>
      </c>
      <c r="AJ112" s="207" t="s">
        <v>131</v>
      </c>
      <c r="AK112" s="455">
        <f t="shared" si="12"/>
        <v>0</v>
      </c>
      <c r="AL112" s="455"/>
      <c r="AM112" s="455"/>
      <c r="AN112" s="455"/>
      <c r="AO112" s="208" t="s">
        <v>128</v>
      </c>
      <c r="AP112" s="430"/>
      <c r="AQ112" s="431"/>
      <c r="AR112" s="431"/>
      <c r="AS112" s="431"/>
      <c r="AT112" s="431"/>
      <c r="AU112" s="431"/>
      <c r="AV112" s="431"/>
      <c r="AW112" s="431"/>
      <c r="AX112" s="431"/>
      <c r="AY112" s="431"/>
      <c r="AZ112" s="431"/>
      <c r="BA112" s="431"/>
      <c r="BB112" s="431"/>
      <c r="BC112" s="431"/>
      <c r="BD112" s="431"/>
      <c r="BE112" s="431"/>
      <c r="BF112" s="432"/>
    </row>
    <row r="113" spans="1:58" ht="20.25" customHeight="1">
      <c r="A113" s="465">
        <v>40</v>
      </c>
      <c r="B113" s="465"/>
      <c r="C113" s="474"/>
      <c r="D113" s="475"/>
      <c r="E113" s="466"/>
      <c r="F113" s="466"/>
      <c r="G113" s="466"/>
      <c r="H113" s="466"/>
      <c r="I113" s="466"/>
      <c r="J113" s="466"/>
      <c r="K113" s="466"/>
      <c r="L113" s="466"/>
      <c r="M113" s="466"/>
      <c r="N113" s="466"/>
      <c r="O113" s="466"/>
      <c r="P113" s="466"/>
      <c r="Q113" s="462"/>
      <c r="R113" s="462"/>
      <c r="S113" s="462"/>
      <c r="T113" s="462"/>
      <c r="U113" s="462"/>
      <c r="V113" s="462"/>
      <c r="W113" s="435"/>
      <c r="X113" s="436"/>
      <c r="Y113" s="436"/>
      <c r="Z113" s="436"/>
      <c r="AA113" s="207" t="s">
        <v>128</v>
      </c>
      <c r="AB113" s="207" t="s">
        <v>129</v>
      </c>
      <c r="AC113" s="433"/>
      <c r="AD113" s="433"/>
      <c r="AE113" s="207" t="s">
        <v>44</v>
      </c>
      <c r="AF113" s="207" t="s">
        <v>129</v>
      </c>
      <c r="AG113" s="433"/>
      <c r="AH113" s="433"/>
      <c r="AI113" s="207" t="s">
        <v>130</v>
      </c>
      <c r="AJ113" s="207" t="s">
        <v>131</v>
      </c>
      <c r="AK113" s="455">
        <f t="shared" si="12"/>
        <v>0</v>
      </c>
      <c r="AL113" s="455"/>
      <c r="AM113" s="455"/>
      <c r="AN113" s="455"/>
      <c r="AO113" s="208" t="s">
        <v>128</v>
      </c>
      <c r="AP113" s="430"/>
      <c r="AQ113" s="431"/>
      <c r="AR113" s="431"/>
      <c r="AS113" s="431"/>
      <c r="AT113" s="431"/>
      <c r="AU113" s="431"/>
      <c r="AV113" s="431"/>
      <c r="AW113" s="431"/>
      <c r="AX113" s="431"/>
      <c r="AY113" s="431"/>
      <c r="AZ113" s="431"/>
      <c r="BA113" s="431"/>
      <c r="BB113" s="431"/>
      <c r="BC113" s="431"/>
      <c r="BD113" s="431"/>
      <c r="BE113" s="431"/>
      <c r="BF113" s="432"/>
    </row>
    <row r="114" spans="1:58" ht="20.25" customHeight="1">
      <c r="A114" s="461">
        <v>41</v>
      </c>
      <c r="B114" s="461"/>
      <c r="C114" s="474"/>
      <c r="D114" s="475"/>
      <c r="E114" s="466"/>
      <c r="F114" s="466"/>
      <c r="G114" s="466"/>
      <c r="H114" s="466"/>
      <c r="I114" s="466"/>
      <c r="J114" s="466"/>
      <c r="K114" s="466"/>
      <c r="L114" s="466"/>
      <c r="M114" s="466"/>
      <c r="N114" s="466"/>
      <c r="O114" s="466"/>
      <c r="P114" s="466"/>
      <c r="Q114" s="462"/>
      <c r="R114" s="462"/>
      <c r="S114" s="462"/>
      <c r="T114" s="462"/>
      <c r="U114" s="462"/>
      <c r="V114" s="462"/>
      <c r="W114" s="435"/>
      <c r="X114" s="436"/>
      <c r="Y114" s="436"/>
      <c r="Z114" s="436"/>
      <c r="AA114" s="207" t="s">
        <v>128</v>
      </c>
      <c r="AB114" s="207" t="s">
        <v>129</v>
      </c>
      <c r="AC114" s="433"/>
      <c r="AD114" s="433"/>
      <c r="AE114" s="207" t="s">
        <v>44</v>
      </c>
      <c r="AF114" s="207" t="s">
        <v>129</v>
      </c>
      <c r="AG114" s="433"/>
      <c r="AH114" s="433"/>
      <c r="AI114" s="207" t="s">
        <v>130</v>
      </c>
      <c r="AJ114" s="207" t="s">
        <v>131</v>
      </c>
      <c r="AK114" s="455">
        <f t="shared" si="12"/>
        <v>0</v>
      </c>
      <c r="AL114" s="455"/>
      <c r="AM114" s="455"/>
      <c r="AN114" s="455"/>
      <c r="AO114" s="208" t="s">
        <v>128</v>
      </c>
      <c r="AP114" s="430"/>
      <c r="AQ114" s="431"/>
      <c r="AR114" s="431"/>
      <c r="AS114" s="431"/>
      <c r="AT114" s="431"/>
      <c r="AU114" s="431"/>
      <c r="AV114" s="431"/>
      <c r="AW114" s="431"/>
      <c r="AX114" s="431"/>
      <c r="AY114" s="431"/>
      <c r="AZ114" s="431"/>
      <c r="BA114" s="431"/>
      <c r="BB114" s="431"/>
      <c r="BC114" s="431"/>
      <c r="BD114" s="431"/>
      <c r="BE114" s="431"/>
      <c r="BF114" s="432"/>
    </row>
    <row r="115" spans="1:58" ht="20.25" customHeight="1">
      <c r="A115" s="465">
        <v>42</v>
      </c>
      <c r="B115" s="465"/>
      <c r="C115" s="474"/>
      <c r="D115" s="475"/>
      <c r="E115" s="466"/>
      <c r="F115" s="466"/>
      <c r="G115" s="466"/>
      <c r="H115" s="466"/>
      <c r="I115" s="466"/>
      <c r="J115" s="466"/>
      <c r="K115" s="466"/>
      <c r="L115" s="466"/>
      <c r="M115" s="466"/>
      <c r="N115" s="466"/>
      <c r="O115" s="466"/>
      <c r="P115" s="466"/>
      <c r="Q115" s="462"/>
      <c r="R115" s="462"/>
      <c r="S115" s="462"/>
      <c r="T115" s="462"/>
      <c r="U115" s="462"/>
      <c r="V115" s="462"/>
      <c r="W115" s="435"/>
      <c r="X115" s="436"/>
      <c r="Y115" s="436"/>
      <c r="Z115" s="436"/>
      <c r="AA115" s="207" t="s">
        <v>128</v>
      </c>
      <c r="AB115" s="207" t="s">
        <v>129</v>
      </c>
      <c r="AC115" s="433"/>
      <c r="AD115" s="433"/>
      <c r="AE115" s="207" t="s">
        <v>44</v>
      </c>
      <c r="AF115" s="207" t="s">
        <v>129</v>
      </c>
      <c r="AG115" s="433"/>
      <c r="AH115" s="433"/>
      <c r="AI115" s="207" t="s">
        <v>130</v>
      </c>
      <c r="AJ115" s="207" t="s">
        <v>131</v>
      </c>
      <c r="AK115" s="455">
        <f t="shared" si="12"/>
        <v>0</v>
      </c>
      <c r="AL115" s="455"/>
      <c r="AM115" s="455"/>
      <c r="AN115" s="455"/>
      <c r="AO115" s="208" t="s">
        <v>128</v>
      </c>
      <c r="AP115" s="430"/>
      <c r="AQ115" s="431"/>
      <c r="AR115" s="431"/>
      <c r="AS115" s="431"/>
      <c r="AT115" s="431"/>
      <c r="AU115" s="431"/>
      <c r="AV115" s="431"/>
      <c r="AW115" s="431"/>
      <c r="AX115" s="431"/>
      <c r="AY115" s="431"/>
      <c r="AZ115" s="431"/>
      <c r="BA115" s="431"/>
      <c r="BB115" s="431"/>
      <c r="BC115" s="431"/>
      <c r="BD115" s="431"/>
      <c r="BE115" s="431"/>
      <c r="BF115" s="432"/>
    </row>
    <row r="116" spans="1:58" ht="20.25" customHeight="1">
      <c r="A116" s="465">
        <v>43</v>
      </c>
      <c r="B116" s="465"/>
      <c r="C116" s="474"/>
      <c r="D116" s="475"/>
      <c r="E116" s="466"/>
      <c r="F116" s="466"/>
      <c r="G116" s="466"/>
      <c r="H116" s="466"/>
      <c r="I116" s="466"/>
      <c r="J116" s="466"/>
      <c r="K116" s="466"/>
      <c r="L116" s="466"/>
      <c r="M116" s="466"/>
      <c r="N116" s="466"/>
      <c r="O116" s="466"/>
      <c r="P116" s="466"/>
      <c r="Q116" s="462"/>
      <c r="R116" s="462"/>
      <c r="S116" s="462"/>
      <c r="T116" s="462"/>
      <c r="U116" s="462"/>
      <c r="V116" s="462"/>
      <c r="W116" s="435"/>
      <c r="X116" s="436"/>
      <c r="Y116" s="436"/>
      <c r="Z116" s="436"/>
      <c r="AA116" s="207" t="s">
        <v>128</v>
      </c>
      <c r="AB116" s="207" t="s">
        <v>129</v>
      </c>
      <c r="AC116" s="433"/>
      <c r="AD116" s="433"/>
      <c r="AE116" s="207" t="s">
        <v>44</v>
      </c>
      <c r="AF116" s="207" t="s">
        <v>129</v>
      </c>
      <c r="AG116" s="433"/>
      <c r="AH116" s="433"/>
      <c r="AI116" s="207" t="s">
        <v>130</v>
      </c>
      <c r="AJ116" s="207" t="s">
        <v>131</v>
      </c>
      <c r="AK116" s="455">
        <f t="shared" si="12"/>
        <v>0</v>
      </c>
      <c r="AL116" s="455"/>
      <c r="AM116" s="455"/>
      <c r="AN116" s="455"/>
      <c r="AO116" s="208" t="s">
        <v>128</v>
      </c>
      <c r="AP116" s="430"/>
      <c r="AQ116" s="431"/>
      <c r="AR116" s="431"/>
      <c r="AS116" s="431"/>
      <c r="AT116" s="431"/>
      <c r="AU116" s="431"/>
      <c r="AV116" s="431"/>
      <c r="AW116" s="431"/>
      <c r="AX116" s="431"/>
      <c r="AY116" s="431"/>
      <c r="AZ116" s="431"/>
      <c r="BA116" s="431"/>
      <c r="BB116" s="431"/>
      <c r="BC116" s="431"/>
      <c r="BD116" s="431"/>
      <c r="BE116" s="431"/>
      <c r="BF116" s="432"/>
    </row>
    <row r="117" spans="1:58" ht="20.25" customHeight="1">
      <c r="A117" s="465">
        <v>44</v>
      </c>
      <c r="B117" s="465"/>
      <c r="C117" s="474"/>
      <c r="D117" s="475"/>
      <c r="E117" s="466"/>
      <c r="F117" s="466"/>
      <c r="G117" s="466"/>
      <c r="H117" s="466"/>
      <c r="I117" s="466"/>
      <c r="J117" s="466"/>
      <c r="K117" s="466"/>
      <c r="L117" s="466"/>
      <c r="M117" s="466"/>
      <c r="N117" s="466"/>
      <c r="O117" s="466"/>
      <c r="P117" s="466"/>
      <c r="Q117" s="462"/>
      <c r="R117" s="462"/>
      <c r="S117" s="462"/>
      <c r="T117" s="462"/>
      <c r="U117" s="462"/>
      <c r="V117" s="462"/>
      <c r="W117" s="435"/>
      <c r="X117" s="436"/>
      <c r="Y117" s="436"/>
      <c r="Z117" s="436"/>
      <c r="AA117" s="207" t="s">
        <v>128</v>
      </c>
      <c r="AB117" s="207" t="s">
        <v>129</v>
      </c>
      <c r="AC117" s="433"/>
      <c r="AD117" s="433"/>
      <c r="AE117" s="207" t="s">
        <v>44</v>
      </c>
      <c r="AF117" s="207" t="s">
        <v>129</v>
      </c>
      <c r="AG117" s="433"/>
      <c r="AH117" s="433"/>
      <c r="AI117" s="207" t="s">
        <v>130</v>
      </c>
      <c r="AJ117" s="207" t="s">
        <v>131</v>
      </c>
      <c r="AK117" s="455">
        <f t="shared" si="12"/>
        <v>0</v>
      </c>
      <c r="AL117" s="455"/>
      <c r="AM117" s="455"/>
      <c r="AN117" s="455"/>
      <c r="AO117" s="208" t="s">
        <v>128</v>
      </c>
      <c r="AP117" s="430"/>
      <c r="AQ117" s="431"/>
      <c r="AR117" s="431"/>
      <c r="AS117" s="431"/>
      <c r="AT117" s="431"/>
      <c r="AU117" s="431"/>
      <c r="AV117" s="431"/>
      <c r="AW117" s="431"/>
      <c r="AX117" s="431"/>
      <c r="AY117" s="431"/>
      <c r="AZ117" s="431"/>
      <c r="BA117" s="431"/>
      <c r="BB117" s="431"/>
      <c r="BC117" s="431"/>
      <c r="BD117" s="431"/>
      <c r="BE117" s="431"/>
      <c r="BF117" s="432"/>
    </row>
    <row r="118" spans="1:58" ht="20.25" customHeight="1">
      <c r="A118" s="465">
        <v>45</v>
      </c>
      <c r="B118" s="465"/>
      <c r="C118" s="474"/>
      <c r="D118" s="475"/>
      <c r="E118" s="466"/>
      <c r="F118" s="466"/>
      <c r="G118" s="466"/>
      <c r="H118" s="466"/>
      <c r="I118" s="466"/>
      <c r="J118" s="466"/>
      <c r="K118" s="466"/>
      <c r="L118" s="466"/>
      <c r="M118" s="466"/>
      <c r="N118" s="466"/>
      <c r="O118" s="466"/>
      <c r="P118" s="466"/>
      <c r="Q118" s="462"/>
      <c r="R118" s="462"/>
      <c r="S118" s="462"/>
      <c r="T118" s="462"/>
      <c r="U118" s="462"/>
      <c r="V118" s="462"/>
      <c r="W118" s="435"/>
      <c r="X118" s="436"/>
      <c r="Y118" s="436"/>
      <c r="Z118" s="436"/>
      <c r="AA118" s="207" t="s">
        <v>128</v>
      </c>
      <c r="AB118" s="207" t="s">
        <v>129</v>
      </c>
      <c r="AC118" s="433"/>
      <c r="AD118" s="433"/>
      <c r="AE118" s="207" t="s">
        <v>44</v>
      </c>
      <c r="AF118" s="207" t="s">
        <v>129</v>
      </c>
      <c r="AG118" s="433"/>
      <c r="AH118" s="433"/>
      <c r="AI118" s="207" t="s">
        <v>130</v>
      </c>
      <c r="AJ118" s="207" t="s">
        <v>131</v>
      </c>
      <c r="AK118" s="455">
        <f t="shared" si="12"/>
        <v>0</v>
      </c>
      <c r="AL118" s="455"/>
      <c r="AM118" s="455"/>
      <c r="AN118" s="455"/>
      <c r="AO118" s="208" t="s">
        <v>128</v>
      </c>
      <c r="AP118" s="430"/>
      <c r="AQ118" s="431"/>
      <c r="AR118" s="431"/>
      <c r="AS118" s="431"/>
      <c r="AT118" s="431"/>
      <c r="AU118" s="431"/>
      <c r="AV118" s="431"/>
      <c r="AW118" s="431"/>
      <c r="AX118" s="431"/>
      <c r="AY118" s="431"/>
      <c r="AZ118" s="431"/>
      <c r="BA118" s="431"/>
      <c r="BB118" s="431"/>
      <c r="BC118" s="431"/>
      <c r="BD118" s="431"/>
      <c r="BE118" s="431"/>
      <c r="BF118" s="432"/>
    </row>
    <row r="119" spans="1:58" ht="20.25" customHeight="1">
      <c r="A119" s="465">
        <v>46</v>
      </c>
      <c r="B119" s="465"/>
      <c r="C119" s="474"/>
      <c r="D119" s="475"/>
      <c r="E119" s="466"/>
      <c r="F119" s="466"/>
      <c r="G119" s="466"/>
      <c r="H119" s="466"/>
      <c r="I119" s="466"/>
      <c r="J119" s="466"/>
      <c r="K119" s="466"/>
      <c r="L119" s="466"/>
      <c r="M119" s="466"/>
      <c r="N119" s="466"/>
      <c r="O119" s="466"/>
      <c r="P119" s="466"/>
      <c r="Q119" s="462"/>
      <c r="R119" s="462"/>
      <c r="S119" s="462"/>
      <c r="T119" s="462"/>
      <c r="U119" s="462"/>
      <c r="V119" s="462"/>
      <c r="W119" s="435"/>
      <c r="X119" s="436"/>
      <c r="Y119" s="436"/>
      <c r="Z119" s="436"/>
      <c r="AA119" s="207" t="s">
        <v>128</v>
      </c>
      <c r="AB119" s="207" t="s">
        <v>129</v>
      </c>
      <c r="AC119" s="433"/>
      <c r="AD119" s="433"/>
      <c r="AE119" s="207" t="s">
        <v>44</v>
      </c>
      <c r="AF119" s="207" t="s">
        <v>129</v>
      </c>
      <c r="AG119" s="433"/>
      <c r="AH119" s="433"/>
      <c r="AI119" s="207" t="s">
        <v>130</v>
      </c>
      <c r="AJ119" s="207" t="s">
        <v>131</v>
      </c>
      <c r="AK119" s="455">
        <f t="shared" si="12"/>
        <v>0</v>
      </c>
      <c r="AL119" s="455"/>
      <c r="AM119" s="455"/>
      <c r="AN119" s="455"/>
      <c r="AO119" s="208" t="s">
        <v>128</v>
      </c>
      <c r="AP119" s="430"/>
      <c r="AQ119" s="431"/>
      <c r="AR119" s="431"/>
      <c r="AS119" s="431"/>
      <c r="AT119" s="431"/>
      <c r="AU119" s="431"/>
      <c r="AV119" s="431"/>
      <c r="AW119" s="431"/>
      <c r="AX119" s="431"/>
      <c r="AY119" s="431"/>
      <c r="AZ119" s="431"/>
      <c r="BA119" s="431"/>
      <c r="BB119" s="431"/>
      <c r="BC119" s="431"/>
      <c r="BD119" s="431"/>
      <c r="BE119" s="431"/>
      <c r="BF119" s="432"/>
    </row>
    <row r="120" spans="1:58" ht="20.25" customHeight="1">
      <c r="A120" s="465">
        <v>47</v>
      </c>
      <c r="B120" s="465"/>
      <c r="C120" s="474"/>
      <c r="D120" s="475"/>
      <c r="E120" s="466"/>
      <c r="F120" s="466"/>
      <c r="G120" s="466"/>
      <c r="H120" s="466"/>
      <c r="I120" s="466"/>
      <c r="J120" s="466"/>
      <c r="K120" s="466"/>
      <c r="L120" s="466"/>
      <c r="M120" s="466"/>
      <c r="N120" s="466"/>
      <c r="O120" s="466"/>
      <c r="P120" s="466"/>
      <c r="Q120" s="462"/>
      <c r="R120" s="462"/>
      <c r="S120" s="462"/>
      <c r="T120" s="462"/>
      <c r="U120" s="462"/>
      <c r="V120" s="462"/>
      <c r="W120" s="435"/>
      <c r="X120" s="436"/>
      <c r="Y120" s="436"/>
      <c r="Z120" s="436"/>
      <c r="AA120" s="207" t="s">
        <v>128</v>
      </c>
      <c r="AB120" s="207" t="s">
        <v>129</v>
      </c>
      <c r="AC120" s="433"/>
      <c r="AD120" s="433"/>
      <c r="AE120" s="207" t="s">
        <v>44</v>
      </c>
      <c r="AF120" s="207" t="s">
        <v>129</v>
      </c>
      <c r="AG120" s="433"/>
      <c r="AH120" s="433"/>
      <c r="AI120" s="207" t="s">
        <v>130</v>
      </c>
      <c r="AJ120" s="207" t="s">
        <v>131</v>
      </c>
      <c r="AK120" s="455">
        <f t="shared" si="12"/>
        <v>0</v>
      </c>
      <c r="AL120" s="455"/>
      <c r="AM120" s="455"/>
      <c r="AN120" s="455"/>
      <c r="AO120" s="208" t="s">
        <v>128</v>
      </c>
      <c r="AP120" s="430"/>
      <c r="AQ120" s="431"/>
      <c r="AR120" s="431"/>
      <c r="AS120" s="431"/>
      <c r="AT120" s="431"/>
      <c r="AU120" s="431"/>
      <c r="AV120" s="431"/>
      <c r="AW120" s="431"/>
      <c r="AX120" s="431"/>
      <c r="AY120" s="431"/>
      <c r="AZ120" s="431"/>
      <c r="BA120" s="431"/>
      <c r="BB120" s="431"/>
      <c r="BC120" s="431"/>
      <c r="BD120" s="431"/>
      <c r="BE120" s="431"/>
      <c r="BF120" s="432"/>
    </row>
    <row r="121" spans="1:58" ht="20.25" customHeight="1">
      <c r="A121" s="465">
        <v>48</v>
      </c>
      <c r="B121" s="465"/>
      <c r="C121" s="474"/>
      <c r="D121" s="475"/>
      <c r="E121" s="466"/>
      <c r="F121" s="466"/>
      <c r="G121" s="466"/>
      <c r="H121" s="466"/>
      <c r="I121" s="466"/>
      <c r="J121" s="466"/>
      <c r="K121" s="466"/>
      <c r="L121" s="466"/>
      <c r="M121" s="466"/>
      <c r="N121" s="466"/>
      <c r="O121" s="466"/>
      <c r="P121" s="466"/>
      <c r="Q121" s="462"/>
      <c r="R121" s="462"/>
      <c r="S121" s="462"/>
      <c r="T121" s="462"/>
      <c r="U121" s="462"/>
      <c r="V121" s="462"/>
      <c r="W121" s="435"/>
      <c r="X121" s="436"/>
      <c r="Y121" s="436"/>
      <c r="Z121" s="436"/>
      <c r="AA121" s="207" t="s">
        <v>128</v>
      </c>
      <c r="AB121" s="207" t="s">
        <v>129</v>
      </c>
      <c r="AC121" s="433"/>
      <c r="AD121" s="433"/>
      <c r="AE121" s="207" t="s">
        <v>44</v>
      </c>
      <c r="AF121" s="207" t="s">
        <v>129</v>
      </c>
      <c r="AG121" s="433"/>
      <c r="AH121" s="433"/>
      <c r="AI121" s="207" t="s">
        <v>130</v>
      </c>
      <c r="AJ121" s="207" t="s">
        <v>131</v>
      </c>
      <c r="AK121" s="455">
        <f t="shared" si="12"/>
        <v>0</v>
      </c>
      <c r="AL121" s="455"/>
      <c r="AM121" s="455"/>
      <c r="AN121" s="455"/>
      <c r="AO121" s="208" t="s">
        <v>128</v>
      </c>
      <c r="AP121" s="430"/>
      <c r="AQ121" s="431"/>
      <c r="AR121" s="431"/>
      <c r="AS121" s="431"/>
      <c r="AT121" s="431"/>
      <c r="AU121" s="431"/>
      <c r="AV121" s="431"/>
      <c r="AW121" s="431"/>
      <c r="AX121" s="431"/>
      <c r="AY121" s="431"/>
      <c r="AZ121" s="431"/>
      <c r="BA121" s="431"/>
      <c r="BB121" s="431"/>
      <c r="BC121" s="431"/>
      <c r="BD121" s="431"/>
      <c r="BE121" s="431"/>
      <c r="BF121" s="432"/>
    </row>
    <row r="122" spans="1:58" ht="20.25" customHeight="1">
      <c r="A122" s="465">
        <v>49</v>
      </c>
      <c r="B122" s="465"/>
      <c r="C122" s="474"/>
      <c r="D122" s="475"/>
      <c r="E122" s="466"/>
      <c r="F122" s="466"/>
      <c r="G122" s="466"/>
      <c r="H122" s="466"/>
      <c r="I122" s="466"/>
      <c r="J122" s="466"/>
      <c r="K122" s="466"/>
      <c r="L122" s="466"/>
      <c r="M122" s="466"/>
      <c r="N122" s="466"/>
      <c r="O122" s="466"/>
      <c r="P122" s="466"/>
      <c r="Q122" s="462"/>
      <c r="R122" s="462"/>
      <c r="S122" s="462"/>
      <c r="T122" s="462"/>
      <c r="U122" s="462"/>
      <c r="V122" s="462"/>
      <c r="W122" s="435"/>
      <c r="X122" s="436"/>
      <c r="Y122" s="436"/>
      <c r="Z122" s="436"/>
      <c r="AA122" s="207" t="s">
        <v>128</v>
      </c>
      <c r="AB122" s="207" t="s">
        <v>129</v>
      </c>
      <c r="AC122" s="433"/>
      <c r="AD122" s="433"/>
      <c r="AE122" s="207" t="s">
        <v>44</v>
      </c>
      <c r="AF122" s="207" t="s">
        <v>129</v>
      </c>
      <c r="AG122" s="433"/>
      <c r="AH122" s="433"/>
      <c r="AI122" s="207" t="s">
        <v>130</v>
      </c>
      <c r="AJ122" s="207" t="s">
        <v>131</v>
      </c>
      <c r="AK122" s="455">
        <f t="shared" ref="AK122" si="13">IF(W122="",0,IF(AND(OR(Q122="基本給",Q122="手当"),W122&lt;5000),"NG",W122*AC122*AG122))</f>
        <v>0</v>
      </c>
      <c r="AL122" s="455"/>
      <c r="AM122" s="455"/>
      <c r="AN122" s="455"/>
      <c r="AO122" s="208" t="s">
        <v>128</v>
      </c>
      <c r="AP122" s="430"/>
      <c r="AQ122" s="431"/>
      <c r="AR122" s="431"/>
      <c r="AS122" s="431"/>
      <c r="AT122" s="431"/>
      <c r="AU122" s="431"/>
      <c r="AV122" s="431"/>
      <c r="AW122" s="431"/>
      <c r="AX122" s="431"/>
      <c r="AY122" s="431"/>
      <c r="AZ122" s="431"/>
      <c r="BA122" s="431"/>
      <c r="BB122" s="431"/>
      <c r="BC122" s="431"/>
      <c r="BD122" s="431"/>
      <c r="BE122" s="431"/>
      <c r="BF122" s="432"/>
    </row>
    <row r="123" spans="1:58" ht="20.25" customHeight="1">
      <c r="A123" s="465">
        <v>50</v>
      </c>
      <c r="B123" s="465"/>
      <c r="C123" s="474"/>
      <c r="D123" s="475"/>
      <c r="E123" s="466"/>
      <c r="F123" s="466"/>
      <c r="G123" s="466"/>
      <c r="H123" s="466"/>
      <c r="I123" s="466"/>
      <c r="J123" s="466"/>
      <c r="K123" s="466"/>
      <c r="L123" s="466"/>
      <c r="M123" s="466"/>
      <c r="N123" s="466"/>
      <c r="O123" s="466"/>
      <c r="P123" s="466"/>
      <c r="Q123" s="462"/>
      <c r="R123" s="462"/>
      <c r="S123" s="462"/>
      <c r="T123" s="462"/>
      <c r="U123" s="462"/>
      <c r="V123" s="462"/>
      <c r="W123" s="435"/>
      <c r="X123" s="436"/>
      <c r="Y123" s="436"/>
      <c r="Z123" s="436"/>
      <c r="AA123" s="207" t="s">
        <v>128</v>
      </c>
      <c r="AB123" s="207" t="s">
        <v>129</v>
      </c>
      <c r="AC123" s="433"/>
      <c r="AD123" s="433"/>
      <c r="AE123" s="207" t="s">
        <v>44</v>
      </c>
      <c r="AF123" s="207" t="s">
        <v>129</v>
      </c>
      <c r="AG123" s="433"/>
      <c r="AH123" s="433"/>
      <c r="AI123" s="207" t="s">
        <v>130</v>
      </c>
      <c r="AJ123" s="207" t="s">
        <v>131</v>
      </c>
      <c r="AK123" s="455">
        <f t="shared" si="11"/>
        <v>0</v>
      </c>
      <c r="AL123" s="455"/>
      <c r="AM123" s="455"/>
      <c r="AN123" s="455"/>
      <c r="AO123" s="208" t="s">
        <v>128</v>
      </c>
      <c r="AP123" s="430"/>
      <c r="AQ123" s="431"/>
      <c r="AR123" s="431"/>
      <c r="AS123" s="431"/>
      <c r="AT123" s="431"/>
      <c r="AU123" s="431"/>
      <c r="AV123" s="431"/>
      <c r="AW123" s="431"/>
      <c r="AX123" s="431"/>
      <c r="AY123" s="431"/>
      <c r="AZ123" s="431"/>
      <c r="BA123" s="431"/>
      <c r="BB123" s="431"/>
      <c r="BC123" s="431"/>
      <c r="BD123" s="431"/>
      <c r="BE123" s="431"/>
      <c r="BF123" s="432"/>
    </row>
    <row r="124" spans="1:58" ht="20.25" customHeight="1">
      <c r="A124" s="447" t="s">
        <v>138</v>
      </c>
      <c r="B124" s="447"/>
      <c r="C124" s="447"/>
      <c r="D124" s="447"/>
      <c r="E124" s="447"/>
      <c r="F124" s="447"/>
      <c r="G124" s="447"/>
      <c r="H124" s="447"/>
      <c r="I124" s="447"/>
      <c r="J124" s="447"/>
      <c r="K124" s="447"/>
      <c r="L124" s="447"/>
      <c r="M124" s="447"/>
      <c r="N124" s="447"/>
      <c r="O124" s="447"/>
      <c r="P124" s="447"/>
      <c r="Q124" s="447"/>
      <c r="R124" s="447"/>
      <c r="S124" s="447"/>
      <c r="T124" s="447"/>
      <c r="U124" s="447"/>
      <c r="V124" s="447"/>
      <c r="W124" s="479">
        <f>SUM(AK74:AN123)</f>
        <v>0</v>
      </c>
      <c r="X124" s="479"/>
      <c r="Y124" s="479"/>
      <c r="Z124" s="479"/>
      <c r="AA124" s="479"/>
      <c r="AB124" s="479"/>
      <c r="AC124" s="479"/>
      <c r="AD124" s="479"/>
      <c r="AE124" s="479"/>
      <c r="AF124" s="479"/>
      <c r="AG124" s="479"/>
      <c r="AH124" s="479"/>
      <c r="AI124" s="479"/>
      <c r="AJ124" s="479"/>
      <c r="AK124" s="479"/>
      <c r="AL124" s="479"/>
      <c r="AM124" s="479"/>
      <c r="AN124" s="479"/>
      <c r="AO124" s="479"/>
      <c r="AP124" s="220"/>
      <c r="AQ124" s="220"/>
      <c r="AR124" s="220"/>
      <c r="AS124" s="220"/>
      <c r="AT124" s="220"/>
      <c r="AU124" s="220"/>
      <c r="AV124" s="220"/>
      <c r="AW124" s="220"/>
      <c r="AX124" s="220"/>
      <c r="AY124" s="220"/>
      <c r="AZ124" s="220"/>
      <c r="BA124" s="220"/>
      <c r="BB124" s="220"/>
      <c r="BC124" s="220"/>
      <c r="BD124" s="220"/>
      <c r="BE124" s="220"/>
      <c r="BF124" s="220"/>
    </row>
    <row r="125" spans="1:58" ht="20.25" customHeight="1">
      <c r="A125" s="447" t="s">
        <v>139</v>
      </c>
      <c r="B125" s="447"/>
      <c r="C125" s="447"/>
      <c r="D125" s="447"/>
      <c r="E125" s="447"/>
      <c r="F125" s="447"/>
      <c r="G125" s="447"/>
      <c r="H125" s="447"/>
      <c r="I125" s="447"/>
      <c r="J125" s="447"/>
      <c r="K125" s="447"/>
      <c r="L125" s="447"/>
      <c r="M125" s="447"/>
      <c r="N125" s="447"/>
      <c r="O125" s="447"/>
      <c r="P125" s="447"/>
      <c r="Q125" s="447"/>
      <c r="R125" s="447"/>
      <c r="S125" s="447"/>
      <c r="T125" s="447"/>
      <c r="U125" s="447"/>
      <c r="V125" s="447"/>
      <c r="W125" s="479">
        <f>IFERROR(ROUND(SUM(AK74:AN123)*'③処遇Ⅱ及び職員処遇入力シート '!L16/'③処遇Ⅱ及び職員処遇入力シート '!H16,0),0)</f>
        <v>0</v>
      </c>
      <c r="X125" s="479"/>
      <c r="Y125" s="479"/>
      <c r="Z125" s="479"/>
      <c r="AA125" s="479"/>
      <c r="AB125" s="479"/>
      <c r="AC125" s="479"/>
      <c r="AD125" s="479"/>
      <c r="AE125" s="479"/>
      <c r="AF125" s="479"/>
      <c r="AG125" s="479"/>
      <c r="AH125" s="479"/>
      <c r="AI125" s="479"/>
      <c r="AJ125" s="479"/>
      <c r="AK125" s="479"/>
      <c r="AL125" s="479"/>
      <c r="AM125" s="479"/>
      <c r="AN125" s="479"/>
      <c r="AO125" s="479"/>
    </row>
    <row r="126" spans="1:58" ht="20.25" customHeight="1">
      <c r="A126" s="447" t="s">
        <v>140</v>
      </c>
      <c r="B126" s="447"/>
      <c r="C126" s="447"/>
      <c r="D126" s="447"/>
      <c r="E126" s="447"/>
      <c r="F126" s="447"/>
      <c r="G126" s="447"/>
      <c r="H126" s="447"/>
      <c r="I126" s="447"/>
      <c r="J126" s="447"/>
      <c r="K126" s="447"/>
      <c r="L126" s="447"/>
      <c r="M126" s="447"/>
      <c r="N126" s="447"/>
      <c r="O126" s="447"/>
      <c r="P126" s="447"/>
      <c r="Q126" s="447"/>
      <c r="R126" s="447"/>
      <c r="S126" s="447"/>
      <c r="T126" s="447"/>
      <c r="U126" s="447"/>
      <c r="V126" s="447"/>
      <c r="W126" s="479">
        <f>W124+W125</f>
        <v>0</v>
      </c>
      <c r="X126" s="479"/>
      <c r="Y126" s="479"/>
      <c r="Z126" s="479"/>
      <c r="AA126" s="479"/>
      <c r="AB126" s="479"/>
      <c r="AC126" s="479"/>
      <c r="AD126" s="479"/>
      <c r="AE126" s="479"/>
      <c r="AF126" s="479"/>
      <c r="AG126" s="479"/>
      <c r="AH126" s="479"/>
      <c r="AI126" s="479"/>
      <c r="AJ126" s="479"/>
      <c r="AK126" s="479"/>
      <c r="AL126" s="479"/>
      <c r="AM126" s="479"/>
      <c r="AN126" s="479"/>
      <c r="AO126" s="479"/>
    </row>
  </sheetData>
  <sheetProtection algorithmName="SHA-512" hashValue="NP+iyFFlTEYRHIPIhy6qUTrc5nrLY5pnqrMK6z9fnNpcHsTRtDb/j9rE9Yg4lDJQJJoIMReahMzRtvcMzZPWnA==" saltValue="E+98bZYTy4XmWXf+U3DS2A==" spinCount="100000" sheet="1" formatCells="0"/>
  <mergeCells count="1263">
    <mergeCell ref="AP121:BF121"/>
    <mergeCell ref="A122:B122"/>
    <mergeCell ref="C122:D122"/>
    <mergeCell ref="E122:J122"/>
    <mergeCell ref="K122:P122"/>
    <mergeCell ref="Q122:V122"/>
    <mergeCell ref="W122:Z122"/>
    <mergeCell ref="AC122:AD122"/>
    <mergeCell ref="AG122:AH122"/>
    <mergeCell ref="AK122:AN122"/>
    <mergeCell ref="AP122:BF122"/>
    <mergeCell ref="A121:B121"/>
    <mergeCell ref="C121:D121"/>
    <mergeCell ref="E121:J121"/>
    <mergeCell ref="K121:P121"/>
    <mergeCell ref="Q121:V121"/>
    <mergeCell ref="W121:Z121"/>
    <mergeCell ref="AC121:AD121"/>
    <mergeCell ref="AG121:AH121"/>
    <mergeCell ref="AK121:AN121"/>
    <mergeCell ref="AP119:BF119"/>
    <mergeCell ref="A120:B120"/>
    <mergeCell ref="C120:D120"/>
    <mergeCell ref="E120:J120"/>
    <mergeCell ref="K120:P120"/>
    <mergeCell ref="Q120:V120"/>
    <mergeCell ref="W120:Z120"/>
    <mergeCell ref="AC120:AD120"/>
    <mergeCell ref="AG120:AH120"/>
    <mergeCell ref="AK120:AN120"/>
    <mergeCell ref="AP120:BF120"/>
    <mergeCell ref="A119:B119"/>
    <mergeCell ref="C119:D119"/>
    <mergeCell ref="E119:J119"/>
    <mergeCell ref="K119:P119"/>
    <mergeCell ref="Q119:V119"/>
    <mergeCell ref="W119:Z119"/>
    <mergeCell ref="AC119:AD119"/>
    <mergeCell ref="AG119:AH119"/>
    <mergeCell ref="AK119:AN119"/>
    <mergeCell ref="AP117:BF117"/>
    <mergeCell ref="A118:B118"/>
    <mergeCell ref="C118:D118"/>
    <mergeCell ref="E118:J118"/>
    <mergeCell ref="K118:P118"/>
    <mergeCell ref="Q118:V118"/>
    <mergeCell ref="W118:Z118"/>
    <mergeCell ref="AC118:AD118"/>
    <mergeCell ref="AG118:AH118"/>
    <mergeCell ref="AK118:AN118"/>
    <mergeCell ref="AP118:BF118"/>
    <mergeCell ref="A117:B117"/>
    <mergeCell ref="C117:D117"/>
    <mergeCell ref="E117:J117"/>
    <mergeCell ref="K117:P117"/>
    <mergeCell ref="Q117:V117"/>
    <mergeCell ref="W117:Z117"/>
    <mergeCell ref="AC117:AD117"/>
    <mergeCell ref="AG117:AH117"/>
    <mergeCell ref="AK117:AN117"/>
    <mergeCell ref="AP115:BF115"/>
    <mergeCell ref="A116:B116"/>
    <mergeCell ref="C116:D116"/>
    <mergeCell ref="E116:J116"/>
    <mergeCell ref="K116:P116"/>
    <mergeCell ref="Q116:V116"/>
    <mergeCell ref="W116:Z116"/>
    <mergeCell ref="AC116:AD116"/>
    <mergeCell ref="AG116:AH116"/>
    <mergeCell ref="AK116:AN116"/>
    <mergeCell ref="AP116:BF116"/>
    <mergeCell ref="A115:B115"/>
    <mergeCell ref="C115:D115"/>
    <mergeCell ref="E115:J115"/>
    <mergeCell ref="K115:P115"/>
    <mergeCell ref="Q115:V115"/>
    <mergeCell ref="W115:Z115"/>
    <mergeCell ref="AC115:AD115"/>
    <mergeCell ref="AG115:AH115"/>
    <mergeCell ref="AK115:AN115"/>
    <mergeCell ref="AP113:BF113"/>
    <mergeCell ref="A114:B114"/>
    <mergeCell ref="C114:D114"/>
    <mergeCell ref="E114:J114"/>
    <mergeCell ref="K114:P114"/>
    <mergeCell ref="Q114:V114"/>
    <mergeCell ref="W114:Z114"/>
    <mergeCell ref="AC114:AD114"/>
    <mergeCell ref="AG114:AH114"/>
    <mergeCell ref="AK114:AN114"/>
    <mergeCell ref="AP114:BF114"/>
    <mergeCell ref="A113:B113"/>
    <mergeCell ref="C113:D113"/>
    <mergeCell ref="E113:J113"/>
    <mergeCell ref="K113:P113"/>
    <mergeCell ref="Q113:V113"/>
    <mergeCell ref="W113:Z113"/>
    <mergeCell ref="AC113:AD113"/>
    <mergeCell ref="AG113:AH113"/>
    <mergeCell ref="AK113:AN113"/>
    <mergeCell ref="AP111:BF111"/>
    <mergeCell ref="A112:B112"/>
    <mergeCell ref="C112:D112"/>
    <mergeCell ref="E112:J112"/>
    <mergeCell ref="K112:P112"/>
    <mergeCell ref="Q112:V112"/>
    <mergeCell ref="W112:Z112"/>
    <mergeCell ref="AC112:AD112"/>
    <mergeCell ref="AG112:AH112"/>
    <mergeCell ref="AK112:AN112"/>
    <mergeCell ref="AP112:BF112"/>
    <mergeCell ref="A111:B111"/>
    <mergeCell ref="C111:D111"/>
    <mergeCell ref="E111:J111"/>
    <mergeCell ref="K111:P111"/>
    <mergeCell ref="Q111:V111"/>
    <mergeCell ref="W111:Z111"/>
    <mergeCell ref="AC111:AD111"/>
    <mergeCell ref="AG111:AH111"/>
    <mergeCell ref="AK111:AN111"/>
    <mergeCell ref="AP109:BF109"/>
    <mergeCell ref="A110:B110"/>
    <mergeCell ref="C110:D110"/>
    <mergeCell ref="E110:J110"/>
    <mergeCell ref="K110:P110"/>
    <mergeCell ref="Q110:V110"/>
    <mergeCell ref="W110:Z110"/>
    <mergeCell ref="AC110:AD110"/>
    <mergeCell ref="AG110:AH110"/>
    <mergeCell ref="AK110:AN110"/>
    <mergeCell ref="AP110:BF110"/>
    <mergeCell ref="A109:B109"/>
    <mergeCell ref="C109:D109"/>
    <mergeCell ref="E109:J109"/>
    <mergeCell ref="K109:P109"/>
    <mergeCell ref="Q109:V109"/>
    <mergeCell ref="W109:Z109"/>
    <mergeCell ref="AC109:AD109"/>
    <mergeCell ref="AG109:AH109"/>
    <mergeCell ref="AK109:AN109"/>
    <mergeCell ref="AP107:BF107"/>
    <mergeCell ref="A108:B108"/>
    <mergeCell ref="C108:D108"/>
    <mergeCell ref="E108:J108"/>
    <mergeCell ref="K108:P108"/>
    <mergeCell ref="Q108:V108"/>
    <mergeCell ref="W108:Z108"/>
    <mergeCell ref="AC108:AD108"/>
    <mergeCell ref="AG108:AH108"/>
    <mergeCell ref="AK108:AN108"/>
    <mergeCell ref="AP108:BF108"/>
    <mergeCell ref="A107:B107"/>
    <mergeCell ref="C107:D107"/>
    <mergeCell ref="E107:J107"/>
    <mergeCell ref="K107:P107"/>
    <mergeCell ref="Q107:V107"/>
    <mergeCell ref="W107:Z107"/>
    <mergeCell ref="AC107:AD107"/>
    <mergeCell ref="AG107:AH107"/>
    <mergeCell ref="AK107:AN107"/>
    <mergeCell ref="AP105:BF105"/>
    <mergeCell ref="A106:B106"/>
    <mergeCell ref="C106:D106"/>
    <mergeCell ref="E106:J106"/>
    <mergeCell ref="K106:P106"/>
    <mergeCell ref="Q106:V106"/>
    <mergeCell ref="W106:Z106"/>
    <mergeCell ref="AC106:AD106"/>
    <mergeCell ref="AG106:AH106"/>
    <mergeCell ref="AK106:AN106"/>
    <mergeCell ref="AP106:BF106"/>
    <mergeCell ref="A105:B105"/>
    <mergeCell ref="C105:D105"/>
    <mergeCell ref="E105:J105"/>
    <mergeCell ref="K105:P105"/>
    <mergeCell ref="Q105:V105"/>
    <mergeCell ref="W105:Z105"/>
    <mergeCell ref="AC105:AD105"/>
    <mergeCell ref="AG105:AH105"/>
    <mergeCell ref="AK105:AN105"/>
    <mergeCell ref="AP103:BF103"/>
    <mergeCell ref="A104:B104"/>
    <mergeCell ref="C104:D104"/>
    <mergeCell ref="E104:J104"/>
    <mergeCell ref="K104:P104"/>
    <mergeCell ref="Q104:V104"/>
    <mergeCell ref="W104:Z104"/>
    <mergeCell ref="AC104:AD104"/>
    <mergeCell ref="AG104:AH104"/>
    <mergeCell ref="AK104:AN104"/>
    <mergeCell ref="AP104:BF104"/>
    <mergeCell ref="A103:B103"/>
    <mergeCell ref="C103:D103"/>
    <mergeCell ref="E103:J103"/>
    <mergeCell ref="K103:P103"/>
    <mergeCell ref="Q103:V103"/>
    <mergeCell ref="W103:Z103"/>
    <mergeCell ref="AC103:AD103"/>
    <mergeCell ref="AG103:AH103"/>
    <mergeCell ref="AK103:AN103"/>
    <mergeCell ref="AP101:BF101"/>
    <mergeCell ref="A102:B102"/>
    <mergeCell ref="C102:D102"/>
    <mergeCell ref="E102:J102"/>
    <mergeCell ref="K102:P102"/>
    <mergeCell ref="Q102:V102"/>
    <mergeCell ref="W102:Z102"/>
    <mergeCell ref="AC102:AD102"/>
    <mergeCell ref="AG102:AH102"/>
    <mergeCell ref="AK102:AN102"/>
    <mergeCell ref="AP102:BF102"/>
    <mergeCell ref="A101:B101"/>
    <mergeCell ref="C101:D101"/>
    <mergeCell ref="E101:J101"/>
    <mergeCell ref="K101:P101"/>
    <mergeCell ref="Q101:V101"/>
    <mergeCell ref="W101:Z101"/>
    <mergeCell ref="AC101:AD101"/>
    <mergeCell ref="AG101:AH101"/>
    <mergeCell ref="AK101:AN101"/>
    <mergeCell ref="AP99:BF99"/>
    <mergeCell ref="A100:B100"/>
    <mergeCell ref="C100:D100"/>
    <mergeCell ref="E100:J100"/>
    <mergeCell ref="K100:P100"/>
    <mergeCell ref="Q100:V100"/>
    <mergeCell ref="W100:Z100"/>
    <mergeCell ref="AC100:AD100"/>
    <mergeCell ref="AG100:AH100"/>
    <mergeCell ref="AK100:AN100"/>
    <mergeCell ref="AP100:BF100"/>
    <mergeCell ref="A99:B99"/>
    <mergeCell ref="C99:D99"/>
    <mergeCell ref="E99:J99"/>
    <mergeCell ref="K99:P99"/>
    <mergeCell ref="Q99:V99"/>
    <mergeCell ref="W99:Z99"/>
    <mergeCell ref="AC99:AD99"/>
    <mergeCell ref="AG99:AH99"/>
    <mergeCell ref="AK99:AN99"/>
    <mergeCell ref="AP95:BF95"/>
    <mergeCell ref="A96:B96"/>
    <mergeCell ref="C96:D96"/>
    <mergeCell ref="E96:J96"/>
    <mergeCell ref="K96:P96"/>
    <mergeCell ref="Q96:V96"/>
    <mergeCell ref="W96:Z96"/>
    <mergeCell ref="AC96:AD96"/>
    <mergeCell ref="AG96:AH96"/>
    <mergeCell ref="AK96:AN96"/>
    <mergeCell ref="AP96:BF96"/>
    <mergeCell ref="AP97:BF97"/>
    <mergeCell ref="A98:B98"/>
    <mergeCell ref="C98:D98"/>
    <mergeCell ref="E98:J98"/>
    <mergeCell ref="K98:P98"/>
    <mergeCell ref="Q98:V98"/>
    <mergeCell ref="W98:Z98"/>
    <mergeCell ref="AC98:AD98"/>
    <mergeCell ref="AG98:AH98"/>
    <mergeCell ref="AK98:AN98"/>
    <mergeCell ref="AP98:BF98"/>
    <mergeCell ref="A97:B97"/>
    <mergeCell ref="C97:D97"/>
    <mergeCell ref="E97:J97"/>
    <mergeCell ref="K97:P97"/>
    <mergeCell ref="Q97:V97"/>
    <mergeCell ref="W97:Z97"/>
    <mergeCell ref="AC97:AD97"/>
    <mergeCell ref="AG97:AH97"/>
    <mergeCell ref="AK97:AN97"/>
    <mergeCell ref="AP93:BF93"/>
    <mergeCell ref="A94:B94"/>
    <mergeCell ref="C94:D94"/>
    <mergeCell ref="E94:J94"/>
    <mergeCell ref="K94:P94"/>
    <mergeCell ref="Q94:V94"/>
    <mergeCell ref="W94:Z94"/>
    <mergeCell ref="AC94:AD94"/>
    <mergeCell ref="AG94:AH94"/>
    <mergeCell ref="AK94:AN94"/>
    <mergeCell ref="AP94:BF94"/>
    <mergeCell ref="AP58:AS58"/>
    <mergeCell ref="AV58:AW58"/>
    <mergeCell ref="AZ58:BA58"/>
    <mergeCell ref="BD58:BG58"/>
    <mergeCell ref="A59:B59"/>
    <mergeCell ref="C59:D59"/>
    <mergeCell ref="E59:J59"/>
    <mergeCell ref="K59:P59"/>
    <mergeCell ref="Q59:V59"/>
    <mergeCell ref="W59:Z59"/>
    <mergeCell ref="AC59:AD59"/>
    <mergeCell ref="AG59:AH59"/>
    <mergeCell ref="AK59:AN59"/>
    <mergeCell ref="AP59:AS59"/>
    <mergeCell ref="AV59:AW59"/>
    <mergeCell ref="AZ59:BA59"/>
    <mergeCell ref="BD59:BG59"/>
    <mergeCell ref="A58:B58"/>
    <mergeCell ref="C58:D58"/>
    <mergeCell ref="E58:J58"/>
    <mergeCell ref="K58:P58"/>
    <mergeCell ref="AP56:AS56"/>
    <mergeCell ref="AV56:AW56"/>
    <mergeCell ref="AZ56:BA56"/>
    <mergeCell ref="BD56:BG56"/>
    <mergeCell ref="A57:B57"/>
    <mergeCell ref="C57:D57"/>
    <mergeCell ref="E57:J57"/>
    <mergeCell ref="K57:P57"/>
    <mergeCell ref="Q57:V57"/>
    <mergeCell ref="W57:Z57"/>
    <mergeCell ref="AC57:AD57"/>
    <mergeCell ref="AG57:AH57"/>
    <mergeCell ref="AK57:AN57"/>
    <mergeCell ref="AP57:AS57"/>
    <mergeCell ref="AV57:AW57"/>
    <mergeCell ref="AZ57:BA57"/>
    <mergeCell ref="BD57:BG57"/>
    <mergeCell ref="A56:B56"/>
    <mergeCell ref="C56:D56"/>
    <mergeCell ref="E56:J56"/>
    <mergeCell ref="K56:P56"/>
    <mergeCell ref="Q56:V56"/>
    <mergeCell ref="W56:Z56"/>
    <mergeCell ref="AC56:AD56"/>
    <mergeCell ref="AG56:AH56"/>
    <mergeCell ref="AK56:AN56"/>
    <mergeCell ref="AP54:AS54"/>
    <mergeCell ref="AV54:AW54"/>
    <mergeCell ref="AZ54:BA54"/>
    <mergeCell ref="BD54:BG54"/>
    <mergeCell ref="A55:B55"/>
    <mergeCell ref="C55:D55"/>
    <mergeCell ref="E55:J55"/>
    <mergeCell ref="K55:P55"/>
    <mergeCell ref="Q55:V55"/>
    <mergeCell ref="W55:Z55"/>
    <mergeCell ref="AC55:AD55"/>
    <mergeCell ref="AG55:AH55"/>
    <mergeCell ref="AK55:AN55"/>
    <mergeCell ref="AP55:AS55"/>
    <mergeCell ref="AV55:AW55"/>
    <mergeCell ref="AZ55:BA55"/>
    <mergeCell ref="BD55:BG55"/>
    <mergeCell ref="A54:B54"/>
    <mergeCell ref="C54:D54"/>
    <mergeCell ref="E54:J54"/>
    <mergeCell ref="K54:P54"/>
    <mergeCell ref="Q54:V54"/>
    <mergeCell ref="W54:Z54"/>
    <mergeCell ref="AC54:AD54"/>
    <mergeCell ref="AG54:AH54"/>
    <mergeCell ref="AK54:AN54"/>
    <mergeCell ref="AP52:AS52"/>
    <mergeCell ref="AV52:AW52"/>
    <mergeCell ref="AZ52:BA52"/>
    <mergeCell ref="BD52:BG52"/>
    <mergeCell ref="A53:B53"/>
    <mergeCell ref="C53:D53"/>
    <mergeCell ref="E53:J53"/>
    <mergeCell ref="K53:P53"/>
    <mergeCell ref="Q53:V53"/>
    <mergeCell ref="W53:Z53"/>
    <mergeCell ref="AC53:AD53"/>
    <mergeCell ref="AG53:AH53"/>
    <mergeCell ref="AK53:AN53"/>
    <mergeCell ref="AP53:AS53"/>
    <mergeCell ref="AV53:AW53"/>
    <mergeCell ref="AZ53:BA53"/>
    <mergeCell ref="BD53:BG53"/>
    <mergeCell ref="A52:B52"/>
    <mergeCell ref="C52:D52"/>
    <mergeCell ref="E52:J52"/>
    <mergeCell ref="K52:P52"/>
    <mergeCell ref="Q52:V52"/>
    <mergeCell ref="W52:Z52"/>
    <mergeCell ref="AC52:AD52"/>
    <mergeCell ref="AG52:AH52"/>
    <mergeCell ref="AK52:AN52"/>
    <mergeCell ref="AP50:AS50"/>
    <mergeCell ref="AV50:AW50"/>
    <mergeCell ref="AZ50:BA50"/>
    <mergeCell ref="BD50:BG50"/>
    <mergeCell ref="A51:B51"/>
    <mergeCell ref="C51:D51"/>
    <mergeCell ref="E51:J51"/>
    <mergeCell ref="K51:P51"/>
    <mergeCell ref="Q51:V51"/>
    <mergeCell ref="W51:Z51"/>
    <mergeCell ref="AC51:AD51"/>
    <mergeCell ref="AG51:AH51"/>
    <mergeCell ref="AK51:AN51"/>
    <mergeCell ref="AP51:AS51"/>
    <mergeCell ref="AV51:AW51"/>
    <mergeCell ref="AZ51:BA51"/>
    <mergeCell ref="BD51:BG51"/>
    <mergeCell ref="A50:B50"/>
    <mergeCell ref="C50:D50"/>
    <mergeCell ref="E50:J50"/>
    <mergeCell ref="K50:P50"/>
    <mergeCell ref="Q50:V50"/>
    <mergeCell ref="W50:Z50"/>
    <mergeCell ref="AC50:AD50"/>
    <mergeCell ref="AG50:AH50"/>
    <mergeCell ref="AK50:AN50"/>
    <mergeCell ref="AP48:AS48"/>
    <mergeCell ref="AV48:AW48"/>
    <mergeCell ref="AZ48:BA48"/>
    <mergeCell ref="BD48:BG48"/>
    <mergeCell ref="A49:B49"/>
    <mergeCell ref="C49:D49"/>
    <mergeCell ref="E49:J49"/>
    <mergeCell ref="K49:P49"/>
    <mergeCell ref="Q49:V49"/>
    <mergeCell ref="W49:Z49"/>
    <mergeCell ref="AC49:AD49"/>
    <mergeCell ref="AG49:AH49"/>
    <mergeCell ref="AK49:AN49"/>
    <mergeCell ref="AP49:AS49"/>
    <mergeCell ref="AV49:AW49"/>
    <mergeCell ref="AZ49:BA49"/>
    <mergeCell ref="BD49:BG49"/>
    <mergeCell ref="A48:B48"/>
    <mergeCell ref="C48:D48"/>
    <mergeCell ref="E48:J48"/>
    <mergeCell ref="K48:P48"/>
    <mergeCell ref="Q48:V48"/>
    <mergeCell ref="W48:Z48"/>
    <mergeCell ref="AC48:AD48"/>
    <mergeCell ref="AG48:AH48"/>
    <mergeCell ref="AK48:AN48"/>
    <mergeCell ref="AP46:AS46"/>
    <mergeCell ref="AV46:AW46"/>
    <mergeCell ref="AZ46:BA46"/>
    <mergeCell ref="BD46:BG46"/>
    <mergeCell ref="A47:B47"/>
    <mergeCell ref="C47:D47"/>
    <mergeCell ref="E47:J47"/>
    <mergeCell ref="K47:P47"/>
    <mergeCell ref="Q47:V47"/>
    <mergeCell ref="W47:Z47"/>
    <mergeCell ref="AC47:AD47"/>
    <mergeCell ref="AG47:AH47"/>
    <mergeCell ref="AK47:AN47"/>
    <mergeCell ref="AP47:AS47"/>
    <mergeCell ref="AV47:AW47"/>
    <mergeCell ref="AZ47:BA47"/>
    <mergeCell ref="BD47:BG47"/>
    <mergeCell ref="A46:B46"/>
    <mergeCell ref="C46:D46"/>
    <mergeCell ref="E46:J46"/>
    <mergeCell ref="K46:P46"/>
    <mergeCell ref="Q46:V46"/>
    <mergeCell ref="W46:Z46"/>
    <mergeCell ref="AC46:AD46"/>
    <mergeCell ref="AG46:AH46"/>
    <mergeCell ref="AK46:AN46"/>
    <mergeCell ref="AP44:AS44"/>
    <mergeCell ref="AV44:AW44"/>
    <mergeCell ref="AZ44:BA44"/>
    <mergeCell ref="BD44:BG44"/>
    <mergeCell ref="A45:B45"/>
    <mergeCell ref="C45:D45"/>
    <mergeCell ref="E45:J45"/>
    <mergeCell ref="K45:P45"/>
    <mergeCell ref="Q45:V45"/>
    <mergeCell ref="W45:Z45"/>
    <mergeCell ref="AC45:AD45"/>
    <mergeCell ref="AG45:AH45"/>
    <mergeCell ref="AK45:AN45"/>
    <mergeCell ref="AP45:AS45"/>
    <mergeCell ref="AV45:AW45"/>
    <mergeCell ref="AZ45:BA45"/>
    <mergeCell ref="BD45:BG45"/>
    <mergeCell ref="A44:B44"/>
    <mergeCell ref="C44:D44"/>
    <mergeCell ref="E44:J44"/>
    <mergeCell ref="K44:P44"/>
    <mergeCell ref="Q44:V44"/>
    <mergeCell ref="W44:Z44"/>
    <mergeCell ref="AC44:AD44"/>
    <mergeCell ref="AG44:AH44"/>
    <mergeCell ref="AK44:AN44"/>
    <mergeCell ref="AP42:AS42"/>
    <mergeCell ref="AV42:AW42"/>
    <mergeCell ref="AZ42:BA42"/>
    <mergeCell ref="BD42:BG42"/>
    <mergeCell ref="A43:B43"/>
    <mergeCell ref="C43:D43"/>
    <mergeCell ref="E43:J43"/>
    <mergeCell ref="K43:P43"/>
    <mergeCell ref="Q43:V43"/>
    <mergeCell ref="W43:Z43"/>
    <mergeCell ref="AC43:AD43"/>
    <mergeCell ref="AG43:AH43"/>
    <mergeCell ref="AK43:AN43"/>
    <mergeCell ref="AP43:AS43"/>
    <mergeCell ref="AV43:AW43"/>
    <mergeCell ref="AZ43:BA43"/>
    <mergeCell ref="BD43:BG43"/>
    <mergeCell ref="A42:B42"/>
    <mergeCell ref="C42:D42"/>
    <mergeCell ref="E42:J42"/>
    <mergeCell ref="K42:P42"/>
    <mergeCell ref="Q42:V42"/>
    <mergeCell ref="W42:Z42"/>
    <mergeCell ref="AC42:AD42"/>
    <mergeCell ref="AG42:AH42"/>
    <mergeCell ref="AK42:AN42"/>
    <mergeCell ref="AP40:AS40"/>
    <mergeCell ref="AV40:AW40"/>
    <mergeCell ref="AZ40:BA40"/>
    <mergeCell ref="BD40:BG40"/>
    <mergeCell ref="A41:B41"/>
    <mergeCell ref="C41:D41"/>
    <mergeCell ref="E41:J41"/>
    <mergeCell ref="K41:P41"/>
    <mergeCell ref="Q41:V41"/>
    <mergeCell ref="W41:Z41"/>
    <mergeCell ref="AC41:AD41"/>
    <mergeCell ref="AG41:AH41"/>
    <mergeCell ref="AK41:AN41"/>
    <mergeCell ref="AP41:AS41"/>
    <mergeCell ref="AV41:AW41"/>
    <mergeCell ref="AZ41:BA41"/>
    <mergeCell ref="BD41:BG41"/>
    <mergeCell ref="A40:B40"/>
    <mergeCell ref="C40:D40"/>
    <mergeCell ref="E40:J40"/>
    <mergeCell ref="K40:P40"/>
    <mergeCell ref="Q40:V40"/>
    <mergeCell ref="W40:Z40"/>
    <mergeCell ref="AC40:AD40"/>
    <mergeCell ref="AG40:AH40"/>
    <mergeCell ref="AK40:AN40"/>
    <mergeCell ref="AP38:AS38"/>
    <mergeCell ref="AV38:AW38"/>
    <mergeCell ref="AZ38:BA38"/>
    <mergeCell ref="BD38:BG38"/>
    <mergeCell ref="A39:B39"/>
    <mergeCell ref="C39:D39"/>
    <mergeCell ref="E39:J39"/>
    <mergeCell ref="K39:P39"/>
    <mergeCell ref="Q39:V39"/>
    <mergeCell ref="W39:Z39"/>
    <mergeCell ref="AC39:AD39"/>
    <mergeCell ref="AG39:AH39"/>
    <mergeCell ref="AK39:AN39"/>
    <mergeCell ref="AP39:AS39"/>
    <mergeCell ref="AV39:AW39"/>
    <mergeCell ref="AZ39:BA39"/>
    <mergeCell ref="BD39:BG39"/>
    <mergeCell ref="A38:B38"/>
    <mergeCell ref="C38:D38"/>
    <mergeCell ref="E38:J38"/>
    <mergeCell ref="K38:P38"/>
    <mergeCell ref="Q38:V38"/>
    <mergeCell ref="W38:Z38"/>
    <mergeCell ref="AC38:AD38"/>
    <mergeCell ref="AG38:AH38"/>
    <mergeCell ref="AK38:AN38"/>
    <mergeCell ref="AP36:AS36"/>
    <mergeCell ref="AV36:AW36"/>
    <mergeCell ref="AZ36:BA36"/>
    <mergeCell ref="BD36:BG36"/>
    <mergeCell ref="A37:B37"/>
    <mergeCell ref="C37:D37"/>
    <mergeCell ref="E37:J37"/>
    <mergeCell ref="K37:P37"/>
    <mergeCell ref="Q37:V37"/>
    <mergeCell ref="W37:Z37"/>
    <mergeCell ref="AC37:AD37"/>
    <mergeCell ref="AG37:AH37"/>
    <mergeCell ref="AK37:AN37"/>
    <mergeCell ref="AP37:AS37"/>
    <mergeCell ref="AV37:AW37"/>
    <mergeCell ref="AZ37:BA37"/>
    <mergeCell ref="BD37:BG37"/>
    <mergeCell ref="A36:B36"/>
    <mergeCell ref="C36:D36"/>
    <mergeCell ref="E36:J36"/>
    <mergeCell ref="K36:P36"/>
    <mergeCell ref="Q36:V36"/>
    <mergeCell ref="W36:Z36"/>
    <mergeCell ref="AC36:AD36"/>
    <mergeCell ref="AG36:AH36"/>
    <mergeCell ref="AK36:AN36"/>
    <mergeCell ref="AP34:AS34"/>
    <mergeCell ref="AV34:AW34"/>
    <mergeCell ref="AZ34:BA34"/>
    <mergeCell ref="BD34:BG34"/>
    <mergeCell ref="A35:B35"/>
    <mergeCell ref="C35:D35"/>
    <mergeCell ref="E35:J35"/>
    <mergeCell ref="K35:P35"/>
    <mergeCell ref="Q35:V35"/>
    <mergeCell ref="W35:Z35"/>
    <mergeCell ref="AC35:AD35"/>
    <mergeCell ref="AG35:AH35"/>
    <mergeCell ref="AK35:AN35"/>
    <mergeCell ref="AP35:AS35"/>
    <mergeCell ref="AV35:AW35"/>
    <mergeCell ref="AZ35:BA35"/>
    <mergeCell ref="BD35:BG35"/>
    <mergeCell ref="A34:B34"/>
    <mergeCell ref="C34:D34"/>
    <mergeCell ref="E34:J34"/>
    <mergeCell ref="K34:P34"/>
    <mergeCell ref="Q34:V34"/>
    <mergeCell ref="W34:Z34"/>
    <mergeCell ref="AC34:AD34"/>
    <mergeCell ref="AG34:AH34"/>
    <mergeCell ref="AK34:AN34"/>
    <mergeCell ref="AP32:AS32"/>
    <mergeCell ref="AV32:AW32"/>
    <mergeCell ref="AZ32:BA32"/>
    <mergeCell ref="BD32:BG32"/>
    <mergeCell ref="A33:B33"/>
    <mergeCell ref="C33:D33"/>
    <mergeCell ref="E33:J33"/>
    <mergeCell ref="K33:P33"/>
    <mergeCell ref="Q33:V33"/>
    <mergeCell ref="W33:Z33"/>
    <mergeCell ref="AC33:AD33"/>
    <mergeCell ref="AG33:AH33"/>
    <mergeCell ref="AK33:AN33"/>
    <mergeCell ref="AP33:AS33"/>
    <mergeCell ref="AV33:AW33"/>
    <mergeCell ref="AZ33:BA33"/>
    <mergeCell ref="BD33:BG33"/>
    <mergeCell ref="A32:B32"/>
    <mergeCell ref="C32:D32"/>
    <mergeCell ref="E32:J32"/>
    <mergeCell ref="K32:P32"/>
    <mergeCell ref="Q32:V32"/>
    <mergeCell ref="W32:Z32"/>
    <mergeCell ref="AC32:AD32"/>
    <mergeCell ref="AG32:AH32"/>
    <mergeCell ref="AK32:AN32"/>
    <mergeCell ref="AZ30:BA30"/>
    <mergeCell ref="BD30:BG30"/>
    <mergeCell ref="A31:B31"/>
    <mergeCell ref="C31:D31"/>
    <mergeCell ref="E31:J31"/>
    <mergeCell ref="K31:P31"/>
    <mergeCell ref="Q31:V31"/>
    <mergeCell ref="W31:Z31"/>
    <mergeCell ref="AC31:AD31"/>
    <mergeCell ref="AG31:AH31"/>
    <mergeCell ref="AK31:AN31"/>
    <mergeCell ref="AP31:AS31"/>
    <mergeCell ref="AV31:AW31"/>
    <mergeCell ref="AZ31:BA31"/>
    <mergeCell ref="BD31:BG31"/>
    <mergeCell ref="A30:B30"/>
    <mergeCell ref="C30:D30"/>
    <mergeCell ref="E30:J30"/>
    <mergeCell ref="K30:P30"/>
    <mergeCell ref="Q30:V30"/>
    <mergeCell ref="W30:Z30"/>
    <mergeCell ref="AC30:AD30"/>
    <mergeCell ref="AG30:AH30"/>
    <mergeCell ref="AK30:AN30"/>
    <mergeCell ref="AG89:AH89"/>
    <mergeCell ref="AK89:AN89"/>
    <mergeCell ref="A90:B90"/>
    <mergeCell ref="E90:J90"/>
    <mergeCell ref="K90:P90"/>
    <mergeCell ref="Q90:V90"/>
    <mergeCell ref="W90:Z90"/>
    <mergeCell ref="AC90:AD90"/>
    <mergeCell ref="AG123:AH123"/>
    <mergeCell ref="AK123:AN123"/>
    <mergeCell ref="C92:D92"/>
    <mergeCell ref="AC92:AD92"/>
    <mergeCell ref="AG92:AH92"/>
    <mergeCell ref="AK92:AN92"/>
    <mergeCell ref="A91:B91"/>
    <mergeCell ref="E91:J91"/>
    <mergeCell ref="K91:P91"/>
    <mergeCell ref="Q91:V91"/>
    <mergeCell ref="W91:Z91"/>
    <mergeCell ref="AC91:AD91"/>
    <mergeCell ref="C91:D91"/>
    <mergeCell ref="A93:B93"/>
    <mergeCell ref="C93:D93"/>
    <mergeCell ref="E93:J93"/>
    <mergeCell ref="K93:P93"/>
    <mergeCell ref="Q93:V93"/>
    <mergeCell ref="W93:Z93"/>
    <mergeCell ref="AC93:AD93"/>
    <mergeCell ref="AG93:AH93"/>
    <mergeCell ref="AK93:AN93"/>
    <mergeCell ref="A95:B95"/>
    <mergeCell ref="C95:D95"/>
    <mergeCell ref="A125:V125"/>
    <mergeCell ref="W125:AO125"/>
    <mergeCell ref="A126:V126"/>
    <mergeCell ref="W126:AO126"/>
    <mergeCell ref="A123:B123"/>
    <mergeCell ref="E123:J123"/>
    <mergeCell ref="K123:P123"/>
    <mergeCell ref="Q123:V123"/>
    <mergeCell ref="AK90:AN90"/>
    <mergeCell ref="A124:V124"/>
    <mergeCell ref="W124:AO124"/>
    <mergeCell ref="W123:Z123"/>
    <mergeCell ref="AC123:AD123"/>
    <mergeCell ref="C123:D123"/>
    <mergeCell ref="AG91:AH91"/>
    <mergeCell ref="AK91:AN91"/>
    <mergeCell ref="A92:B92"/>
    <mergeCell ref="E92:J92"/>
    <mergeCell ref="K92:P92"/>
    <mergeCell ref="Q92:V92"/>
    <mergeCell ref="W92:Z92"/>
    <mergeCell ref="E95:J95"/>
    <mergeCell ref="K95:P95"/>
    <mergeCell ref="Q95:V95"/>
    <mergeCell ref="W95:Z95"/>
    <mergeCell ref="AC95:AD95"/>
    <mergeCell ref="AG95:AH95"/>
    <mergeCell ref="AK95:AN95"/>
    <mergeCell ref="AG90:AH90"/>
    <mergeCell ref="A89:B89"/>
    <mergeCell ref="E89:J89"/>
    <mergeCell ref="K89:P89"/>
    <mergeCell ref="Q89:V89"/>
    <mergeCell ref="W89:Z89"/>
    <mergeCell ref="AC89:AD89"/>
    <mergeCell ref="C89:D89"/>
    <mergeCell ref="C90:D90"/>
    <mergeCell ref="AG88:AH88"/>
    <mergeCell ref="AK88:AN88"/>
    <mergeCell ref="AK86:AN86"/>
    <mergeCell ref="A85:B85"/>
    <mergeCell ref="E85:J85"/>
    <mergeCell ref="K85:P85"/>
    <mergeCell ref="Q85:V85"/>
    <mergeCell ref="W85:Z85"/>
    <mergeCell ref="AC85:AD85"/>
    <mergeCell ref="C85:D85"/>
    <mergeCell ref="C86:D86"/>
    <mergeCell ref="A87:B87"/>
    <mergeCell ref="E87:J87"/>
    <mergeCell ref="K87:P87"/>
    <mergeCell ref="Q87:V87"/>
    <mergeCell ref="W87:Z87"/>
    <mergeCell ref="AC87:AD87"/>
    <mergeCell ref="C87:D87"/>
    <mergeCell ref="AG87:AH87"/>
    <mergeCell ref="AK87:AN87"/>
    <mergeCell ref="C88:D88"/>
    <mergeCell ref="A88:B88"/>
    <mergeCell ref="E88:J88"/>
    <mergeCell ref="K88:P88"/>
    <mergeCell ref="AG83:AH83"/>
    <mergeCell ref="AK83:AN83"/>
    <mergeCell ref="C84:D84"/>
    <mergeCell ref="AG85:AH85"/>
    <mergeCell ref="AK85:AN85"/>
    <mergeCell ref="A86:B86"/>
    <mergeCell ref="E86:J86"/>
    <mergeCell ref="K86:P86"/>
    <mergeCell ref="Q86:V86"/>
    <mergeCell ref="W86:Z86"/>
    <mergeCell ref="AC86:AD86"/>
    <mergeCell ref="AG86:AH86"/>
    <mergeCell ref="A84:B84"/>
    <mergeCell ref="E84:J84"/>
    <mergeCell ref="K84:P84"/>
    <mergeCell ref="Q84:V84"/>
    <mergeCell ref="W84:Z84"/>
    <mergeCell ref="AC84:AD84"/>
    <mergeCell ref="AG84:AH84"/>
    <mergeCell ref="AK84:AN84"/>
    <mergeCell ref="Q88:V88"/>
    <mergeCell ref="W88:Z88"/>
    <mergeCell ref="AC88:AD88"/>
    <mergeCell ref="Q81:V81"/>
    <mergeCell ref="W81:Z81"/>
    <mergeCell ref="AC81:AD81"/>
    <mergeCell ref="C81:D81"/>
    <mergeCell ref="C82:D82"/>
    <mergeCell ref="A83:B83"/>
    <mergeCell ref="E83:J83"/>
    <mergeCell ref="K83:P83"/>
    <mergeCell ref="Q83:V83"/>
    <mergeCell ref="W83:Z83"/>
    <mergeCell ref="AC83:AD83"/>
    <mergeCell ref="C83:D83"/>
    <mergeCell ref="AG79:AH79"/>
    <mergeCell ref="AK79:AN79"/>
    <mergeCell ref="C80:D80"/>
    <mergeCell ref="AG81:AH81"/>
    <mergeCell ref="AK81:AN81"/>
    <mergeCell ref="A82:B82"/>
    <mergeCell ref="E82:J82"/>
    <mergeCell ref="K82:P82"/>
    <mergeCell ref="Q82:V82"/>
    <mergeCell ref="W82:Z82"/>
    <mergeCell ref="AC82:AD82"/>
    <mergeCell ref="AG82:AH82"/>
    <mergeCell ref="A80:B80"/>
    <mergeCell ref="E80:J80"/>
    <mergeCell ref="K80:P80"/>
    <mergeCell ref="Q80:V80"/>
    <mergeCell ref="W80:Z80"/>
    <mergeCell ref="AC80:AD80"/>
    <mergeCell ref="AG80:AH80"/>
    <mergeCell ref="AK80:AN80"/>
    <mergeCell ref="AK82:AN82"/>
    <mergeCell ref="A81:B81"/>
    <mergeCell ref="E81:J81"/>
    <mergeCell ref="K81:P81"/>
    <mergeCell ref="Q77:V77"/>
    <mergeCell ref="W77:Z77"/>
    <mergeCell ref="AC77:AD77"/>
    <mergeCell ref="C77:D77"/>
    <mergeCell ref="C78:D78"/>
    <mergeCell ref="A79:B79"/>
    <mergeCell ref="E79:J79"/>
    <mergeCell ref="K79:P79"/>
    <mergeCell ref="Q79:V79"/>
    <mergeCell ref="W79:Z79"/>
    <mergeCell ref="AC79:AD79"/>
    <mergeCell ref="C79:D79"/>
    <mergeCell ref="AG75:AH75"/>
    <mergeCell ref="AK75:AN75"/>
    <mergeCell ref="C76:D76"/>
    <mergeCell ref="AG77:AH77"/>
    <mergeCell ref="AK77:AN77"/>
    <mergeCell ref="A78:B78"/>
    <mergeCell ref="E78:J78"/>
    <mergeCell ref="K78:P78"/>
    <mergeCell ref="Q78:V78"/>
    <mergeCell ref="W78:Z78"/>
    <mergeCell ref="AC78:AD78"/>
    <mergeCell ref="AG78:AH78"/>
    <mergeCell ref="A76:B76"/>
    <mergeCell ref="E76:J76"/>
    <mergeCell ref="K76:P76"/>
    <mergeCell ref="Q76:V76"/>
    <mergeCell ref="Q71:V71"/>
    <mergeCell ref="W71:Z71"/>
    <mergeCell ref="W76:Z76"/>
    <mergeCell ref="AC76:AD76"/>
    <mergeCell ref="AG76:AH76"/>
    <mergeCell ref="AK76:AN76"/>
    <mergeCell ref="AK78:AN78"/>
    <mergeCell ref="A77:B77"/>
    <mergeCell ref="E77:J77"/>
    <mergeCell ref="K77:P77"/>
    <mergeCell ref="E73:J73"/>
    <mergeCell ref="K73:P73"/>
    <mergeCell ref="Q73:V73"/>
    <mergeCell ref="W73:Z73"/>
    <mergeCell ref="AC73:AD73"/>
    <mergeCell ref="C73:D73"/>
    <mergeCell ref="C74:D74"/>
    <mergeCell ref="A75:B75"/>
    <mergeCell ref="E75:J75"/>
    <mergeCell ref="K75:P75"/>
    <mergeCell ref="Q75:V75"/>
    <mergeCell ref="W75:Z75"/>
    <mergeCell ref="AC75:AD75"/>
    <mergeCell ref="C75:D75"/>
    <mergeCell ref="AG28:AH28"/>
    <mergeCell ref="AK28:AN28"/>
    <mergeCell ref="C28:D28"/>
    <mergeCell ref="AC29:AD29"/>
    <mergeCell ref="C29:D29"/>
    <mergeCell ref="AC71:AD71"/>
    <mergeCell ref="C71:D71"/>
    <mergeCell ref="AG71:AH71"/>
    <mergeCell ref="AK71:AN71"/>
    <mergeCell ref="C72:D72"/>
    <mergeCell ref="AG73:AH73"/>
    <mergeCell ref="AK73:AN73"/>
    <mergeCell ref="A74:B74"/>
    <mergeCell ref="E74:J74"/>
    <mergeCell ref="K74:P74"/>
    <mergeCell ref="Q74:V74"/>
    <mergeCell ref="W74:Z74"/>
    <mergeCell ref="AC74:AD74"/>
    <mergeCell ref="AG74:AH74"/>
    <mergeCell ref="A72:B72"/>
    <mergeCell ref="E72:J72"/>
    <mergeCell ref="K72:P72"/>
    <mergeCell ref="Q72:V72"/>
    <mergeCell ref="W72:Z72"/>
    <mergeCell ref="AC72:AD72"/>
    <mergeCell ref="AG72:AH72"/>
    <mergeCell ref="AK72:AN72"/>
    <mergeCell ref="AK74:AN74"/>
    <mergeCell ref="A73:B73"/>
    <mergeCell ref="A71:B71"/>
    <mergeCell ref="E71:J71"/>
    <mergeCell ref="K71:P71"/>
    <mergeCell ref="A70:B70"/>
    <mergeCell ref="E70:J70"/>
    <mergeCell ref="K70:P70"/>
    <mergeCell ref="Q70:V70"/>
    <mergeCell ref="W70:AO70"/>
    <mergeCell ref="C70:D70"/>
    <mergeCell ref="C60:D60"/>
    <mergeCell ref="AG29:AH29"/>
    <mergeCell ref="AK29:AN29"/>
    <mergeCell ref="W62:AO62"/>
    <mergeCell ref="A63:V63"/>
    <mergeCell ref="W63:AO63"/>
    <mergeCell ref="A62:V62"/>
    <mergeCell ref="A29:B29"/>
    <mergeCell ref="E29:J29"/>
    <mergeCell ref="K29:P29"/>
    <mergeCell ref="AC60:AD60"/>
    <mergeCell ref="AG60:AH60"/>
    <mergeCell ref="AK60:AN60"/>
    <mergeCell ref="A60:B60"/>
    <mergeCell ref="E60:J60"/>
    <mergeCell ref="K60:P60"/>
    <mergeCell ref="Q60:V60"/>
    <mergeCell ref="W60:Z60"/>
    <mergeCell ref="Q58:V58"/>
    <mergeCell ref="W58:Z58"/>
    <mergeCell ref="AC58:AD58"/>
    <mergeCell ref="AG58:AH58"/>
    <mergeCell ref="AK58:AN58"/>
    <mergeCell ref="AG27:AH27"/>
    <mergeCell ref="AG23:AH23"/>
    <mergeCell ref="AK23:AN23"/>
    <mergeCell ref="C24:D24"/>
    <mergeCell ref="AG25:AH25"/>
    <mergeCell ref="AK25:AN25"/>
    <mergeCell ref="A26:B26"/>
    <mergeCell ref="E26:J26"/>
    <mergeCell ref="K26:P26"/>
    <mergeCell ref="Q26:V26"/>
    <mergeCell ref="W26:Z26"/>
    <mergeCell ref="AC26:AD26"/>
    <mergeCell ref="AG26:AH26"/>
    <mergeCell ref="A24:B24"/>
    <mergeCell ref="E24:J24"/>
    <mergeCell ref="K24:P24"/>
    <mergeCell ref="Q24:V24"/>
    <mergeCell ref="W24:Z24"/>
    <mergeCell ref="AC24:AD24"/>
    <mergeCell ref="AG24:AH24"/>
    <mergeCell ref="AK24:AN24"/>
    <mergeCell ref="AK26:AN26"/>
    <mergeCell ref="A25:B25"/>
    <mergeCell ref="E25:J25"/>
    <mergeCell ref="AK27:AN27"/>
    <mergeCell ref="C27:D27"/>
    <mergeCell ref="E23:J23"/>
    <mergeCell ref="K23:P23"/>
    <mergeCell ref="Q23:V23"/>
    <mergeCell ref="W23:Z23"/>
    <mergeCell ref="AC23:AD23"/>
    <mergeCell ref="C23:D23"/>
    <mergeCell ref="Q25:V25"/>
    <mergeCell ref="W25:Z25"/>
    <mergeCell ref="AC25:AD25"/>
    <mergeCell ref="C25:D25"/>
    <mergeCell ref="Q29:V29"/>
    <mergeCell ref="W29:Z29"/>
    <mergeCell ref="A27:B27"/>
    <mergeCell ref="E27:J27"/>
    <mergeCell ref="K27:P27"/>
    <mergeCell ref="Q27:V27"/>
    <mergeCell ref="W27:Z27"/>
    <mergeCell ref="AC27:AD27"/>
    <mergeCell ref="A28:B28"/>
    <mergeCell ref="E28:J28"/>
    <mergeCell ref="K28:P28"/>
    <mergeCell ref="Q28:V28"/>
    <mergeCell ref="W28:Z28"/>
    <mergeCell ref="AC28:AD28"/>
    <mergeCell ref="C26:D26"/>
    <mergeCell ref="K25:P25"/>
    <mergeCell ref="A23:B23"/>
    <mergeCell ref="E17:J17"/>
    <mergeCell ref="K17:P17"/>
    <mergeCell ref="AG19:AH19"/>
    <mergeCell ref="AK19:AN19"/>
    <mergeCell ref="C20:D20"/>
    <mergeCell ref="AG21:AH21"/>
    <mergeCell ref="AK21:AN21"/>
    <mergeCell ref="A22:B22"/>
    <mergeCell ref="E22:J22"/>
    <mergeCell ref="K22:P22"/>
    <mergeCell ref="Q22:V22"/>
    <mergeCell ref="W22:Z22"/>
    <mergeCell ref="AC22:AD22"/>
    <mergeCell ref="AG22:AH22"/>
    <mergeCell ref="A20:B20"/>
    <mergeCell ref="E20:J20"/>
    <mergeCell ref="K20:P20"/>
    <mergeCell ref="Q20:V20"/>
    <mergeCell ref="W20:Z20"/>
    <mergeCell ref="AC20:AD20"/>
    <mergeCell ref="AG20:AH20"/>
    <mergeCell ref="AK20:AN20"/>
    <mergeCell ref="AK22:AN22"/>
    <mergeCell ref="A21:B21"/>
    <mergeCell ref="E21:J21"/>
    <mergeCell ref="K21:P21"/>
    <mergeCell ref="Q21:V21"/>
    <mergeCell ref="W21:Z21"/>
    <mergeCell ref="AC21:AD21"/>
    <mergeCell ref="C21:D21"/>
    <mergeCell ref="C22:D22"/>
    <mergeCell ref="C19:D19"/>
    <mergeCell ref="C15:D15"/>
    <mergeCell ref="AG15:AH15"/>
    <mergeCell ref="AK15:AN15"/>
    <mergeCell ref="AC17:AD17"/>
    <mergeCell ref="C17:D17"/>
    <mergeCell ref="C18:D18"/>
    <mergeCell ref="A19:B19"/>
    <mergeCell ref="E19:J19"/>
    <mergeCell ref="K19:P19"/>
    <mergeCell ref="Q19:V19"/>
    <mergeCell ref="W19:Z19"/>
    <mergeCell ref="AC19:AD19"/>
    <mergeCell ref="C16:D16"/>
    <mergeCell ref="AG17:AH17"/>
    <mergeCell ref="AK17:AN17"/>
    <mergeCell ref="A18:B18"/>
    <mergeCell ref="E18:J18"/>
    <mergeCell ref="K18:P18"/>
    <mergeCell ref="Q18:V18"/>
    <mergeCell ref="W18:Z18"/>
    <mergeCell ref="AC18:AD18"/>
    <mergeCell ref="AG18:AH18"/>
    <mergeCell ref="A16:B16"/>
    <mergeCell ref="E16:J16"/>
    <mergeCell ref="K16:P16"/>
    <mergeCell ref="Q16:V16"/>
    <mergeCell ref="W16:Z16"/>
    <mergeCell ref="AC16:AD16"/>
    <mergeCell ref="AG16:AH16"/>
    <mergeCell ref="AK16:AN16"/>
    <mergeCell ref="AK18:AN18"/>
    <mergeCell ref="A17:B17"/>
    <mergeCell ref="A13:B13"/>
    <mergeCell ref="E13:J13"/>
    <mergeCell ref="K13:P13"/>
    <mergeCell ref="Q13:V13"/>
    <mergeCell ref="W13:Z13"/>
    <mergeCell ref="AC13:AD13"/>
    <mergeCell ref="AG13:AH13"/>
    <mergeCell ref="AK13:AN13"/>
    <mergeCell ref="W11:Z11"/>
    <mergeCell ref="AC11:AD11"/>
    <mergeCell ref="AG11:AH11"/>
    <mergeCell ref="AK11:AN11"/>
    <mergeCell ref="AF66:AO66"/>
    <mergeCell ref="C12:D12"/>
    <mergeCell ref="C13:D13"/>
    <mergeCell ref="C14:D14"/>
    <mergeCell ref="Q17:V17"/>
    <mergeCell ref="W17:Z17"/>
    <mergeCell ref="A14:B14"/>
    <mergeCell ref="E14:J14"/>
    <mergeCell ref="K14:P14"/>
    <mergeCell ref="Q14:V14"/>
    <mergeCell ref="W14:Z14"/>
    <mergeCell ref="AC14:AD14"/>
    <mergeCell ref="AG14:AH14"/>
    <mergeCell ref="AK14:AN14"/>
    <mergeCell ref="A15:B15"/>
    <mergeCell ref="E15:J15"/>
    <mergeCell ref="K15:P15"/>
    <mergeCell ref="Q15:V15"/>
    <mergeCell ref="W15:Z15"/>
    <mergeCell ref="AC15:AD15"/>
    <mergeCell ref="K7:P7"/>
    <mergeCell ref="Q7:V7"/>
    <mergeCell ref="W7:Z7"/>
    <mergeCell ref="AC7:AD7"/>
    <mergeCell ref="K8:P8"/>
    <mergeCell ref="Q8:V8"/>
    <mergeCell ref="W8:Z8"/>
    <mergeCell ref="AC8:AD8"/>
    <mergeCell ref="A9:B9"/>
    <mergeCell ref="E9:J9"/>
    <mergeCell ref="K9:P9"/>
    <mergeCell ref="Q9:V9"/>
    <mergeCell ref="W9:Z9"/>
    <mergeCell ref="AC9:AD9"/>
    <mergeCell ref="AG9:AH9"/>
    <mergeCell ref="AK9:AN9"/>
    <mergeCell ref="A12:B12"/>
    <mergeCell ref="E12:J12"/>
    <mergeCell ref="K12:P12"/>
    <mergeCell ref="Q12:V12"/>
    <mergeCell ref="W12:Z12"/>
    <mergeCell ref="AC12:AD12"/>
    <mergeCell ref="AG12:AH12"/>
    <mergeCell ref="AK12:AN12"/>
    <mergeCell ref="A10:B10"/>
    <mergeCell ref="AZ11:BA11"/>
    <mergeCell ref="BD11:BG11"/>
    <mergeCell ref="AP10:AS10"/>
    <mergeCell ref="AV10:AW10"/>
    <mergeCell ref="AZ10:BA10"/>
    <mergeCell ref="BD10:BG10"/>
    <mergeCell ref="AG8:AH8"/>
    <mergeCell ref="AK8:AN8"/>
    <mergeCell ref="A6:B6"/>
    <mergeCell ref="E6:J6"/>
    <mergeCell ref="K6:P6"/>
    <mergeCell ref="Q6:V6"/>
    <mergeCell ref="W6:AO6"/>
    <mergeCell ref="E10:J10"/>
    <mergeCell ref="K10:P10"/>
    <mergeCell ref="Q10:V10"/>
    <mergeCell ref="W10:Z10"/>
    <mergeCell ref="AC10:AD10"/>
    <mergeCell ref="AG10:AH10"/>
    <mergeCell ref="AK10:AN10"/>
    <mergeCell ref="A11:B11"/>
    <mergeCell ref="E11:J11"/>
    <mergeCell ref="K11:P11"/>
    <mergeCell ref="Q11:V11"/>
    <mergeCell ref="C11:D11"/>
    <mergeCell ref="AG7:AH7"/>
    <mergeCell ref="AK7:AN7"/>
    <mergeCell ref="A8:B8"/>
    <mergeCell ref="E8:J8"/>
    <mergeCell ref="A7:B7"/>
    <mergeCell ref="E7:J7"/>
    <mergeCell ref="AX2:BH2"/>
    <mergeCell ref="AP6:BH6"/>
    <mergeCell ref="AP7:AS7"/>
    <mergeCell ref="AV7:AW7"/>
    <mergeCell ref="AP9:AS9"/>
    <mergeCell ref="AV9:AW9"/>
    <mergeCell ref="AZ9:BA9"/>
    <mergeCell ref="BD9:BG9"/>
    <mergeCell ref="AZ7:BA7"/>
    <mergeCell ref="BD7:BG7"/>
    <mergeCell ref="AP8:AS8"/>
    <mergeCell ref="AV8:AW8"/>
    <mergeCell ref="AZ8:BA8"/>
    <mergeCell ref="BD8:BG8"/>
    <mergeCell ref="BD25:BG25"/>
    <mergeCell ref="AZ19:BA19"/>
    <mergeCell ref="AZ12:BA12"/>
    <mergeCell ref="BD12:BG12"/>
    <mergeCell ref="AP13:AS13"/>
    <mergeCell ref="AV13:AW13"/>
    <mergeCell ref="AP15:AS15"/>
    <mergeCell ref="AV15:AW15"/>
    <mergeCell ref="AZ15:BA15"/>
    <mergeCell ref="BD15:BG15"/>
    <mergeCell ref="AZ13:BA13"/>
    <mergeCell ref="BD13:BG13"/>
    <mergeCell ref="AP14:AS14"/>
    <mergeCell ref="AV14:AW14"/>
    <mergeCell ref="AZ14:BA14"/>
    <mergeCell ref="BD14:BG14"/>
    <mergeCell ref="AP17:AS17"/>
    <mergeCell ref="AV17:AW17"/>
    <mergeCell ref="AZ17:BA17"/>
    <mergeCell ref="BD17:BG17"/>
    <mergeCell ref="AP16:AS16"/>
    <mergeCell ref="AV16:AW16"/>
    <mergeCell ref="AZ16:BA16"/>
    <mergeCell ref="BD16:BG16"/>
    <mergeCell ref="AZ60:BA60"/>
    <mergeCell ref="BD60:BG60"/>
    <mergeCell ref="AP62:BH62"/>
    <mergeCell ref="AP18:AS18"/>
    <mergeCell ref="AV18:AW18"/>
    <mergeCell ref="AZ18:BA18"/>
    <mergeCell ref="BD18:BG18"/>
    <mergeCell ref="AP19:AS19"/>
    <mergeCell ref="AV19:AW19"/>
    <mergeCell ref="AZ26:BA26"/>
    <mergeCell ref="BD26:BG26"/>
    <mergeCell ref="AP21:AS21"/>
    <mergeCell ref="AV21:AW21"/>
    <mergeCell ref="AZ21:BA21"/>
    <mergeCell ref="BD21:BG21"/>
    <mergeCell ref="AP22:AS22"/>
    <mergeCell ref="AV22:AW22"/>
    <mergeCell ref="AZ22:BA22"/>
    <mergeCell ref="BD22:BG22"/>
    <mergeCell ref="AZ24:BA24"/>
    <mergeCell ref="BD24:BG24"/>
    <mergeCell ref="AP25:AS25"/>
    <mergeCell ref="AP60:AS60"/>
    <mergeCell ref="AV60:AW60"/>
    <mergeCell ref="AP30:AS30"/>
    <mergeCell ref="AV30:AW30"/>
    <mergeCell ref="AP91:BF91"/>
    <mergeCell ref="AP92:BF92"/>
    <mergeCell ref="AP123:BF123"/>
    <mergeCell ref="C6:D6"/>
    <mergeCell ref="C7:D7"/>
    <mergeCell ref="C8:D8"/>
    <mergeCell ref="C9:D9"/>
    <mergeCell ref="C10:D10"/>
    <mergeCell ref="AP83:BF83"/>
    <mergeCell ref="AP84:BF84"/>
    <mergeCell ref="AP85:BF85"/>
    <mergeCell ref="AP86:BF86"/>
    <mergeCell ref="AP87:BF87"/>
    <mergeCell ref="AP88:BF88"/>
    <mergeCell ref="AP77:BF77"/>
    <mergeCell ref="AP78:BF78"/>
    <mergeCell ref="AP79:BF79"/>
    <mergeCell ref="AP80:BF80"/>
    <mergeCell ref="AP81:BF81"/>
    <mergeCell ref="AP82:BF82"/>
    <mergeCell ref="A61:V61"/>
    <mergeCell ref="W61:AO61"/>
    <mergeCell ref="AP63:BH63"/>
    <mergeCell ref="AP27:AS27"/>
    <mergeCell ref="AP24:AS24"/>
    <mergeCell ref="AV24:AW24"/>
    <mergeCell ref="AP26:AS26"/>
    <mergeCell ref="AV26:AW26"/>
    <mergeCell ref="AP20:AS20"/>
    <mergeCell ref="AV20:AW20"/>
    <mergeCell ref="AP23:AS23"/>
    <mergeCell ref="AV23:AW23"/>
    <mergeCell ref="AE1:AI1"/>
    <mergeCell ref="AJ1:BH1"/>
    <mergeCell ref="AE67:AI67"/>
    <mergeCell ref="AJ67:BH67"/>
    <mergeCell ref="AP74:BF74"/>
    <mergeCell ref="AP75:BF75"/>
    <mergeCell ref="AP76:BF76"/>
    <mergeCell ref="AP89:BF89"/>
    <mergeCell ref="AP90:BF90"/>
    <mergeCell ref="AV27:AW27"/>
    <mergeCell ref="AZ27:BA27"/>
    <mergeCell ref="BD27:BG27"/>
    <mergeCell ref="AP28:AS28"/>
    <mergeCell ref="AV28:AW28"/>
    <mergeCell ref="BD19:BG19"/>
    <mergeCell ref="AZ20:BA20"/>
    <mergeCell ref="BD20:BG20"/>
    <mergeCell ref="AZ23:BA23"/>
    <mergeCell ref="BD23:BG23"/>
    <mergeCell ref="AP61:BH61"/>
    <mergeCell ref="AZ28:BA28"/>
    <mergeCell ref="BD28:BG28"/>
    <mergeCell ref="AZ29:BA29"/>
    <mergeCell ref="BD29:BG29"/>
    <mergeCell ref="AP12:AS12"/>
    <mergeCell ref="AV12:AW12"/>
    <mergeCell ref="AP29:AS29"/>
    <mergeCell ref="AV29:AW29"/>
    <mergeCell ref="AP11:AS11"/>
    <mergeCell ref="AV11:AW11"/>
    <mergeCell ref="AV25:AW25"/>
    <mergeCell ref="AZ25:BA25"/>
  </mergeCells>
  <phoneticPr fontId="2"/>
  <conditionalFormatting sqref="C11:Z29 AC11:AD29 AG11:AH29 AP11:AS29 AV11:AW29 AZ11:BA29 C74:Z92 AC74:AD92 AG74:AH92 W125:AO125 W62:BH62 AZ60:BA60 AV60:AW60 AP60:AS60 AG60:AH60 AC60:AD60 C60:Z60 C40:Z41 AC40:AD41 AG40:AH41 AP40:AS41 AV40:AW41 AZ40:BA41 AG123:AH123 AC123:AD123 C123:Z123">
    <cfRule type="containsBlanks" dxfId="443" priority="7">
      <formula>LEN(TRIM(C11))=0</formula>
    </cfRule>
  </conditionalFormatting>
  <conditionalFormatting sqref="C30:Z39 AC30:AD39 AG30:AH39 AP30:AS39 AV30:AW39 AZ30:BA39">
    <cfRule type="containsBlanks" dxfId="442" priority="6">
      <formula>LEN(TRIM(C30))=0</formula>
    </cfRule>
  </conditionalFormatting>
  <conditionalFormatting sqref="C42:Z59 AC42:AD59 AG42:AH59 AP42:AS59 AV42:AW59 AZ42:BA59">
    <cfRule type="containsBlanks" dxfId="441" priority="4">
      <formula>LEN(TRIM(C42))=0</formula>
    </cfRule>
  </conditionalFormatting>
  <conditionalFormatting sqref="C93:Z110 AC93:AD110 AG93:AH110">
    <cfRule type="containsBlanks" dxfId="440" priority="3">
      <formula>LEN(TRIM(C93))=0</formula>
    </cfRule>
  </conditionalFormatting>
  <conditionalFormatting sqref="C111:Z121 AC111:AD121 AG111:AH121">
    <cfRule type="containsBlanks" dxfId="439" priority="2">
      <formula>LEN(TRIM(C111))=0</formula>
    </cfRule>
  </conditionalFormatting>
  <conditionalFormatting sqref="C122:Z122 AC122:AD122 AG122:AH122">
    <cfRule type="containsBlanks" dxfId="438" priority="1">
      <formula>LEN(TRIM(C122))=0</formula>
    </cfRule>
  </conditionalFormatting>
  <dataValidations count="1">
    <dataValidation type="list" allowBlank="1" showInputMessage="1" showErrorMessage="1" sqref="Q11:V60 Q74:V123">
      <formula1>"基本給,手当,基本給（残）,手当（残）,一時金（残）"</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1" manualBreakCount="1">
    <brk id="65"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43"/>
  <sheetViews>
    <sheetView view="pageBreakPreview" topLeftCell="A2" zoomScale="70" zoomScaleNormal="64" zoomScaleSheetLayoutView="70" workbookViewId="0">
      <selection activeCell="B16" sqref="B16:D18"/>
    </sheetView>
  </sheetViews>
  <sheetFormatPr defaultRowHeight="18.75"/>
  <cols>
    <col min="1" max="20" width="9" style="230"/>
    <col min="21" max="24" width="0" style="230" hidden="1" customWidth="1"/>
    <col min="25" max="25" width="12.25" style="230" hidden="1" customWidth="1"/>
    <col min="26" max="26" width="0" style="230" hidden="1" customWidth="1"/>
    <col min="27" max="27" width="10.75" style="230" hidden="1" customWidth="1"/>
    <col min="28" max="30" width="0" style="230" hidden="1" customWidth="1"/>
    <col min="31" max="16384" width="9" style="230"/>
  </cols>
  <sheetData>
    <row r="1" spans="1:28" ht="30">
      <c r="A1" s="226" t="s">
        <v>110</v>
      </c>
      <c r="B1" s="227"/>
      <c r="C1" s="228"/>
      <c r="D1" s="228"/>
      <c r="E1" s="228"/>
      <c r="F1" s="228"/>
      <c r="G1" s="228"/>
      <c r="H1" s="228"/>
      <c r="I1" s="228"/>
      <c r="J1" s="228"/>
      <c r="K1" s="228"/>
      <c r="L1" s="228"/>
      <c r="M1" s="228"/>
      <c r="N1" s="228"/>
      <c r="O1" s="228"/>
      <c r="P1" s="228"/>
      <c r="Q1" s="228"/>
      <c r="R1" s="228"/>
      <c r="S1" s="228"/>
      <c r="T1" s="228"/>
      <c r="U1" s="228"/>
      <c r="V1" s="228"/>
      <c r="W1" s="228"/>
      <c r="X1" s="228"/>
      <c r="Y1" s="229" t="s">
        <v>375</v>
      </c>
      <c r="AA1" s="231" t="s">
        <v>386</v>
      </c>
      <c r="AB1" s="230" t="s">
        <v>325</v>
      </c>
    </row>
    <row r="2" spans="1:28" ht="30">
      <c r="A2" s="226"/>
      <c r="B2" s="227"/>
      <c r="C2" s="228"/>
      <c r="D2" s="228"/>
      <c r="E2" s="228"/>
      <c r="F2" s="228"/>
      <c r="G2" s="228"/>
      <c r="H2" s="232"/>
      <c r="I2" s="232"/>
      <c r="J2" s="232"/>
      <c r="K2" s="536" t="s">
        <v>66</v>
      </c>
      <c r="L2" s="536" t="s">
        <v>67</v>
      </c>
      <c r="M2" s="536"/>
      <c r="N2" s="536"/>
      <c r="O2" s="228"/>
      <c r="P2" s="228"/>
      <c r="Q2" s="228"/>
      <c r="R2" s="228"/>
      <c r="S2" s="228"/>
      <c r="T2" s="228"/>
      <c r="U2" s="228"/>
      <c r="V2" s="228"/>
      <c r="W2" s="228"/>
      <c r="X2" s="228"/>
      <c r="Y2" s="229" t="s">
        <v>376</v>
      </c>
      <c r="AA2" s="231" t="s">
        <v>387</v>
      </c>
      <c r="AB2" s="230" t="s">
        <v>326</v>
      </c>
    </row>
    <row r="3" spans="1:28" ht="30">
      <c r="A3" s="226"/>
      <c r="B3" s="227"/>
      <c r="C3" s="228"/>
      <c r="D3" s="228"/>
      <c r="E3" s="228"/>
      <c r="F3" s="228"/>
      <c r="G3" s="228"/>
      <c r="H3" s="232"/>
      <c r="I3" s="232"/>
      <c r="J3" s="232"/>
      <c r="K3" s="536"/>
      <c r="L3" s="536"/>
      <c r="M3" s="536"/>
      <c r="N3" s="536"/>
      <c r="O3" s="228"/>
      <c r="P3" s="228"/>
      <c r="Q3" s="228"/>
      <c r="R3" s="228"/>
      <c r="S3" s="228"/>
      <c r="T3" s="228"/>
      <c r="U3" s="228"/>
      <c r="V3" s="228"/>
      <c r="W3" s="228"/>
      <c r="X3" s="228"/>
      <c r="Y3" s="229" t="s">
        <v>377</v>
      </c>
      <c r="AA3" s="231" t="s">
        <v>388</v>
      </c>
      <c r="AB3" s="230" t="s">
        <v>327</v>
      </c>
    </row>
    <row r="4" spans="1:28">
      <c r="A4" s="228"/>
      <c r="B4" s="228"/>
      <c r="C4" s="228"/>
      <c r="D4" s="228"/>
      <c r="E4" s="228"/>
      <c r="F4" s="228"/>
      <c r="G4" s="228"/>
      <c r="H4" s="228"/>
      <c r="I4" s="228"/>
      <c r="J4" s="228"/>
      <c r="K4" s="228"/>
      <c r="L4" s="228"/>
      <c r="M4" s="228"/>
      <c r="N4" s="228"/>
      <c r="O4" s="228"/>
      <c r="P4" s="228"/>
      <c r="Q4" s="228"/>
      <c r="R4" s="228"/>
      <c r="S4" s="228"/>
      <c r="T4" s="228"/>
      <c r="U4" s="228"/>
      <c r="V4" s="228"/>
      <c r="W4" s="228"/>
      <c r="X4" s="228"/>
      <c r="Y4" s="229" t="s">
        <v>378</v>
      </c>
      <c r="AA4" s="231" t="s">
        <v>389</v>
      </c>
    </row>
    <row r="5" spans="1:28">
      <c r="A5" s="228"/>
      <c r="B5" s="228"/>
      <c r="C5" s="228"/>
      <c r="D5" s="228"/>
      <c r="E5" s="228"/>
      <c r="F5" s="228"/>
      <c r="G5" s="228"/>
      <c r="H5" s="228"/>
      <c r="I5" s="228"/>
      <c r="J5" s="228"/>
      <c r="K5" s="228"/>
      <c r="L5" s="228"/>
      <c r="M5" s="228"/>
      <c r="N5" s="228"/>
      <c r="O5" s="228"/>
      <c r="P5" s="228"/>
      <c r="Q5" s="228"/>
      <c r="R5" s="228"/>
      <c r="S5" s="228"/>
      <c r="T5" s="228"/>
      <c r="U5" s="228"/>
      <c r="V5" s="228"/>
      <c r="W5" s="228"/>
      <c r="X5" s="228"/>
      <c r="Y5" s="229" t="s">
        <v>379</v>
      </c>
      <c r="AA5" s="231" t="s">
        <v>390</v>
      </c>
    </row>
    <row r="6" spans="1:28" ht="33">
      <c r="A6" s="484" t="s">
        <v>29</v>
      </c>
      <c r="B6" s="484"/>
      <c r="C6" s="484"/>
      <c r="D6" s="484"/>
      <c r="E6" s="484"/>
      <c r="F6" s="484"/>
      <c r="G6" s="484"/>
      <c r="H6" s="484"/>
      <c r="I6" s="484"/>
      <c r="J6" s="484"/>
      <c r="K6" s="484"/>
      <c r="L6" s="484"/>
      <c r="M6" s="484"/>
      <c r="N6" s="484"/>
      <c r="O6" s="484"/>
      <c r="P6" s="484"/>
      <c r="Q6" s="484"/>
      <c r="R6" s="484"/>
      <c r="S6" s="228"/>
      <c r="T6" s="228"/>
      <c r="U6" s="228"/>
      <c r="V6" s="228"/>
      <c r="W6" s="228"/>
      <c r="X6" s="228"/>
      <c r="Y6" s="229" t="s">
        <v>380</v>
      </c>
      <c r="AA6" s="231" t="s">
        <v>391</v>
      </c>
    </row>
    <row r="7" spans="1:28" ht="25.5">
      <c r="A7" s="228"/>
      <c r="B7" s="480" t="str">
        <f>⑤⑧処遇Ⅰ入力シート!I7&amp;"区"</f>
        <v>区</v>
      </c>
      <c r="C7" s="480"/>
      <c r="D7" s="480"/>
      <c r="E7" s="480"/>
      <c r="F7" s="480"/>
      <c r="G7" s="481">
        <f>⑤⑧処遇Ⅰ入力シート!E10</f>
        <v>0</v>
      </c>
      <c r="H7" s="481"/>
      <c r="I7" s="481"/>
      <c r="J7" s="481"/>
      <c r="K7" s="481"/>
      <c r="L7" s="481"/>
      <c r="M7" s="481"/>
      <c r="N7" s="481"/>
      <c r="O7" s="481"/>
      <c r="P7" s="228"/>
      <c r="Q7" s="228"/>
      <c r="R7" s="228"/>
      <c r="S7" s="228"/>
      <c r="T7" s="228"/>
      <c r="U7" s="228"/>
      <c r="V7" s="228"/>
      <c r="W7" s="228"/>
      <c r="X7" s="228"/>
      <c r="Y7" s="229" t="s">
        <v>382</v>
      </c>
      <c r="AA7" s="231" t="s">
        <v>392</v>
      </c>
    </row>
    <row r="8" spans="1:28" ht="10.5" customHeight="1">
      <c r="A8" s="228"/>
      <c r="B8" s="537"/>
      <c r="C8" s="537"/>
      <c r="D8" s="537"/>
      <c r="E8" s="539"/>
      <c r="F8" s="539"/>
      <c r="G8" s="539"/>
      <c r="H8" s="539"/>
      <c r="I8" s="539"/>
      <c r="J8" s="539"/>
      <c r="K8" s="539"/>
      <c r="L8" s="539"/>
      <c r="M8" s="539"/>
      <c r="N8" s="539"/>
      <c r="O8" s="539"/>
      <c r="P8" s="228"/>
      <c r="Q8" s="228"/>
      <c r="R8" s="228"/>
      <c r="S8" s="228"/>
      <c r="T8" s="228"/>
      <c r="U8" s="228"/>
      <c r="V8" s="228"/>
      <c r="W8" s="228"/>
      <c r="X8" s="228"/>
      <c r="Y8" s="229" t="s">
        <v>383</v>
      </c>
      <c r="AA8" s="231" t="s">
        <v>393</v>
      </c>
    </row>
    <row r="9" spans="1:28" ht="10.5" customHeight="1">
      <c r="A9" s="228"/>
      <c r="B9" s="537"/>
      <c r="C9" s="537"/>
      <c r="D9" s="537"/>
      <c r="E9" s="540"/>
      <c r="F9" s="540"/>
      <c r="G9" s="540"/>
      <c r="H9" s="540"/>
      <c r="I9" s="540"/>
      <c r="J9" s="540"/>
      <c r="K9" s="540"/>
      <c r="L9" s="540"/>
      <c r="M9" s="540"/>
      <c r="N9" s="540"/>
      <c r="O9" s="540"/>
      <c r="P9" s="228"/>
      <c r="Q9" s="228"/>
      <c r="R9" s="228"/>
      <c r="S9" s="228"/>
      <c r="T9" s="228"/>
      <c r="U9" s="228"/>
      <c r="V9" s="228"/>
      <c r="W9" s="228"/>
      <c r="X9" s="228"/>
      <c r="Y9" s="229" t="s">
        <v>384</v>
      </c>
      <c r="Z9" s="233" t="s">
        <v>337</v>
      </c>
      <c r="AA9" s="231" t="s">
        <v>394</v>
      </c>
    </row>
    <row r="10" spans="1:28" ht="10.5" customHeight="1">
      <c r="A10" s="228"/>
      <c r="B10" s="537"/>
      <c r="C10" s="537"/>
      <c r="D10" s="537"/>
      <c r="E10" s="539"/>
      <c r="F10" s="539"/>
      <c r="G10" s="539"/>
      <c r="H10" s="539"/>
      <c r="I10" s="539"/>
      <c r="J10" s="539"/>
      <c r="K10" s="539"/>
      <c r="L10" s="539"/>
      <c r="M10" s="539"/>
      <c r="N10" s="539"/>
      <c r="O10" s="539"/>
      <c r="P10" s="228"/>
      <c r="Q10" s="228"/>
      <c r="R10" s="228"/>
      <c r="S10" s="228"/>
      <c r="T10" s="228"/>
      <c r="U10" s="228"/>
      <c r="V10" s="228"/>
      <c r="W10" s="228"/>
      <c r="X10" s="228"/>
      <c r="Y10" s="229" t="s">
        <v>373</v>
      </c>
      <c r="AA10" s="231" t="s">
        <v>395</v>
      </c>
    </row>
    <row r="11" spans="1:28" ht="10.5" customHeight="1">
      <c r="A11" s="228"/>
      <c r="B11" s="537"/>
      <c r="C11" s="537"/>
      <c r="D11" s="537"/>
      <c r="E11" s="539"/>
      <c r="F11" s="539"/>
      <c r="G11" s="539"/>
      <c r="H11" s="539"/>
      <c r="I11" s="539"/>
      <c r="J11" s="539"/>
      <c r="K11" s="539"/>
      <c r="L11" s="539"/>
      <c r="M11" s="539"/>
      <c r="N11" s="539"/>
      <c r="O11" s="539"/>
      <c r="P11" s="228"/>
      <c r="Q11" s="228"/>
      <c r="R11" s="228"/>
      <c r="S11" s="228"/>
      <c r="T11" s="228"/>
      <c r="U11" s="228"/>
      <c r="V11" s="228"/>
      <c r="W11" s="228"/>
      <c r="X11" s="228"/>
      <c r="Y11" s="229" t="s">
        <v>374</v>
      </c>
      <c r="AA11" s="231" t="s">
        <v>396</v>
      </c>
    </row>
    <row r="12" spans="1:28" ht="18.75" customHeight="1">
      <c r="A12" s="228"/>
      <c r="B12" s="486" t="s">
        <v>72</v>
      </c>
      <c r="C12" s="487"/>
      <c r="D12" s="488"/>
      <c r="E12" s="228"/>
      <c r="F12" s="228"/>
      <c r="G12" s="228"/>
      <c r="H12" s="538" t="s">
        <v>402</v>
      </c>
      <c r="I12" s="538"/>
      <c r="J12" s="538"/>
      <c r="K12" s="538"/>
      <c r="L12" s="538" t="s">
        <v>403</v>
      </c>
      <c r="M12" s="538"/>
      <c r="N12" s="538"/>
      <c r="O12" s="538"/>
      <c r="P12" s="228"/>
      <c r="Q12" s="228"/>
      <c r="R12" s="228"/>
      <c r="S12" s="228"/>
      <c r="T12" s="228"/>
      <c r="U12" s="228"/>
      <c r="V12" s="228"/>
      <c r="W12" s="228"/>
      <c r="X12" s="228"/>
      <c r="Y12" s="229" t="s">
        <v>385</v>
      </c>
      <c r="AA12" s="231" t="s">
        <v>397</v>
      </c>
    </row>
    <row r="13" spans="1:28" ht="18.75" customHeight="1">
      <c r="A13" s="228"/>
      <c r="B13" s="489"/>
      <c r="C13" s="490"/>
      <c r="D13" s="491"/>
      <c r="E13" s="228"/>
      <c r="F13" s="228"/>
      <c r="G13" s="228"/>
      <c r="H13" s="538"/>
      <c r="I13" s="538"/>
      <c r="J13" s="538"/>
      <c r="K13" s="538"/>
      <c r="L13" s="538"/>
      <c r="M13" s="538"/>
      <c r="N13" s="538"/>
      <c r="O13" s="538"/>
      <c r="P13" s="228"/>
      <c r="Q13" s="228"/>
      <c r="R13" s="228"/>
      <c r="S13" s="228"/>
      <c r="T13" s="228"/>
      <c r="U13" s="228"/>
      <c r="V13" s="228"/>
      <c r="W13" s="228"/>
      <c r="X13" s="228"/>
      <c r="AA13" s="231" t="s">
        <v>375</v>
      </c>
    </row>
    <row r="14" spans="1:28" ht="18.75" customHeight="1">
      <c r="A14" s="228"/>
      <c r="B14" s="489"/>
      <c r="C14" s="490"/>
      <c r="D14" s="491"/>
      <c r="E14" s="228"/>
      <c r="F14" s="228"/>
      <c r="G14" s="228"/>
      <c r="H14" s="538"/>
      <c r="I14" s="538"/>
      <c r="J14" s="538"/>
      <c r="K14" s="538"/>
      <c r="L14" s="538"/>
      <c r="M14" s="538"/>
      <c r="N14" s="538"/>
      <c r="O14" s="538"/>
      <c r="P14" s="228"/>
      <c r="Q14" s="228"/>
      <c r="R14" s="228"/>
      <c r="S14" s="228"/>
      <c r="T14" s="228"/>
      <c r="U14" s="228"/>
      <c r="V14" s="228"/>
      <c r="W14" s="228"/>
      <c r="X14" s="228"/>
      <c r="AA14" s="231" t="s">
        <v>376</v>
      </c>
    </row>
    <row r="15" spans="1:28" ht="45" customHeight="1">
      <c r="A15" s="228"/>
      <c r="B15" s="492"/>
      <c r="C15" s="493"/>
      <c r="D15" s="494"/>
      <c r="E15" s="228"/>
      <c r="F15" s="228"/>
      <c r="G15" s="228"/>
      <c r="H15" s="538"/>
      <c r="I15" s="538"/>
      <c r="J15" s="538"/>
      <c r="K15" s="538"/>
      <c r="L15" s="538"/>
      <c r="M15" s="538"/>
      <c r="N15" s="538"/>
      <c r="O15" s="538"/>
      <c r="P15" s="228"/>
      <c r="Q15" s="228"/>
      <c r="R15" s="228"/>
      <c r="S15" s="228"/>
      <c r="T15" s="228"/>
      <c r="U15" s="228"/>
      <c r="V15" s="228"/>
      <c r="W15" s="228"/>
      <c r="X15" s="228"/>
      <c r="AA15" s="231" t="s">
        <v>377</v>
      </c>
    </row>
    <row r="16" spans="1:28">
      <c r="A16" s="228"/>
      <c r="B16" s="541"/>
      <c r="C16" s="541"/>
      <c r="D16" s="541"/>
      <c r="E16" s="228"/>
      <c r="F16" s="228"/>
      <c r="G16" s="228"/>
      <c r="H16" s="505"/>
      <c r="I16" s="505"/>
      <c r="J16" s="505"/>
      <c r="K16" s="505"/>
      <c r="L16" s="505"/>
      <c r="M16" s="505"/>
      <c r="N16" s="505"/>
      <c r="O16" s="505"/>
      <c r="P16" s="228"/>
      <c r="Q16" s="228"/>
      <c r="R16" s="228"/>
      <c r="S16" s="228"/>
      <c r="T16" s="228"/>
      <c r="U16" s="228"/>
      <c r="V16" s="228"/>
      <c r="W16" s="228"/>
      <c r="X16" s="228"/>
      <c r="AA16" s="231" t="s">
        <v>378</v>
      </c>
    </row>
    <row r="17" spans="1:27">
      <c r="A17" s="228"/>
      <c r="B17" s="541"/>
      <c r="C17" s="541"/>
      <c r="D17" s="541"/>
      <c r="E17" s="228"/>
      <c r="F17" s="228"/>
      <c r="G17" s="228"/>
      <c r="H17" s="505"/>
      <c r="I17" s="505"/>
      <c r="J17" s="505"/>
      <c r="K17" s="505"/>
      <c r="L17" s="505"/>
      <c r="M17" s="505"/>
      <c r="N17" s="505"/>
      <c r="O17" s="505"/>
      <c r="P17" s="228"/>
      <c r="Q17" s="228"/>
      <c r="R17" s="228"/>
      <c r="S17" s="228"/>
      <c r="T17" s="228"/>
      <c r="U17" s="228"/>
      <c r="V17" s="228"/>
      <c r="W17" s="228"/>
      <c r="X17" s="228"/>
      <c r="AA17" s="231" t="s">
        <v>379</v>
      </c>
    </row>
    <row r="18" spans="1:27">
      <c r="A18" s="228"/>
      <c r="B18" s="541"/>
      <c r="C18" s="541"/>
      <c r="D18" s="541"/>
      <c r="E18" s="228"/>
      <c r="F18" s="228"/>
      <c r="G18" s="228"/>
      <c r="H18" s="505"/>
      <c r="I18" s="505"/>
      <c r="J18" s="505"/>
      <c r="K18" s="505"/>
      <c r="L18" s="505"/>
      <c r="M18" s="505"/>
      <c r="N18" s="505"/>
      <c r="O18" s="505"/>
      <c r="P18" s="228"/>
      <c r="Q18" s="228"/>
      <c r="R18" s="228"/>
      <c r="S18" s="228"/>
      <c r="T18" s="228"/>
      <c r="U18" s="228"/>
      <c r="V18" s="228"/>
      <c r="W18" s="228"/>
      <c r="X18" s="228"/>
      <c r="AA18" s="231" t="s">
        <v>380</v>
      </c>
    </row>
    <row r="19" spans="1:27">
      <c r="A19" s="228"/>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AA19" s="231" t="s">
        <v>381</v>
      </c>
    </row>
    <row r="20" spans="1:27">
      <c r="A20" s="228"/>
      <c r="B20" s="228"/>
      <c r="C20" s="228"/>
      <c r="D20" s="228"/>
      <c r="E20" s="228"/>
      <c r="F20" s="228"/>
      <c r="G20" s="228"/>
      <c r="H20" s="228"/>
      <c r="I20" s="228"/>
      <c r="J20" s="228"/>
      <c r="K20" s="228"/>
      <c r="L20" s="228"/>
      <c r="M20" s="228"/>
      <c r="N20" s="228"/>
      <c r="O20" s="228"/>
      <c r="P20" s="228"/>
      <c r="Q20" s="228"/>
      <c r="R20" s="228"/>
      <c r="S20" s="228"/>
      <c r="T20" s="228"/>
      <c r="U20" s="228"/>
      <c r="V20" s="228"/>
      <c r="W20" s="228"/>
      <c r="X20" s="228"/>
    </row>
    <row r="21" spans="1:27" ht="35.25">
      <c r="A21" s="506" t="s">
        <v>78</v>
      </c>
      <c r="B21" s="506"/>
      <c r="C21" s="506"/>
      <c r="D21" s="506"/>
      <c r="E21" s="506"/>
      <c r="F21" s="506"/>
      <c r="G21" s="506"/>
      <c r="H21" s="506"/>
      <c r="I21" s="506"/>
      <c r="J21" s="506"/>
      <c r="K21" s="506"/>
      <c r="L21" s="506"/>
      <c r="M21" s="506"/>
      <c r="N21" s="506"/>
      <c r="O21" s="506"/>
      <c r="P21" s="506"/>
      <c r="Q21" s="506"/>
      <c r="R21" s="506"/>
      <c r="S21" s="228"/>
      <c r="T21" s="228"/>
      <c r="U21" s="228"/>
      <c r="V21" s="228"/>
      <c r="W21" s="228"/>
      <c r="X21" s="228"/>
    </row>
    <row r="22" spans="1:27" ht="17.25" customHeight="1">
      <c r="A22" s="234"/>
      <c r="B22" s="234"/>
      <c r="C22" s="234"/>
      <c r="D22" s="234"/>
      <c r="E22" s="234"/>
      <c r="F22" s="234"/>
      <c r="G22" s="234"/>
      <c r="H22" s="234"/>
      <c r="I22" s="234"/>
      <c r="J22" s="234"/>
      <c r="K22" s="234"/>
      <c r="L22" s="234"/>
      <c r="M22" s="234"/>
      <c r="N22" s="234"/>
      <c r="O22" s="234"/>
      <c r="P22" s="234"/>
      <c r="Q22" s="234"/>
      <c r="R22" s="234"/>
      <c r="S22" s="228"/>
      <c r="T22" s="228"/>
      <c r="U22" s="228"/>
      <c r="V22" s="228"/>
      <c r="W22" s="228"/>
      <c r="X22" s="228"/>
    </row>
    <row r="23" spans="1:27" ht="33">
      <c r="A23" s="485" t="s">
        <v>73</v>
      </c>
      <c r="B23" s="485"/>
      <c r="C23" s="485"/>
      <c r="D23" s="485"/>
      <c r="E23" s="485"/>
      <c r="F23" s="485"/>
      <c r="G23" s="485"/>
      <c r="H23" s="485"/>
      <c r="I23" s="485"/>
      <c r="J23" s="485"/>
      <c r="K23" s="485"/>
      <c r="L23" s="485"/>
      <c r="M23" s="485"/>
      <c r="N23" s="485"/>
      <c r="O23" s="485"/>
      <c r="P23" s="485"/>
      <c r="Q23" s="485"/>
      <c r="R23" s="485"/>
      <c r="S23" s="228"/>
      <c r="T23" s="228"/>
      <c r="U23" s="228"/>
      <c r="V23" s="228"/>
      <c r="W23" s="228"/>
      <c r="X23" s="228"/>
    </row>
    <row r="24" spans="1:27">
      <c r="A24" s="228"/>
      <c r="B24" s="486" t="s">
        <v>74</v>
      </c>
      <c r="C24" s="487"/>
      <c r="D24" s="488"/>
      <c r="E24" s="228"/>
      <c r="F24" s="228"/>
      <c r="G24" s="228"/>
      <c r="H24" s="228"/>
      <c r="I24" s="228"/>
      <c r="J24" s="228"/>
      <c r="K24" s="228"/>
      <c r="L24" s="228"/>
      <c r="M24" s="228"/>
      <c r="N24" s="228"/>
      <c r="O24" s="228"/>
      <c r="P24" s="228"/>
      <c r="Q24" s="228"/>
      <c r="R24" s="228"/>
      <c r="S24" s="228"/>
      <c r="T24" s="228"/>
      <c r="U24" s="228"/>
      <c r="V24" s="228"/>
      <c r="W24" s="228"/>
      <c r="X24" s="228"/>
    </row>
    <row r="25" spans="1:27">
      <c r="A25" s="228"/>
      <c r="B25" s="489"/>
      <c r="C25" s="490"/>
      <c r="D25" s="491"/>
      <c r="E25" s="228"/>
      <c r="F25" s="228"/>
      <c r="G25" s="228"/>
      <c r="H25" s="228"/>
      <c r="I25" s="228"/>
      <c r="J25" s="228"/>
      <c r="K25" s="228"/>
      <c r="L25" s="228"/>
      <c r="M25" s="228"/>
      <c r="N25" s="228"/>
      <c r="O25" s="228"/>
      <c r="P25" s="228"/>
      <c r="Q25" s="228"/>
      <c r="R25" s="228"/>
      <c r="S25" s="228"/>
      <c r="T25" s="228"/>
      <c r="U25" s="228"/>
      <c r="V25" s="228"/>
      <c r="W25" s="228"/>
      <c r="X25" s="228"/>
    </row>
    <row r="26" spans="1:27">
      <c r="A26" s="228"/>
      <c r="B26" s="489"/>
      <c r="C26" s="490"/>
      <c r="D26" s="491"/>
      <c r="E26" s="228"/>
      <c r="F26" s="228"/>
      <c r="G26" s="228"/>
      <c r="H26" s="228"/>
      <c r="I26" s="228"/>
      <c r="J26" s="228"/>
      <c r="K26" s="228"/>
      <c r="L26" s="228"/>
      <c r="M26" s="228"/>
      <c r="N26" s="228"/>
      <c r="O26" s="228"/>
      <c r="P26" s="228"/>
      <c r="Q26" s="228"/>
      <c r="R26" s="228"/>
      <c r="S26" s="228"/>
      <c r="T26" s="228"/>
      <c r="U26" s="228"/>
      <c r="V26" s="228"/>
      <c r="W26" s="228"/>
      <c r="X26" s="228"/>
    </row>
    <row r="27" spans="1:27">
      <c r="A27" s="228"/>
      <c r="B27" s="492"/>
      <c r="C27" s="493"/>
      <c r="D27" s="494"/>
      <c r="E27" s="228"/>
      <c r="F27" s="228"/>
      <c r="G27" s="228"/>
      <c r="H27" s="228"/>
      <c r="I27" s="228"/>
      <c r="J27" s="228"/>
      <c r="K27" s="228"/>
      <c r="L27" s="228"/>
      <c r="M27" s="228"/>
      <c r="N27" s="228"/>
      <c r="O27" s="228"/>
      <c r="P27" s="228"/>
      <c r="Q27" s="228"/>
      <c r="R27" s="228"/>
      <c r="S27" s="228"/>
      <c r="T27" s="228"/>
      <c r="U27" s="228"/>
      <c r="V27" s="228"/>
      <c r="W27" s="228"/>
      <c r="X27" s="228"/>
    </row>
    <row r="28" spans="1:27">
      <c r="A28" s="228"/>
      <c r="B28" s="495"/>
      <c r="C28" s="495"/>
      <c r="D28" s="495"/>
      <c r="E28" s="500" t="str">
        <f>IF(OR(B28="",ISNUMBER(B28)),"","←NG！数字以外の文字が入力されています。")</f>
        <v/>
      </c>
      <c r="F28" s="501"/>
      <c r="G28" s="501"/>
      <c r="H28" s="501"/>
      <c r="I28" s="501"/>
      <c r="J28" s="501"/>
      <c r="K28" s="501"/>
      <c r="L28" s="501"/>
      <c r="M28" s="501"/>
      <c r="N28" s="501"/>
      <c r="O28" s="501"/>
      <c r="P28" s="228"/>
      <c r="Q28" s="228"/>
      <c r="R28" s="228"/>
      <c r="S28" s="228"/>
      <c r="T28" s="228"/>
      <c r="U28" s="228"/>
      <c r="V28" s="228"/>
      <c r="W28" s="228"/>
      <c r="X28" s="228"/>
    </row>
    <row r="29" spans="1:27">
      <c r="A29" s="228"/>
      <c r="B29" s="495"/>
      <c r="C29" s="495"/>
      <c r="D29" s="495"/>
      <c r="E29" s="500"/>
      <c r="F29" s="501"/>
      <c r="G29" s="501"/>
      <c r="H29" s="501"/>
      <c r="I29" s="501"/>
      <c r="J29" s="501"/>
      <c r="K29" s="501"/>
      <c r="L29" s="501"/>
      <c r="M29" s="501"/>
      <c r="N29" s="501"/>
      <c r="O29" s="501"/>
      <c r="P29" s="228"/>
      <c r="Q29" s="228"/>
      <c r="R29" s="228"/>
      <c r="S29" s="228"/>
      <c r="T29" s="228"/>
      <c r="U29" s="228"/>
      <c r="V29" s="228"/>
      <c r="W29" s="228"/>
      <c r="X29" s="228"/>
    </row>
    <row r="30" spans="1:27">
      <c r="A30" s="228"/>
      <c r="B30" s="496"/>
      <c r="C30" s="496"/>
      <c r="D30" s="496"/>
      <c r="E30" s="500"/>
      <c r="F30" s="502"/>
      <c r="G30" s="502"/>
      <c r="H30" s="502"/>
      <c r="I30" s="502"/>
      <c r="J30" s="502"/>
      <c r="K30" s="502"/>
      <c r="L30" s="502"/>
      <c r="M30" s="502"/>
      <c r="N30" s="502"/>
      <c r="O30" s="502"/>
      <c r="P30" s="228"/>
      <c r="Q30" s="228"/>
      <c r="R30" s="228"/>
      <c r="S30" s="228"/>
      <c r="T30" s="228"/>
      <c r="U30" s="228"/>
      <c r="V30" s="228"/>
      <c r="W30" s="228"/>
      <c r="X30" s="228"/>
    </row>
    <row r="31" spans="1:27" ht="18.75" customHeight="1">
      <c r="A31" s="228"/>
      <c r="B31" s="507" t="s">
        <v>75</v>
      </c>
      <c r="C31" s="507"/>
      <c r="D31" s="507"/>
      <c r="E31" s="507"/>
      <c r="F31" s="507"/>
      <c r="G31" s="507"/>
      <c r="H31" s="507"/>
      <c r="I31" s="507"/>
      <c r="J31" s="507"/>
      <c r="K31" s="507"/>
      <c r="L31" s="507"/>
      <c r="M31" s="507"/>
      <c r="N31" s="507"/>
      <c r="O31" s="507"/>
      <c r="P31" s="507"/>
      <c r="Q31" s="228"/>
      <c r="R31" s="228"/>
      <c r="S31" s="228"/>
      <c r="T31" s="228"/>
      <c r="U31" s="228"/>
      <c r="V31" s="228"/>
      <c r="W31" s="228"/>
      <c r="X31" s="228"/>
    </row>
    <row r="32" spans="1:27" ht="18.75" customHeight="1">
      <c r="A32" s="228"/>
      <c r="B32" s="507"/>
      <c r="C32" s="507"/>
      <c r="D32" s="507"/>
      <c r="E32" s="507"/>
      <c r="F32" s="507"/>
      <c r="G32" s="507"/>
      <c r="H32" s="507"/>
      <c r="I32" s="507"/>
      <c r="J32" s="507"/>
      <c r="K32" s="507"/>
      <c r="L32" s="507"/>
      <c r="M32" s="507"/>
      <c r="N32" s="507"/>
      <c r="O32" s="507"/>
      <c r="P32" s="507"/>
      <c r="Q32" s="228"/>
      <c r="R32" s="228"/>
      <c r="S32" s="228"/>
      <c r="T32" s="228"/>
      <c r="U32" s="228"/>
      <c r="V32" s="228"/>
      <c r="W32" s="228"/>
      <c r="X32" s="228"/>
    </row>
    <row r="33" spans="1:24" ht="18.75" customHeight="1">
      <c r="A33" s="228"/>
      <c r="B33" s="481" t="s">
        <v>18</v>
      </c>
      <c r="C33" s="481"/>
      <c r="D33" s="481"/>
      <c r="E33" s="481"/>
      <c r="F33" s="481"/>
      <c r="G33" s="481" t="s">
        <v>22</v>
      </c>
      <c r="H33" s="481"/>
      <c r="I33" s="481"/>
      <c r="J33" s="481" t="s">
        <v>19</v>
      </c>
      <c r="K33" s="481"/>
      <c r="L33" s="481" t="s">
        <v>23</v>
      </c>
      <c r="M33" s="481"/>
      <c r="N33" s="481"/>
      <c r="O33" s="481"/>
      <c r="P33" s="481"/>
      <c r="Q33" s="228"/>
      <c r="R33" s="228"/>
      <c r="S33" s="228"/>
      <c r="T33" s="228"/>
      <c r="U33" s="228"/>
      <c r="V33" s="228"/>
      <c r="W33" s="228"/>
      <c r="X33" s="228"/>
    </row>
    <row r="34" spans="1:24" ht="18.75" customHeight="1">
      <c r="A34" s="228"/>
      <c r="B34" s="481"/>
      <c r="C34" s="481"/>
      <c r="D34" s="481"/>
      <c r="E34" s="481"/>
      <c r="F34" s="481"/>
      <c r="G34" s="481"/>
      <c r="H34" s="481"/>
      <c r="I34" s="481"/>
      <c r="J34" s="481"/>
      <c r="K34" s="481"/>
      <c r="L34" s="481"/>
      <c r="M34" s="481"/>
      <c r="N34" s="481"/>
      <c r="O34" s="481"/>
      <c r="P34" s="481"/>
      <c r="Q34" s="228"/>
      <c r="R34" s="228"/>
      <c r="S34" s="228"/>
      <c r="T34" s="228"/>
      <c r="U34" s="228"/>
      <c r="V34" s="228"/>
      <c r="W34" s="228"/>
      <c r="X34" s="228"/>
    </row>
    <row r="35" spans="1:24" ht="25.5" customHeight="1">
      <c r="A35" s="228"/>
      <c r="B35" s="235"/>
      <c r="C35" s="481" t="s">
        <v>20</v>
      </c>
      <c r="D35" s="481"/>
      <c r="E35" s="481"/>
      <c r="F35" s="481"/>
      <c r="G35" s="514"/>
      <c r="H35" s="514"/>
      <c r="I35" s="514"/>
      <c r="J35" s="504"/>
      <c r="K35" s="504"/>
      <c r="L35" s="503"/>
      <c r="M35" s="503"/>
      <c r="N35" s="503"/>
      <c r="O35" s="503"/>
      <c r="P35" s="503"/>
      <c r="Q35" s="228"/>
      <c r="R35" s="228"/>
      <c r="S35" s="228"/>
      <c r="T35" s="228"/>
      <c r="U35" s="228"/>
      <c r="V35" s="228"/>
      <c r="W35" s="228"/>
      <c r="X35" s="228"/>
    </row>
    <row r="36" spans="1:24" ht="25.5">
      <c r="A36" s="228"/>
      <c r="B36" s="235"/>
      <c r="C36" s="482" t="s">
        <v>338</v>
      </c>
      <c r="D36" s="483"/>
      <c r="E36" s="515"/>
      <c r="F36" s="516"/>
      <c r="G36" s="514"/>
      <c r="H36" s="514"/>
      <c r="I36" s="514"/>
      <c r="J36" s="504"/>
      <c r="K36" s="504"/>
      <c r="L36" s="503"/>
      <c r="M36" s="503"/>
      <c r="N36" s="503"/>
      <c r="O36" s="503"/>
      <c r="P36" s="503"/>
      <c r="Q36" s="228"/>
      <c r="R36" s="228"/>
      <c r="S36" s="228"/>
      <c r="T36" s="228"/>
      <c r="U36" s="228"/>
      <c r="V36" s="228"/>
      <c r="W36" s="228"/>
      <c r="X36" s="228"/>
    </row>
    <row r="37" spans="1:24" ht="25.5">
      <c r="A37" s="228"/>
      <c r="B37" s="235"/>
      <c r="C37" s="481" t="s">
        <v>50</v>
      </c>
      <c r="D37" s="481"/>
      <c r="E37" s="481"/>
      <c r="F37" s="481"/>
      <c r="G37" s="514"/>
      <c r="H37" s="514"/>
      <c r="I37" s="514"/>
      <c r="J37" s="504"/>
      <c r="K37" s="504"/>
      <c r="L37" s="503"/>
      <c r="M37" s="503"/>
      <c r="N37" s="503"/>
      <c r="O37" s="503"/>
      <c r="P37" s="503"/>
      <c r="Q37" s="228"/>
      <c r="R37" s="228"/>
      <c r="S37" s="228"/>
      <c r="T37" s="228"/>
      <c r="U37" s="228"/>
      <c r="V37" s="228"/>
      <c r="W37" s="228"/>
      <c r="X37" s="228"/>
    </row>
    <row r="38" spans="1:24" ht="25.5">
      <c r="A38" s="228"/>
      <c r="B38" s="235"/>
      <c r="C38" s="482" t="s">
        <v>339</v>
      </c>
      <c r="D38" s="483"/>
      <c r="E38" s="515"/>
      <c r="F38" s="516"/>
      <c r="G38" s="514"/>
      <c r="H38" s="514"/>
      <c r="I38" s="514"/>
      <c r="J38" s="504"/>
      <c r="K38" s="504"/>
      <c r="L38" s="503"/>
      <c r="M38" s="503"/>
      <c r="N38" s="503"/>
      <c r="O38" s="503"/>
      <c r="P38" s="503"/>
      <c r="Q38" s="228"/>
      <c r="R38" s="228"/>
      <c r="S38" s="228"/>
      <c r="T38" s="228"/>
      <c r="U38" s="228"/>
      <c r="V38" s="228"/>
      <c r="W38" s="228"/>
      <c r="X38" s="228"/>
    </row>
    <row r="39" spans="1:24" ht="30.75" customHeight="1">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row>
    <row r="40" spans="1:24" ht="33">
      <c r="A40" s="484" t="s">
        <v>76</v>
      </c>
      <c r="B40" s="484"/>
      <c r="C40" s="484"/>
      <c r="D40" s="484"/>
      <c r="E40" s="484"/>
      <c r="F40" s="484"/>
      <c r="G40" s="484"/>
      <c r="H40" s="484"/>
      <c r="I40" s="484"/>
      <c r="J40" s="484"/>
      <c r="K40" s="484"/>
      <c r="L40" s="484"/>
      <c r="M40" s="484"/>
      <c r="N40" s="484"/>
      <c r="O40" s="484"/>
      <c r="P40" s="484"/>
      <c r="Q40" s="484"/>
      <c r="R40" s="484"/>
      <c r="S40" s="228"/>
      <c r="T40" s="228"/>
      <c r="U40" s="228"/>
      <c r="V40" s="228"/>
      <c r="W40" s="228"/>
      <c r="X40" s="228"/>
    </row>
    <row r="41" spans="1:24" ht="30">
      <c r="A41" s="499" t="s">
        <v>336</v>
      </c>
      <c r="B41" s="499"/>
      <c r="C41" s="499"/>
      <c r="D41" s="499"/>
      <c r="E41" s="499"/>
      <c r="F41" s="499"/>
      <c r="G41" s="499"/>
      <c r="H41" s="499"/>
      <c r="I41" s="499"/>
      <c r="J41" s="499"/>
      <c r="K41" s="499"/>
      <c r="L41" s="499"/>
      <c r="M41" s="499"/>
      <c r="N41" s="499"/>
      <c r="O41" s="499"/>
      <c r="P41" s="499"/>
      <c r="Q41" s="499"/>
      <c r="R41" s="499"/>
      <c r="S41" s="228"/>
      <c r="T41" s="228"/>
      <c r="U41" s="228"/>
      <c r="V41" s="228"/>
      <c r="W41" s="228"/>
      <c r="X41" s="228"/>
    </row>
    <row r="42" spans="1:24" ht="18.75" customHeight="1">
      <c r="A42" s="228"/>
      <c r="B42" s="486" t="s">
        <v>82</v>
      </c>
      <c r="C42" s="487"/>
      <c r="D42" s="487"/>
      <c r="E42" s="486" t="s">
        <v>33</v>
      </c>
      <c r="F42" s="487"/>
      <c r="G42" s="487"/>
      <c r="H42" s="487"/>
      <c r="I42" s="488"/>
      <c r="J42" s="486" t="s">
        <v>84</v>
      </c>
      <c r="K42" s="487"/>
      <c r="L42" s="488"/>
      <c r="M42" s="508" t="s">
        <v>419</v>
      </c>
      <c r="N42" s="509"/>
      <c r="O42" s="510"/>
      <c r="P42" s="228"/>
      <c r="Q42" s="228"/>
      <c r="R42" s="228"/>
      <c r="S42" s="228"/>
      <c r="T42" s="228"/>
      <c r="U42" s="228"/>
      <c r="V42" s="228"/>
      <c r="W42" s="228"/>
      <c r="X42" s="228"/>
    </row>
    <row r="43" spans="1:24" ht="18.75" customHeight="1">
      <c r="A43" s="228"/>
      <c r="B43" s="489"/>
      <c r="C43" s="490"/>
      <c r="D43" s="490"/>
      <c r="E43" s="492"/>
      <c r="F43" s="493"/>
      <c r="G43" s="493"/>
      <c r="H43" s="493"/>
      <c r="I43" s="494"/>
      <c r="J43" s="492"/>
      <c r="K43" s="493"/>
      <c r="L43" s="494"/>
      <c r="M43" s="511"/>
      <c r="N43" s="512"/>
      <c r="O43" s="513"/>
      <c r="P43" s="228"/>
      <c r="Q43" s="228"/>
      <c r="R43" s="228"/>
      <c r="S43" s="228"/>
      <c r="T43" s="228"/>
      <c r="U43" s="228"/>
      <c r="V43" s="228"/>
      <c r="W43" s="228"/>
      <c r="X43" s="228"/>
    </row>
    <row r="44" spans="1:24">
      <c r="A44" s="228"/>
      <c r="B44" s="560"/>
      <c r="C44" s="561"/>
      <c r="D44" s="561"/>
      <c r="E44" s="526"/>
      <c r="F44" s="527"/>
      <c r="G44" s="527"/>
      <c r="H44" s="527"/>
      <c r="I44" s="528"/>
      <c r="J44" s="550">
        <f>'①第７号様式（添付書類２）'!E6</f>
        <v>0</v>
      </c>
      <c r="K44" s="551"/>
      <c r="L44" s="552"/>
      <c r="M44" s="550">
        <f>'①第７号様式（添付書類２）'!F6</f>
        <v>0</v>
      </c>
      <c r="N44" s="551"/>
      <c r="O44" s="552"/>
      <c r="P44" s="228"/>
      <c r="Q44" s="228"/>
      <c r="R44" s="228"/>
      <c r="S44" s="228"/>
      <c r="T44" s="228"/>
      <c r="U44" s="228"/>
      <c r="V44" s="228"/>
      <c r="W44" s="228"/>
      <c r="X44" s="228"/>
    </row>
    <row r="45" spans="1:24">
      <c r="A45" s="228"/>
      <c r="B45" s="562"/>
      <c r="C45" s="563"/>
      <c r="D45" s="563"/>
      <c r="E45" s="529"/>
      <c r="F45" s="530"/>
      <c r="G45" s="530"/>
      <c r="H45" s="530"/>
      <c r="I45" s="531"/>
      <c r="J45" s="553"/>
      <c r="K45" s="554"/>
      <c r="L45" s="555"/>
      <c r="M45" s="553"/>
      <c r="N45" s="554"/>
      <c r="O45" s="555"/>
      <c r="P45" s="228"/>
      <c r="Q45" s="228"/>
      <c r="R45" s="228"/>
      <c r="S45" s="228"/>
      <c r="T45" s="228"/>
      <c r="U45" s="228"/>
      <c r="V45" s="228"/>
      <c r="W45" s="228"/>
      <c r="X45" s="228"/>
    </row>
    <row r="46" spans="1:24">
      <c r="A46" s="228"/>
      <c r="B46" s="486" t="s">
        <v>83</v>
      </c>
      <c r="C46" s="487"/>
      <c r="D46" s="487"/>
      <c r="E46" s="529"/>
      <c r="F46" s="530"/>
      <c r="G46" s="530"/>
      <c r="H46" s="530"/>
      <c r="I46" s="531"/>
      <c r="J46" s="553"/>
      <c r="K46" s="554"/>
      <c r="L46" s="555"/>
      <c r="M46" s="553"/>
      <c r="N46" s="554"/>
      <c r="O46" s="555"/>
      <c r="P46" s="228"/>
      <c r="Q46" s="228"/>
      <c r="R46" s="228"/>
      <c r="S46" s="228"/>
      <c r="T46" s="228"/>
      <c r="U46" s="228"/>
      <c r="V46" s="228"/>
      <c r="W46" s="228"/>
      <c r="X46" s="228"/>
    </row>
    <row r="47" spans="1:24">
      <c r="A47" s="228"/>
      <c r="B47" s="489"/>
      <c r="C47" s="490"/>
      <c r="D47" s="490"/>
      <c r="E47" s="529"/>
      <c r="F47" s="530"/>
      <c r="G47" s="530"/>
      <c r="H47" s="530"/>
      <c r="I47" s="531"/>
      <c r="J47" s="553"/>
      <c r="K47" s="554"/>
      <c r="L47" s="555"/>
      <c r="M47" s="553"/>
      <c r="N47" s="554"/>
      <c r="O47" s="555"/>
      <c r="P47" s="228"/>
      <c r="Q47" s="228"/>
      <c r="R47" s="228"/>
      <c r="S47" s="228"/>
      <c r="T47" s="228"/>
      <c r="U47" s="228"/>
      <c r="V47" s="228"/>
      <c r="W47" s="228"/>
      <c r="X47" s="228"/>
    </row>
    <row r="48" spans="1:24">
      <c r="A48" s="228"/>
      <c r="B48" s="541"/>
      <c r="C48" s="541"/>
      <c r="D48" s="559"/>
      <c r="E48" s="529"/>
      <c r="F48" s="530"/>
      <c r="G48" s="530"/>
      <c r="H48" s="530"/>
      <c r="I48" s="531"/>
      <c r="J48" s="553"/>
      <c r="K48" s="554"/>
      <c r="L48" s="555"/>
      <c r="M48" s="553"/>
      <c r="N48" s="554"/>
      <c r="O48" s="555"/>
      <c r="P48" s="228"/>
      <c r="Q48" s="228"/>
      <c r="R48" s="228"/>
      <c r="S48" s="228"/>
      <c r="T48" s="228"/>
      <c r="U48" s="228"/>
      <c r="V48" s="228"/>
      <c r="W48" s="228"/>
      <c r="X48" s="228"/>
    </row>
    <row r="49" spans="1:24">
      <c r="A49" s="228"/>
      <c r="B49" s="541"/>
      <c r="C49" s="541"/>
      <c r="D49" s="559"/>
      <c r="E49" s="532"/>
      <c r="F49" s="533"/>
      <c r="G49" s="533"/>
      <c r="H49" s="533"/>
      <c r="I49" s="534"/>
      <c r="J49" s="556"/>
      <c r="K49" s="557"/>
      <c r="L49" s="558"/>
      <c r="M49" s="556"/>
      <c r="N49" s="557"/>
      <c r="O49" s="558"/>
      <c r="P49" s="228"/>
      <c r="Q49" s="228"/>
      <c r="R49" s="228"/>
      <c r="S49" s="228"/>
      <c r="T49" s="228"/>
      <c r="U49" s="228"/>
      <c r="V49" s="228"/>
      <c r="W49" s="228"/>
      <c r="X49" s="228"/>
    </row>
    <row r="50" spans="1:24" ht="42" customHeight="1">
      <c r="A50" s="228"/>
      <c r="B50" s="236"/>
      <c r="C50" s="236"/>
      <c r="D50" s="236"/>
      <c r="E50" s="564" t="str">
        <f>IF(OR(E44="",ISNUMBER(E44)),"","↑NG！数字以外の文字が入力されています。")</f>
        <v/>
      </c>
      <c r="F50" s="564"/>
      <c r="G50" s="564"/>
      <c r="H50" s="564"/>
      <c r="I50" s="564"/>
      <c r="J50" s="564" t="str">
        <f>IF(OR(J44="",ISNUMBER(J44)),"","↑NG！数字以外の文字が入力されています。")</f>
        <v/>
      </c>
      <c r="K50" s="564"/>
      <c r="L50" s="564"/>
      <c r="M50" s="564" t="str">
        <f>IF(OR(M44="",ISNUMBER(M44)),"","↑NG！数字以外の文字が入力されています。")</f>
        <v/>
      </c>
      <c r="N50" s="564"/>
      <c r="O50" s="564"/>
      <c r="P50" s="228"/>
      <c r="Q50" s="228"/>
      <c r="R50" s="228"/>
      <c r="S50" s="228"/>
      <c r="T50" s="228"/>
      <c r="U50" s="228"/>
      <c r="V50" s="228"/>
      <c r="W50" s="228"/>
      <c r="X50" s="228"/>
    </row>
    <row r="51" spans="1:24" ht="30">
      <c r="A51" s="499" t="s">
        <v>77</v>
      </c>
      <c r="B51" s="499"/>
      <c r="C51" s="499"/>
      <c r="D51" s="499"/>
      <c r="E51" s="499"/>
      <c r="F51" s="499"/>
      <c r="G51" s="499"/>
      <c r="H51" s="499"/>
      <c r="I51" s="499"/>
      <c r="J51" s="499"/>
      <c r="K51" s="499"/>
      <c r="L51" s="499"/>
      <c r="M51" s="499"/>
      <c r="N51" s="499"/>
      <c r="O51" s="499"/>
      <c r="P51" s="499"/>
      <c r="Q51" s="499"/>
      <c r="R51" s="499"/>
      <c r="S51" s="228"/>
      <c r="T51" s="228"/>
      <c r="U51" s="228"/>
      <c r="V51" s="228"/>
      <c r="W51" s="228"/>
      <c r="X51" s="228"/>
    </row>
    <row r="52" spans="1:24" ht="18.75" customHeight="1">
      <c r="A52" s="228"/>
      <c r="B52" s="486" t="s">
        <v>79</v>
      </c>
      <c r="C52" s="487"/>
      <c r="D52" s="488"/>
      <c r="E52" s="228"/>
      <c r="F52" s="228"/>
      <c r="G52" s="228"/>
      <c r="H52" s="228"/>
      <c r="I52" s="228"/>
      <c r="J52" s="228"/>
      <c r="K52" s="228"/>
      <c r="L52" s="228"/>
      <c r="M52" s="228"/>
      <c r="N52" s="228"/>
      <c r="O52" s="228"/>
      <c r="P52" s="228"/>
      <c r="Q52" s="228"/>
      <c r="R52" s="228"/>
      <c r="S52" s="228"/>
      <c r="T52" s="228"/>
      <c r="U52" s="228"/>
      <c r="V52" s="228"/>
      <c r="W52" s="228"/>
      <c r="X52" s="228"/>
    </row>
    <row r="53" spans="1:24" ht="18.75" customHeight="1">
      <c r="A53" s="228"/>
      <c r="B53" s="489"/>
      <c r="C53" s="490"/>
      <c r="D53" s="491"/>
      <c r="E53" s="228"/>
      <c r="F53" s="228"/>
      <c r="G53" s="228"/>
      <c r="H53" s="228"/>
      <c r="I53" s="228"/>
      <c r="J53" s="228"/>
      <c r="K53" s="228"/>
      <c r="L53" s="228"/>
      <c r="M53" s="228"/>
      <c r="N53" s="228"/>
      <c r="O53" s="228"/>
      <c r="P53" s="228"/>
      <c r="Q53" s="228"/>
      <c r="R53" s="228"/>
      <c r="S53" s="228"/>
      <c r="T53" s="228"/>
      <c r="U53" s="228"/>
      <c r="V53" s="228"/>
      <c r="W53" s="228"/>
      <c r="X53" s="228"/>
    </row>
    <row r="54" spans="1:24" ht="18.75" customHeight="1">
      <c r="A54" s="228"/>
      <c r="B54" s="489"/>
      <c r="C54" s="490"/>
      <c r="D54" s="491"/>
      <c r="E54" s="228"/>
      <c r="F54" s="228"/>
      <c r="G54" s="228"/>
      <c r="H54" s="228"/>
      <c r="I54" s="228"/>
      <c r="J54" s="228"/>
      <c r="K54" s="228"/>
      <c r="L54" s="228"/>
      <c r="M54" s="228"/>
      <c r="N54" s="228"/>
      <c r="O54" s="228"/>
      <c r="P54" s="228"/>
      <c r="Q54" s="228"/>
      <c r="R54" s="228"/>
      <c r="S54" s="228"/>
      <c r="T54" s="228"/>
      <c r="U54" s="228"/>
      <c r="V54" s="228"/>
      <c r="W54" s="228"/>
      <c r="X54" s="228"/>
    </row>
    <row r="55" spans="1:24" ht="18.75" customHeight="1">
      <c r="A55" s="228"/>
      <c r="B55" s="492"/>
      <c r="C55" s="493"/>
      <c r="D55" s="494"/>
      <c r="E55" s="228"/>
      <c r="F55" s="228"/>
      <c r="G55" s="228"/>
      <c r="H55" s="228"/>
      <c r="I55" s="228"/>
      <c r="J55" s="228"/>
      <c r="K55" s="228"/>
      <c r="L55" s="228"/>
      <c r="M55" s="228"/>
      <c r="N55" s="228"/>
      <c r="O55" s="228"/>
      <c r="P55" s="228"/>
      <c r="Q55" s="228"/>
      <c r="R55" s="228"/>
      <c r="S55" s="228"/>
      <c r="T55" s="228"/>
      <c r="U55" s="228"/>
      <c r="V55" s="228"/>
      <c r="W55" s="228"/>
      <c r="X55" s="228"/>
    </row>
    <row r="56" spans="1:24">
      <c r="A56" s="228"/>
      <c r="B56" s="548" t="str">
        <f>IF(⑩第７号様式!U59&gt;0,⑩第７号様式!U59,"")</f>
        <v/>
      </c>
      <c r="C56" s="548"/>
      <c r="D56" s="548"/>
      <c r="E56" s="500" t="str">
        <f>IF(OR(B56="",ISNUMBER(B56)),"","←NG！数字以外の文字が入力されています。")</f>
        <v/>
      </c>
      <c r="F56" s="501"/>
      <c r="G56" s="501"/>
      <c r="H56" s="501"/>
      <c r="I56" s="501"/>
      <c r="J56" s="501"/>
      <c r="K56" s="501"/>
      <c r="L56" s="501"/>
      <c r="M56" s="501"/>
      <c r="N56" s="501"/>
      <c r="O56" s="501"/>
      <c r="P56" s="228"/>
      <c r="Q56" s="228"/>
      <c r="R56" s="228"/>
      <c r="S56" s="228"/>
      <c r="T56" s="228"/>
      <c r="U56" s="228"/>
      <c r="V56" s="228"/>
      <c r="W56" s="228"/>
      <c r="X56" s="228"/>
    </row>
    <row r="57" spans="1:24">
      <c r="A57" s="228"/>
      <c r="B57" s="548"/>
      <c r="C57" s="548"/>
      <c r="D57" s="548"/>
      <c r="E57" s="500"/>
      <c r="F57" s="501"/>
      <c r="G57" s="501"/>
      <c r="H57" s="501"/>
      <c r="I57" s="501"/>
      <c r="J57" s="501"/>
      <c r="K57" s="501"/>
      <c r="L57" s="501"/>
      <c r="M57" s="501"/>
      <c r="N57" s="501"/>
      <c r="O57" s="501"/>
      <c r="P57" s="228"/>
      <c r="Q57" s="228"/>
      <c r="R57" s="228"/>
      <c r="S57" s="228"/>
      <c r="T57" s="228"/>
      <c r="U57" s="228"/>
      <c r="V57" s="228"/>
      <c r="W57" s="228"/>
      <c r="X57" s="228"/>
    </row>
    <row r="58" spans="1:24">
      <c r="A58" s="228"/>
      <c r="B58" s="549"/>
      <c r="C58" s="549"/>
      <c r="D58" s="549"/>
      <c r="E58" s="500"/>
      <c r="F58" s="502"/>
      <c r="G58" s="502"/>
      <c r="H58" s="502"/>
      <c r="I58" s="502"/>
      <c r="J58" s="502"/>
      <c r="K58" s="502"/>
      <c r="L58" s="502"/>
      <c r="M58" s="502"/>
      <c r="N58" s="502"/>
      <c r="O58" s="502"/>
      <c r="P58" s="228"/>
      <c r="Q58" s="228"/>
      <c r="R58" s="228"/>
      <c r="S58" s="228"/>
      <c r="T58" s="228"/>
      <c r="U58" s="228"/>
      <c r="V58" s="228"/>
      <c r="W58" s="228"/>
      <c r="X58" s="228"/>
    </row>
    <row r="59" spans="1:24" ht="18.75" customHeight="1">
      <c r="A59" s="228"/>
      <c r="B59" s="586" t="s">
        <v>80</v>
      </c>
      <c r="C59" s="587"/>
      <c r="D59" s="587"/>
      <c r="E59" s="587"/>
      <c r="F59" s="587"/>
      <c r="G59" s="587"/>
      <c r="H59" s="587"/>
      <c r="I59" s="587"/>
      <c r="J59" s="587"/>
      <c r="K59" s="587"/>
      <c r="L59" s="587"/>
      <c r="M59" s="587"/>
      <c r="N59" s="587"/>
      <c r="O59" s="587"/>
      <c r="P59" s="587"/>
      <c r="Q59" s="587"/>
      <c r="R59" s="588"/>
      <c r="S59" s="228"/>
      <c r="T59" s="228"/>
      <c r="U59" s="228"/>
      <c r="V59" s="228"/>
      <c r="W59" s="228"/>
      <c r="X59" s="228"/>
    </row>
    <row r="60" spans="1:24" ht="18.75" customHeight="1">
      <c r="A60" s="228"/>
      <c r="B60" s="589"/>
      <c r="C60" s="590"/>
      <c r="D60" s="590"/>
      <c r="E60" s="590"/>
      <c r="F60" s="590"/>
      <c r="G60" s="590"/>
      <c r="H60" s="590"/>
      <c r="I60" s="590"/>
      <c r="J60" s="590"/>
      <c r="K60" s="590"/>
      <c r="L60" s="590"/>
      <c r="M60" s="590"/>
      <c r="N60" s="590"/>
      <c r="O60" s="590"/>
      <c r="P60" s="590"/>
      <c r="Q60" s="590"/>
      <c r="R60" s="591"/>
      <c r="S60" s="228"/>
      <c r="T60" s="228"/>
      <c r="U60" s="228"/>
      <c r="V60" s="228"/>
      <c r="W60" s="228"/>
      <c r="X60" s="228"/>
    </row>
    <row r="61" spans="1:24" ht="18.75" customHeight="1">
      <c r="A61" s="228"/>
      <c r="B61" s="597" t="s">
        <v>52</v>
      </c>
      <c r="C61" s="597"/>
      <c r="D61" s="597"/>
      <c r="E61" s="597"/>
      <c r="F61" s="597"/>
      <c r="G61" s="592" t="s">
        <v>81</v>
      </c>
      <c r="H61" s="593"/>
      <c r="I61" s="592" t="s">
        <v>366</v>
      </c>
      <c r="J61" s="594"/>
      <c r="K61" s="594"/>
      <c r="L61" s="594"/>
      <c r="M61" s="594"/>
      <c r="N61" s="593"/>
      <c r="O61" s="578" t="s">
        <v>51</v>
      </c>
      <c r="P61" s="579"/>
      <c r="Q61" s="579"/>
      <c r="R61" s="580"/>
      <c r="S61" s="228"/>
      <c r="T61" s="228"/>
      <c r="U61" s="228"/>
      <c r="V61" s="228"/>
      <c r="W61" s="228"/>
      <c r="X61" s="228"/>
    </row>
    <row r="62" spans="1:24" ht="74.25" customHeight="1">
      <c r="A62" s="228"/>
      <c r="B62" s="481"/>
      <c r="C62" s="481"/>
      <c r="D62" s="481"/>
      <c r="E62" s="481"/>
      <c r="F62" s="481"/>
      <c r="G62" s="589"/>
      <c r="H62" s="591"/>
      <c r="I62" s="592"/>
      <c r="J62" s="594"/>
      <c r="K62" s="594"/>
      <c r="L62" s="594"/>
      <c r="M62" s="594"/>
      <c r="N62" s="593"/>
      <c r="O62" s="578"/>
      <c r="P62" s="579"/>
      <c r="Q62" s="579"/>
      <c r="R62" s="580"/>
      <c r="S62" s="228"/>
      <c r="T62" s="228"/>
      <c r="U62" s="228"/>
      <c r="V62" s="228"/>
      <c r="W62" s="228"/>
      <c r="X62" s="228"/>
    </row>
    <row r="63" spans="1:24" ht="25.5">
      <c r="A63" s="228"/>
      <c r="B63" s="235"/>
      <c r="C63" s="481" t="s">
        <v>20</v>
      </c>
      <c r="D63" s="481"/>
      <c r="E63" s="481"/>
      <c r="F63" s="481"/>
      <c r="G63" s="581"/>
      <c r="H63" s="582"/>
      <c r="I63" s="565" t="s">
        <v>367</v>
      </c>
      <c r="J63" s="567"/>
      <c r="K63" s="569" t="s">
        <v>368</v>
      </c>
      <c r="L63" s="567"/>
      <c r="M63" s="571" t="s">
        <v>369</v>
      </c>
      <c r="N63" s="573"/>
      <c r="O63" s="583"/>
      <c r="P63" s="584"/>
      <c r="Q63" s="584"/>
      <c r="R63" s="585"/>
      <c r="S63" s="228"/>
      <c r="T63" s="228"/>
      <c r="U63" s="228"/>
      <c r="V63" s="228"/>
      <c r="W63" s="228"/>
      <c r="X63" s="228"/>
    </row>
    <row r="64" spans="1:24" ht="25.5">
      <c r="A64" s="228"/>
      <c r="B64" s="235"/>
      <c r="C64" s="482" t="s">
        <v>338</v>
      </c>
      <c r="D64" s="483"/>
      <c r="E64" s="515"/>
      <c r="F64" s="516"/>
      <c r="G64" s="581"/>
      <c r="H64" s="582"/>
      <c r="I64" s="566"/>
      <c r="J64" s="568"/>
      <c r="K64" s="570"/>
      <c r="L64" s="568"/>
      <c r="M64" s="572"/>
      <c r="N64" s="574"/>
      <c r="O64" s="583"/>
      <c r="P64" s="584"/>
      <c r="Q64" s="584"/>
      <c r="R64" s="585"/>
      <c r="S64" s="228"/>
      <c r="T64" s="228"/>
      <c r="U64" s="228"/>
      <c r="V64" s="228"/>
      <c r="W64" s="228"/>
      <c r="X64" s="228"/>
    </row>
    <row r="65" spans="1:27" ht="25.5">
      <c r="A65" s="228"/>
      <c r="B65" s="235"/>
      <c r="C65" s="481" t="s">
        <v>50</v>
      </c>
      <c r="D65" s="481"/>
      <c r="E65" s="481"/>
      <c r="F65" s="481"/>
      <c r="G65" s="581"/>
      <c r="H65" s="582"/>
      <c r="I65" s="542" t="s">
        <v>370</v>
      </c>
      <c r="J65" s="544" t="s">
        <v>367</v>
      </c>
      <c r="K65" s="546"/>
      <c r="L65" s="544" t="s">
        <v>368</v>
      </c>
      <c r="M65" s="575"/>
      <c r="N65" s="574" t="s">
        <v>369</v>
      </c>
      <c r="O65" s="583"/>
      <c r="P65" s="584"/>
      <c r="Q65" s="584"/>
      <c r="R65" s="585"/>
      <c r="S65" s="228"/>
      <c r="T65" s="228"/>
      <c r="U65" s="228"/>
      <c r="V65" s="228"/>
      <c r="W65" s="228"/>
      <c r="X65" s="228"/>
    </row>
    <row r="66" spans="1:27" ht="25.5">
      <c r="A66" s="228"/>
      <c r="B66" s="235"/>
      <c r="C66" s="482" t="s">
        <v>339</v>
      </c>
      <c r="D66" s="483"/>
      <c r="E66" s="515"/>
      <c r="F66" s="516"/>
      <c r="G66" s="581"/>
      <c r="H66" s="582"/>
      <c r="I66" s="543"/>
      <c r="J66" s="545"/>
      <c r="K66" s="547"/>
      <c r="L66" s="545"/>
      <c r="M66" s="576"/>
      <c r="N66" s="577"/>
      <c r="O66" s="583"/>
      <c r="P66" s="584"/>
      <c r="Q66" s="584"/>
      <c r="R66" s="585"/>
      <c r="S66" s="228"/>
      <c r="T66" s="228"/>
      <c r="U66" s="228"/>
      <c r="V66" s="228"/>
      <c r="W66" s="228"/>
      <c r="X66" s="228"/>
    </row>
    <row r="67" spans="1:27">
      <c r="A67" s="228"/>
      <c r="B67" s="228"/>
      <c r="C67" s="228"/>
      <c r="D67" s="228"/>
      <c r="E67" s="228"/>
      <c r="F67" s="228"/>
      <c r="G67" s="228"/>
      <c r="H67" s="228"/>
      <c r="I67" s="228"/>
      <c r="J67" s="228"/>
      <c r="K67" s="228"/>
      <c r="L67" s="228"/>
      <c r="M67" s="228"/>
      <c r="N67" s="228"/>
      <c r="O67" s="228"/>
      <c r="P67" s="228"/>
      <c r="Q67" s="228"/>
      <c r="R67" s="228"/>
      <c r="S67" s="228"/>
      <c r="T67" s="228"/>
      <c r="U67" s="228"/>
      <c r="V67" s="228"/>
      <c r="W67" s="228"/>
      <c r="X67" s="228"/>
    </row>
    <row r="68" spans="1:27">
      <c r="A68" s="228"/>
      <c r="B68" s="236"/>
      <c r="C68" s="236"/>
      <c r="D68" s="236"/>
      <c r="E68" s="236"/>
      <c r="F68" s="236"/>
      <c r="G68" s="236"/>
      <c r="H68" s="236"/>
      <c r="I68" s="236"/>
      <c r="J68" s="236"/>
      <c r="K68" s="236"/>
      <c r="L68" s="228"/>
      <c r="M68" s="228"/>
      <c r="N68" s="228"/>
      <c r="O68" s="228"/>
      <c r="P68" s="228"/>
      <c r="Q68" s="228"/>
      <c r="R68" s="228"/>
      <c r="S68" s="228"/>
      <c r="T68" s="228"/>
      <c r="U68" s="228"/>
      <c r="V68" s="228"/>
      <c r="W68" s="228"/>
      <c r="X68" s="228"/>
    </row>
    <row r="69" spans="1:27">
      <c r="A69" s="228"/>
      <c r="B69" s="236"/>
      <c r="C69" s="236"/>
      <c r="D69" s="236"/>
      <c r="E69" s="236"/>
      <c r="F69" s="236"/>
      <c r="G69" s="236"/>
      <c r="H69" s="236"/>
      <c r="I69" s="236"/>
      <c r="J69" s="236"/>
      <c r="K69" s="236"/>
      <c r="L69" s="228"/>
      <c r="M69" s="228"/>
      <c r="N69" s="228"/>
      <c r="O69" s="228"/>
      <c r="P69" s="228"/>
      <c r="Q69" s="228"/>
      <c r="R69" s="228"/>
      <c r="S69" s="228"/>
      <c r="T69" s="228"/>
      <c r="U69" s="228"/>
      <c r="V69" s="228"/>
      <c r="W69" s="228"/>
      <c r="X69" s="228"/>
    </row>
    <row r="70" spans="1:27" ht="33">
      <c r="A70" s="484" t="s">
        <v>85</v>
      </c>
      <c r="B70" s="484"/>
      <c r="C70" s="484"/>
      <c r="D70" s="484"/>
      <c r="E70" s="484"/>
      <c r="F70" s="484"/>
      <c r="G70" s="484"/>
      <c r="H70" s="484"/>
      <c r="I70" s="484"/>
      <c r="J70" s="484"/>
      <c r="K70" s="484"/>
      <c r="L70" s="484"/>
      <c r="M70" s="484"/>
      <c r="N70" s="484"/>
      <c r="O70" s="484"/>
      <c r="P70" s="484"/>
      <c r="Q70" s="484"/>
      <c r="R70" s="484"/>
      <c r="S70" s="228"/>
      <c r="T70" s="228"/>
      <c r="U70" s="228"/>
      <c r="V70" s="228"/>
      <c r="W70" s="228"/>
      <c r="X70" s="228"/>
      <c r="AA70" s="231"/>
    </row>
    <row r="71" spans="1:27" ht="33">
      <c r="A71" s="485" t="s">
        <v>86</v>
      </c>
      <c r="B71" s="485"/>
      <c r="C71" s="485"/>
      <c r="D71" s="485"/>
      <c r="E71" s="485"/>
      <c r="F71" s="485"/>
      <c r="G71" s="485"/>
      <c r="H71" s="485"/>
      <c r="I71" s="485"/>
      <c r="J71" s="485"/>
      <c r="K71" s="485"/>
      <c r="L71" s="485"/>
      <c r="M71" s="485"/>
      <c r="N71" s="485"/>
      <c r="O71" s="485"/>
      <c r="P71" s="485"/>
      <c r="Q71" s="485"/>
      <c r="R71" s="485"/>
      <c r="S71" s="228"/>
      <c r="T71" s="228"/>
      <c r="U71" s="228"/>
      <c r="V71" s="228"/>
      <c r="W71" s="228"/>
      <c r="X71" s="228"/>
      <c r="AA71" s="231"/>
    </row>
    <row r="72" spans="1:27">
      <c r="A72" s="228"/>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AA72" s="231"/>
    </row>
    <row r="73" spans="1:27">
      <c r="A73" s="228"/>
      <c r="B73" s="486" t="s">
        <v>87</v>
      </c>
      <c r="C73" s="487"/>
      <c r="D73" s="488"/>
      <c r="E73" s="228"/>
      <c r="F73" s="228"/>
      <c r="G73" s="228"/>
      <c r="H73" s="228"/>
      <c r="I73" s="228"/>
      <c r="J73" s="228"/>
      <c r="K73" s="228"/>
      <c r="L73" s="228"/>
      <c r="M73" s="228"/>
      <c r="N73" s="228"/>
      <c r="O73" s="228"/>
      <c r="P73" s="228"/>
      <c r="Q73" s="228"/>
      <c r="R73" s="228"/>
      <c r="S73" s="228"/>
      <c r="T73" s="228"/>
      <c r="U73" s="228"/>
      <c r="V73" s="228"/>
      <c r="W73" s="228"/>
      <c r="X73" s="228"/>
      <c r="AA73" s="231"/>
    </row>
    <row r="74" spans="1:27">
      <c r="A74" s="228"/>
      <c r="B74" s="489"/>
      <c r="C74" s="490"/>
      <c r="D74" s="491"/>
      <c r="E74" s="228"/>
      <c r="F74" s="228"/>
      <c r="G74" s="228"/>
      <c r="H74" s="228"/>
      <c r="I74" s="228"/>
      <c r="J74" s="228"/>
      <c r="K74" s="228"/>
      <c r="L74" s="228"/>
      <c r="M74" s="228"/>
      <c r="N74" s="228"/>
      <c r="O74" s="228"/>
      <c r="P74" s="228"/>
      <c r="Q74" s="228"/>
      <c r="R74" s="228"/>
      <c r="S74" s="228"/>
      <c r="T74" s="228"/>
      <c r="U74" s="228"/>
      <c r="V74" s="228"/>
      <c r="W74" s="228"/>
      <c r="X74" s="228"/>
      <c r="AA74" s="231"/>
    </row>
    <row r="75" spans="1:27">
      <c r="A75" s="228"/>
      <c r="B75" s="489"/>
      <c r="C75" s="490"/>
      <c r="D75" s="491"/>
      <c r="E75" s="228"/>
      <c r="F75" s="228"/>
      <c r="G75" s="228"/>
      <c r="H75" s="228"/>
      <c r="I75" s="228"/>
      <c r="J75" s="228"/>
      <c r="K75" s="228"/>
      <c r="L75" s="228"/>
      <c r="M75" s="228"/>
      <c r="N75" s="228"/>
      <c r="O75" s="228"/>
      <c r="P75" s="228"/>
      <c r="Q75" s="228"/>
      <c r="R75" s="228"/>
      <c r="S75" s="228"/>
      <c r="T75" s="228"/>
      <c r="U75" s="228"/>
      <c r="V75" s="228"/>
      <c r="W75" s="228"/>
      <c r="X75" s="228"/>
      <c r="AA75" s="231"/>
    </row>
    <row r="76" spans="1:27">
      <c r="A76" s="228"/>
      <c r="B76" s="492"/>
      <c r="C76" s="493"/>
      <c r="D76" s="494"/>
      <c r="E76" s="228"/>
      <c r="F76" s="228"/>
      <c r="G76" s="228"/>
      <c r="H76" s="228"/>
      <c r="I76" s="228"/>
      <c r="J76" s="228"/>
      <c r="K76" s="228"/>
      <c r="L76" s="228"/>
      <c r="M76" s="228"/>
      <c r="N76" s="228"/>
      <c r="O76" s="228"/>
      <c r="P76" s="228"/>
      <c r="Q76" s="228"/>
      <c r="R76" s="228"/>
      <c r="S76" s="228"/>
      <c r="T76" s="228"/>
      <c r="U76" s="228"/>
      <c r="V76" s="228"/>
      <c r="W76" s="228"/>
      <c r="X76" s="228"/>
      <c r="AA76" s="231"/>
    </row>
    <row r="77" spans="1:27">
      <c r="A77" s="228"/>
      <c r="B77" s="495"/>
      <c r="C77" s="495"/>
      <c r="D77" s="495"/>
      <c r="E77" s="500" t="str">
        <f>IF(OR(B77="",ISNUMBER(B77)),"","←NG！数字以外の文字が入力されています。")</f>
        <v/>
      </c>
      <c r="F77" s="501"/>
      <c r="G77" s="501"/>
      <c r="H77" s="501"/>
      <c r="I77" s="501"/>
      <c r="J77" s="501"/>
      <c r="K77" s="501"/>
      <c r="L77" s="501"/>
      <c r="M77" s="501"/>
      <c r="N77" s="501"/>
      <c r="O77" s="501"/>
      <c r="P77" s="228"/>
      <c r="Q77" s="228"/>
      <c r="R77" s="228"/>
      <c r="S77" s="228"/>
      <c r="T77" s="228"/>
      <c r="U77" s="228"/>
      <c r="V77" s="228"/>
      <c r="W77" s="228"/>
      <c r="X77" s="228"/>
    </row>
    <row r="78" spans="1:27">
      <c r="A78" s="228"/>
      <c r="B78" s="495"/>
      <c r="C78" s="495"/>
      <c r="D78" s="495"/>
      <c r="E78" s="500"/>
      <c r="F78" s="501"/>
      <c r="G78" s="501"/>
      <c r="H78" s="501"/>
      <c r="I78" s="501"/>
      <c r="J78" s="501"/>
      <c r="K78" s="501"/>
      <c r="L78" s="501"/>
      <c r="M78" s="501"/>
      <c r="N78" s="501"/>
      <c r="O78" s="501"/>
      <c r="P78" s="228"/>
      <c r="Q78" s="228"/>
      <c r="R78" s="228"/>
      <c r="S78" s="228"/>
      <c r="T78" s="228"/>
      <c r="U78" s="228"/>
      <c r="V78" s="228"/>
      <c r="W78" s="228"/>
      <c r="X78" s="228"/>
    </row>
    <row r="79" spans="1:27">
      <c r="A79" s="228"/>
      <c r="B79" s="496"/>
      <c r="C79" s="496"/>
      <c r="D79" s="496"/>
      <c r="E79" s="500"/>
      <c r="F79" s="502"/>
      <c r="G79" s="502"/>
      <c r="H79" s="502"/>
      <c r="I79" s="502"/>
      <c r="J79" s="502"/>
      <c r="K79" s="502"/>
      <c r="L79" s="502"/>
      <c r="M79" s="502"/>
      <c r="N79" s="502"/>
      <c r="O79" s="502"/>
      <c r="P79" s="228"/>
      <c r="Q79" s="228"/>
      <c r="R79" s="228"/>
      <c r="S79" s="228"/>
      <c r="T79" s="228"/>
      <c r="U79" s="228"/>
      <c r="V79" s="228"/>
      <c r="W79" s="228"/>
      <c r="X79" s="228"/>
    </row>
    <row r="80" spans="1:27" ht="18.75" customHeight="1">
      <c r="A80" s="228"/>
      <c r="B80" s="507" t="s">
        <v>88</v>
      </c>
      <c r="C80" s="507"/>
      <c r="D80" s="507"/>
      <c r="E80" s="507"/>
      <c r="F80" s="507"/>
      <c r="G80" s="507"/>
      <c r="H80" s="507"/>
      <c r="I80" s="507"/>
      <c r="J80" s="507"/>
      <c r="K80" s="507"/>
      <c r="L80" s="507"/>
      <c r="M80" s="507"/>
      <c r="N80" s="507"/>
      <c r="O80" s="507"/>
      <c r="P80" s="507"/>
      <c r="Q80" s="228"/>
      <c r="R80" s="228"/>
      <c r="S80" s="228"/>
      <c r="T80" s="228"/>
      <c r="U80" s="228"/>
      <c r="V80" s="228"/>
      <c r="W80" s="228"/>
      <c r="X80" s="228"/>
    </row>
    <row r="81" spans="1:24" ht="18.75" customHeight="1">
      <c r="A81" s="228"/>
      <c r="B81" s="507"/>
      <c r="C81" s="507"/>
      <c r="D81" s="507"/>
      <c r="E81" s="507"/>
      <c r="F81" s="507"/>
      <c r="G81" s="507"/>
      <c r="H81" s="507"/>
      <c r="I81" s="507"/>
      <c r="J81" s="507"/>
      <c r="K81" s="507"/>
      <c r="L81" s="507"/>
      <c r="M81" s="507"/>
      <c r="N81" s="507"/>
      <c r="O81" s="507"/>
      <c r="P81" s="507"/>
      <c r="Q81" s="228"/>
      <c r="R81" s="228"/>
      <c r="S81" s="228"/>
      <c r="T81" s="228"/>
      <c r="U81" s="228"/>
      <c r="V81" s="228"/>
      <c r="W81" s="228"/>
      <c r="X81" s="228"/>
    </row>
    <row r="82" spans="1:24" ht="18.75" customHeight="1">
      <c r="A82" s="228"/>
      <c r="B82" s="481" t="s">
        <v>18</v>
      </c>
      <c r="C82" s="481"/>
      <c r="D82" s="481"/>
      <c r="E82" s="481"/>
      <c r="F82" s="481"/>
      <c r="G82" s="481" t="s">
        <v>22</v>
      </c>
      <c r="H82" s="481"/>
      <c r="I82" s="481"/>
      <c r="J82" s="481" t="s">
        <v>19</v>
      </c>
      <c r="K82" s="481"/>
      <c r="L82" s="481" t="s">
        <v>23</v>
      </c>
      <c r="M82" s="481"/>
      <c r="N82" s="481"/>
      <c r="O82" s="481"/>
      <c r="P82" s="481"/>
      <c r="Q82" s="228"/>
      <c r="R82" s="228"/>
      <c r="S82" s="228"/>
      <c r="T82" s="228"/>
      <c r="U82" s="228"/>
      <c r="V82" s="228"/>
      <c r="W82" s="228"/>
      <c r="X82" s="228"/>
    </row>
    <row r="83" spans="1:24" ht="18.75" customHeight="1">
      <c r="A83" s="228"/>
      <c r="B83" s="481"/>
      <c r="C83" s="481"/>
      <c r="D83" s="481"/>
      <c r="E83" s="481"/>
      <c r="F83" s="481"/>
      <c r="G83" s="481"/>
      <c r="H83" s="481"/>
      <c r="I83" s="481"/>
      <c r="J83" s="481"/>
      <c r="K83" s="481"/>
      <c r="L83" s="481"/>
      <c r="M83" s="481"/>
      <c r="N83" s="481"/>
      <c r="O83" s="481"/>
      <c r="P83" s="481"/>
      <c r="Q83" s="228"/>
      <c r="R83" s="228"/>
      <c r="S83" s="228"/>
      <c r="T83" s="228"/>
      <c r="U83" s="228"/>
      <c r="V83" s="228"/>
      <c r="W83" s="228"/>
      <c r="X83" s="228"/>
    </row>
    <row r="84" spans="1:24" ht="25.5">
      <c r="A84" s="228"/>
      <c r="B84" s="235"/>
      <c r="C84" s="481" t="s">
        <v>20</v>
      </c>
      <c r="D84" s="481"/>
      <c r="E84" s="481"/>
      <c r="F84" s="481"/>
      <c r="G84" s="514"/>
      <c r="H84" s="514"/>
      <c r="I84" s="514"/>
      <c r="J84" s="504"/>
      <c r="K84" s="504"/>
      <c r="L84" s="503"/>
      <c r="M84" s="503"/>
      <c r="N84" s="503"/>
      <c r="O84" s="503"/>
      <c r="P84" s="503"/>
      <c r="Q84" s="228"/>
      <c r="R84" s="228"/>
      <c r="S84" s="228"/>
      <c r="T84" s="228"/>
      <c r="U84" s="228"/>
      <c r="V84" s="228"/>
      <c r="W84" s="228"/>
      <c r="X84" s="228"/>
    </row>
    <row r="85" spans="1:24" ht="25.5">
      <c r="A85" s="228"/>
      <c r="B85" s="235"/>
      <c r="C85" s="482" t="s">
        <v>338</v>
      </c>
      <c r="D85" s="483"/>
      <c r="E85" s="595"/>
      <c r="F85" s="596"/>
      <c r="G85" s="514"/>
      <c r="H85" s="514"/>
      <c r="I85" s="514"/>
      <c r="J85" s="504"/>
      <c r="K85" s="504"/>
      <c r="L85" s="503"/>
      <c r="M85" s="503"/>
      <c r="N85" s="503"/>
      <c r="O85" s="503"/>
      <c r="P85" s="503"/>
      <c r="Q85" s="228"/>
      <c r="R85" s="228"/>
      <c r="S85" s="228"/>
      <c r="T85" s="228"/>
      <c r="U85" s="228"/>
      <c r="V85" s="228"/>
      <c r="W85" s="228"/>
      <c r="X85" s="228"/>
    </row>
    <row r="86" spans="1:24" ht="25.5">
      <c r="A86" s="228"/>
      <c r="B86" s="235"/>
      <c r="C86" s="578" t="s">
        <v>50</v>
      </c>
      <c r="D86" s="579"/>
      <c r="E86" s="579"/>
      <c r="F86" s="580"/>
      <c r="G86" s="514"/>
      <c r="H86" s="514"/>
      <c r="I86" s="514"/>
      <c r="J86" s="504"/>
      <c r="K86" s="504"/>
      <c r="L86" s="503"/>
      <c r="M86" s="503"/>
      <c r="N86" s="503"/>
      <c r="O86" s="503"/>
      <c r="P86" s="503"/>
      <c r="Q86" s="228"/>
      <c r="R86" s="228"/>
      <c r="S86" s="228"/>
      <c r="T86" s="228"/>
      <c r="U86" s="228"/>
      <c r="V86" s="228"/>
      <c r="W86" s="228"/>
      <c r="X86" s="228"/>
    </row>
    <row r="87" spans="1:24" ht="25.5">
      <c r="A87" s="228"/>
      <c r="B87" s="235"/>
      <c r="C87" s="482" t="s">
        <v>339</v>
      </c>
      <c r="D87" s="483"/>
      <c r="E87" s="595"/>
      <c r="F87" s="596"/>
      <c r="G87" s="514"/>
      <c r="H87" s="514"/>
      <c r="I87" s="514"/>
      <c r="J87" s="504"/>
      <c r="K87" s="504"/>
      <c r="L87" s="503"/>
      <c r="M87" s="503"/>
      <c r="N87" s="503"/>
      <c r="O87" s="503"/>
      <c r="P87" s="503"/>
      <c r="Q87" s="228"/>
      <c r="R87" s="228"/>
      <c r="S87" s="228"/>
      <c r="T87" s="228"/>
      <c r="U87" s="228"/>
      <c r="V87" s="228"/>
      <c r="W87" s="228"/>
      <c r="X87" s="228"/>
    </row>
    <row r="88" spans="1:24">
      <c r="A88" s="228"/>
      <c r="B88" s="228"/>
      <c r="C88" s="228"/>
      <c r="D88" s="228"/>
      <c r="E88" s="228"/>
      <c r="F88" s="228"/>
      <c r="G88" s="228"/>
      <c r="H88" s="228"/>
      <c r="I88" s="228"/>
      <c r="J88" s="228"/>
      <c r="K88" s="228"/>
      <c r="L88" s="228"/>
      <c r="M88" s="228"/>
      <c r="N88" s="228"/>
      <c r="O88" s="228"/>
      <c r="P88" s="228"/>
      <c r="Q88" s="228"/>
      <c r="R88" s="228"/>
      <c r="S88" s="228"/>
      <c r="T88" s="228"/>
      <c r="U88" s="228"/>
      <c r="V88" s="228"/>
      <c r="W88" s="228"/>
      <c r="X88" s="228"/>
    </row>
    <row r="89" spans="1:24">
      <c r="A89" s="228"/>
      <c r="B89" s="228"/>
      <c r="C89" s="228"/>
      <c r="D89" s="228"/>
      <c r="E89" s="228"/>
      <c r="F89" s="228"/>
      <c r="G89" s="228"/>
      <c r="H89" s="228"/>
      <c r="I89" s="228"/>
      <c r="J89" s="228"/>
      <c r="K89" s="228"/>
      <c r="L89" s="228"/>
      <c r="M89" s="228"/>
      <c r="N89" s="228"/>
      <c r="O89" s="228"/>
      <c r="P89" s="228"/>
      <c r="Q89" s="228"/>
      <c r="R89" s="228"/>
      <c r="S89" s="228"/>
      <c r="T89" s="228"/>
      <c r="U89" s="228"/>
      <c r="V89" s="228"/>
      <c r="W89" s="228"/>
      <c r="X89" s="228"/>
    </row>
    <row r="90" spans="1:24" ht="33">
      <c r="A90" s="484" t="s">
        <v>89</v>
      </c>
      <c r="B90" s="484"/>
      <c r="C90" s="484"/>
      <c r="D90" s="484"/>
      <c r="E90" s="484"/>
      <c r="F90" s="484"/>
      <c r="G90" s="484"/>
      <c r="H90" s="484"/>
      <c r="I90" s="484"/>
      <c r="J90" s="484"/>
      <c r="K90" s="484"/>
      <c r="L90" s="484"/>
      <c r="M90" s="484"/>
      <c r="N90" s="484"/>
      <c r="O90" s="484"/>
      <c r="P90" s="484"/>
      <c r="Q90" s="484"/>
      <c r="R90" s="484"/>
      <c r="S90" s="228"/>
      <c r="T90" s="228"/>
      <c r="U90" s="228"/>
      <c r="V90" s="228"/>
      <c r="W90" s="228"/>
      <c r="X90" s="228"/>
    </row>
    <row r="91" spans="1:24" ht="30">
      <c r="A91" s="499" t="s">
        <v>372</v>
      </c>
      <c r="B91" s="499"/>
      <c r="C91" s="499"/>
      <c r="D91" s="499"/>
      <c r="E91" s="499"/>
      <c r="F91" s="499"/>
      <c r="G91" s="499"/>
      <c r="H91" s="499"/>
      <c r="I91" s="499"/>
      <c r="J91" s="499"/>
      <c r="K91" s="499"/>
      <c r="L91" s="499"/>
      <c r="M91" s="499"/>
      <c r="N91" s="499"/>
      <c r="O91" s="499"/>
      <c r="P91" s="499"/>
      <c r="Q91" s="499"/>
      <c r="R91" s="499"/>
      <c r="S91" s="228"/>
      <c r="T91" s="228"/>
      <c r="U91" s="228"/>
      <c r="V91" s="228"/>
      <c r="W91" s="228"/>
      <c r="X91" s="228"/>
    </row>
    <row r="92" spans="1:24">
      <c r="A92" s="228"/>
      <c r="B92" s="236"/>
      <c r="C92" s="236"/>
      <c r="D92" s="236"/>
      <c r="E92" s="236"/>
      <c r="F92" s="236"/>
      <c r="G92" s="236"/>
      <c r="H92" s="236"/>
      <c r="I92" s="236"/>
      <c r="J92" s="236"/>
      <c r="K92" s="236"/>
      <c r="L92" s="228"/>
      <c r="M92" s="228"/>
      <c r="N92" s="228"/>
      <c r="O92" s="228"/>
      <c r="P92" s="228"/>
      <c r="Q92" s="228"/>
      <c r="R92" s="228"/>
      <c r="S92" s="228"/>
      <c r="T92" s="228"/>
      <c r="U92" s="228"/>
      <c r="V92" s="228"/>
      <c r="W92" s="228"/>
      <c r="X92" s="228"/>
    </row>
    <row r="93" spans="1:24" ht="18.75" customHeight="1">
      <c r="A93" s="228"/>
      <c r="B93" s="486" t="s">
        <v>34</v>
      </c>
      <c r="C93" s="487"/>
      <c r="D93" s="488"/>
      <c r="E93" s="486" t="s">
        <v>35</v>
      </c>
      <c r="F93" s="487"/>
      <c r="G93" s="487"/>
      <c r="H93" s="487"/>
      <c r="I93" s="488"/>
      <c r="J93" s="236"/>
      <c r="K93" s="236"/>
      <c r="L93" s="228"/>
      <c r="M93" s="228"/>
      <c r="N93" s="228"/>
      <c r="O93" s="228"/>
      <c r="P93" s="228"/>
      <c r="Q93" s="228"/>
      <c r="R93" s="228"/>
      <c r="S93" s="228"/>
      <c r="T93" s="228"/>
      <c r="U93" s="228"/>
      <c r="V93" s="228"/>
      <c r="W93" s="228"/>
      <c r="X93" s="228"/>
    </row>
    <row r="94" spans="1:24" ht="18.75" customHeight="1">
      <c r="A94" s="228"/>
      <c r="B94" s="489"/>
      <c r="C94" s="490"/>
      <c r="D94" s="491"/>
      <c r="E94" s="489"/>
      <c r="F94" s="490"/>
      <c r="G94" s="490"/>
      <c r="H94" s="490"/>
      <c r="I94" s="491"/>
      <c r="J94" s="236"/>
      <c r="K94" s="236"/>
      <c r="L94" s="228"/>
      <c r="M94" s="228"/>
      <c r="N94" s="228"/>
      <c r="O94" s="228"/>
      <c r="P94" s="228"/>
      <c r="Q94" s="228"/>
      <c r="R94" s="228"/>
      <c r="S94" s="228"/>
      <c r="T94" s="228"/>
      <c r="U94" s="228"/>
      <c r="V94" s="228"/>
      <c r="W94" s="228"/>
      <c r="X94" s="228"/>
    </row>
    <row r="95" spans="1:24" ht="18.75" customHeight="1">
      <c r="A95" s="228"/>
      <c r="B95" s="492"/>
      <c r="C95" s="493"/>
      <c r="D95" s="494"/>
      <c r="E95" s="492"/>
      <c r="F95" s="493"/>
      <c r="G95" s="493"/>
      <c r="H95" s="493"/>
      <c r="I95" s="494"/>
      <c r="J95" s="236"/>
      <c r="K95" s="236"/>
      <c r="L95" s="228"/>
      <c r="M95" s="228"/>
      <c r="N95" s="228"/>
      <c r="O95" s="228"/>
      <c r="P95" s="228"/>
      <c r="Q95" s="228"/>
      <c r="R95" s="228"/>
      <c r="S95" s="228"/>
      <c r="T95" s="228"/>
      <c r="U95" s="228"/>
      <c r="V95" s="228"/>
      <c r="W95" s="228"/>
      <c r="X95" s="228"/>
    </row>
    <row r="96" spans="1:24">
      <c r="A96" s="228"/>
      <c r="B96" s="517"/>
      <c r="C96" s="518"/>
      <c r="D96" s="519"/>
      <c r="E96" s="526"/>
      <c r="F96" s="527"/>
      <c r="G96" s="527"/>
      <c r="H96" s="527"/>
      <c r="I96" s="528"/>
      <c r="J96" s="236"/>
      <c r="K96" s="236"/>
      <c r="L96" s="228"/>
      <c r="M96" s="228"/>
      <c r="N96" s="228"/>
      <c r="O96" s="228"/>
      <c r="P96" s="228"/>
      <c r="Q96" s="228"/>
      <c r="R96" s="228"/>
      <c r="S96" s="228"/>
      <c r="T96" s="228"/>
      <c r="U96" s="228"/>
      <c r="V96" s="228"/>
      <c r="W96" s="228"/>
      <c r="X96" s="228"/>
    </row>
    <row r="97" spans="1:24">
      <c r="A97" s="228"/>
      <c r="B97" s="520"/>
      <c r="C97" s="521"/>
      <c r="D97" s="522"/>
      <c r="E97" s="529"/>
      <c r="F97" s="530"/>
      <c r="G97" s="530"/>
      <c r="H97" s="530"/>
      <c r="I97" s="531"/>
      <c r="J97" s="236"/>
      <c r="K97" s="236"/>
      <c r="L97" s="228"/>
      <c r="M97" s="228"/>
      <c r="N97" s="228"/>
      <c r="O97" s="228"/>
      <c r="P97" s="228"/>
      <c r="Q97" s="228"/>
      <c r="R97" s="228"/>
      <c r="S97" s="228"/>
      <c r="T97" s="228"/>
      <c r="U97" s="228"/>
      <c r="V97" s="228"/>
      <c r="W97" s="228"/>
      <c r="X97" s="228"/>
    </row>
    <row r="98" spans="1:24">
      <c r="A98" s="228"/>
      <c r="B98" s="523"/>
      <c r="C98" s="524"/>
      <c r="D98" s="525"/>
      <c r="E98" s="532"/>
      <c r="F98" s="533"/>
      <c r="G98" s="533"/>
      <c r="H98" s="533"/>
      <c r="I98" s="534"/>
      <c r="J98" s="236"/>
      <c r="K98" s="236"/>
      <c r="L98" s="228"/>
      <c r="M98" s="228"/>
      <c r="N98" s="228"/>
      <c r="O98" s="228"/>
      <c r="P98" s="228"/>
      <c r="Q98" s="228"/>
      <c r="R98" s="228"/>
      <c r="S98" s="228"/>
      <c r="T98" s="228"/>
      <c r="U98" s="228"/>
      <c r="V98" s="228"/>
      <c r="W98" s="228"/>
      <c r="X98" s="228"/>
    </row>
    <row r="99" spans="1:24" ht="28.5" customHeight="1">
      <c r="A99" s="228"/>
      <c r="B99" s="236"/>
      <c r="C99" s="236"/>
      <c r="D99" s="236"/>
      <c r="E99" s="535" t="str">
        <f>IF(OR(E96="",ISNUMBER(E96)),"","↑NG！数字以外の文字が入力されています。")</f>
        <v/>
      </c>
      <c r="F99" s="535"/>
      <c r="G99" s="535"/>
      <c r="H99" s="535"/>
      <c r="I99" s="535"/>
      <c r="J99" s="236"/>
      <c r="K99" s="236"/>
      <c r="L99" s="228"/>
      <c r="M99" s="228"/>
      <c r="N99" s="228"/>
      <c r="O99" s="228"/>
      <c r="P99" s="228"/>
      <c r="Q99" s="228"/>
      <c r="R99" s="228"/>
      <c r="S99" s="228"/>
      <c r="T99" s="228"/>
      <c r="U99" s="228"/>
      <c r="V99" s="228"/>
      <c r="W99" s="228"/>
      <c r="X99" s="228"/>
    </row>
    <row r="100" spans="1:24" ht="9" customHeight="1">
      <c r="A100" s="228"/>
      <c r="B100" s="236"/>
      <c r="C100" s="236"/>
      <c r="D100" s="236"/>
      <c r="E100" s="236"/>
      <c r="F100" s="236"/>
      <c r="G100" s="236"/>
      <c r="H100" s="236"/>
      <c r="I100" s="236"/>
      <c r="J100" s="236"/>
      <c r="K100" s="236"/>
      <c r="L100" s="228"/>
      <c r="M100" s="228"/>
      <c r="N100" s="228"/>
      <c r="O100" s="228"/>
      <c r="P100" s="228"/>
      <c r="Q100" s="228"/>
      <c r="R100" s="228"/>
      <c r="S100" s="228"/>
      <c r="T100" s="228"/>
      <c r="U100" s="228"/>
      <c r="V100" s="228"/>
      <c r="W100" s="228"/>
      <c r="X100" s="228"/>
    </row>
    <row r="101" spans="1:24" ht="30">
      <c r="A101" s="499" t="s">
        <v>90</v>
      </c>
      <c r="B101" s="499"/>
      <c r="C101" s="499"/>
      <c r="D101" s="499"/>
      <c r="E101" s="499"/>
      <c r="F101" s="499"/>
      <c r="G101" s="499"/>
      <c r="H101" s="499"/>
      <c r="I101" s="499"/>
      <c r="J101" s="499"/>
      <c r="K101" s="499"/>
      <c r="L101" s="499"/>
      <c r="M101" s="499"/>
      <c r="N101" s="499"/>
      <c r="O101" s="499"/>
      <c r="P101" s="499"/>
      <c r="Q101" s="499"/>
      <c r="R101" s="499"/>
      <c r="S101" s="228"/>
      <c r="T101" s="228"/>
      <c r="U101" s="228"/>
      <c r="V101" s="228"/>
      <c r="W101" s="228"/>
      <c r="X101" s="228"/>
    </row>
    <row r="102" spans="1:24" ht="18.75" customHeight="1">
      <c r="A102" s="228"/>
      <c r="B102" s="486" t="s">
        <v>91</v>
      </c>
      <c r="C102" s="487"/>
      <c r="D102" s="488"/>
      <c r="E102" s="228"/>
      <c r="F102" s="228"/>
      <c r="G102" s="228"/>
      <c r="H102" s="228"/>
      <c r="I102" s="228"/>
      <c r="J102" s="228"/>
      <c r="K102" s="228"/>
      <c r="L102" s="228"/>
      <c r="M102" s="228"/>
      <c r="N102" s="228"/>
      <c r="O102" s="228"/>
      <c r="P102" s="228"/>
      <c r="Q102" s="228"/>
      <c r="R102" s="228"/>
      <c r="S102" s="228"/>
      <c r="T102" s="228"/>
      <c r="U102" s="228"/>
      <c r="V102" s="228"/>
      <c r="W102" s="228"/>
      <c r="X102" s="228"/>
    </row>
    <row r="103" spans="1:24" ht="18.75" customHeight="1">
      <c r="A103" s="228"/>
      <c r="B103" s="489"/>
      <c r="C103" s="490"/>
      <c r="D103" s="491"/>
      <c r="E103" s="228"/>
      <c r="F103" s="228"/>
      <c r="G103" s="228"/>
      <c r="H103" s="228"/>
      <c r="I103" s="228"/>
      <c r="J103" s="228"/>
      <c r="K103" s="228"/>
      <c r="L103" s="228"/>
      <c r="M103" s="228"/>
      <c r="N103" s="228"/>
      <c r="O103" s="228"/>
      <c r="P103" s="228"/>
      <c r="Q103" s="228"/>
      <c r="R103" s="228"/>
      <c r="S103" s="228"/>
      <c r="T103" s="228"/>
      <c r="U103" s="228"/>
      <c r="V103" s="228"/>
      <c r="W103" s="228"/>
      <c r="X103" s="228"/>
    </row>
    <row r="104" spans="1:24" ht="18.75" customHeight="1">
      <c r="A104" s="228"/>
      <c r="B104" s="489"/>
      <c r="C104" s="490"/>
      <c r="D104" s="491"/>
      <c r="E104" s="228"/>
      <c r="F104" s="228"/>
      <c r="G104" s="228"/>
      <c r="H104" s="228"/>
      <c r="I104" s="228"/>
      <c r="J104" s="228"/>
      <c r="K104" s="228"/>
      <c r="L104" s="228"/>
      <c r="M104" s="228"/>
      <c r="N104" s="228"/>
      <c r="O104" s="228"/>
      <c r="P104" s="228"/>
      <c r="Q104" s="228"/>
      <c r="R104" s="228"/>
      <c r="S104" s="228"/>
      <c r="T104" s="228"/>
      <c r="U104" s="228"/>
      <c r="V104" s="228"/>
      <c r="W104" s="228"/>
      <c r="X104" s="228"/>
    </row>
    <row r="105" spans="1:24" ht="18.75" customHeight="1">
      <c r="A105" s="228"/>
      <c r="B105" s="492"/>
      <c r="C105" s="493"/>
      <c r="D105" s="494"/>
      <c r="E105" s="228"/>
      <c r="F105" s="228"/>
      <c r="G105" s="228"/>
      <c r="H105" s="228"/>
      <c r="I105" s="228"/>
      <c r="J105" s="228"/>
      <c r="K105" s="228"/>
      <c r="L105" s="228"/>
      <c r="M105" s="228"/>
      <c r="N105" s="228"/>
      <c r="O105" s="228"/>
      <c r="P105" s="228"/>
      <c r="Q105" s="228"/>
      <c r="R105" s="228"/>
      <c r="S105" s="228"/>
      <c r="T105" s="228"/>
      <c r="U105" s="228"/>
      <c r="V105" s="228"/>
      <c r="W105" s="228"/>
      <c r="X105" s="228"/>
    </row>
    <row r="106" spans="1:24">
      <c r="A106" s="228"/>
      <c r="B106" s="497" t="str">
        <f>IF(⑩第７号様式!U73&gt;0,⑩第７号様式!U73,"")</f>
        <v/>
      </c>
      <c r="C106" s="497"/>
      <c r="D106" s="497"/>
      <c r="E106" s="500" t="str">
        <f>IF(OR(B106="",ISNUMBER(B106)),"","←NG！数字以外の文字が入力されています。")</f>
        <v/>
      </c>
      <c r="F106" s="501"/>
      <c r="G106" s="501"/>
      <c r="H106" s="501"/>
      <c r="I106" s="501"/>
      <c r="J106" s="501"/>
      <c r="K106" s="501"/>
      <c r="L106" s="501"/>
      <c r="M106" s="501"/>
      <c r="N106" s="501"/>
      <c r="O106" s="501"/>
      <c r="P106" s="228"/>
      <c r="Q106" s="228"/>
      <c r="R106" s="228"/>
      <c r="S106" s="228"/>
      <c r="T106" s="228"/>
      <c r="U106" s="228"/>
      <c r="V106" s="228"/>
      <c r="W106" s="228"/>
      <c r="X106" s="228"/>
    </row>
    <row r="107" spans="1:24">
      <c r="A107" s="228"/>
      <c r="B107" s="497"/>
      <c r="C107" s="497"/>
      <c r="D107" s="497"/>
      <c r="E107" s="500"/>
      <c r="F107" s="501"/>
      <c r="G107" s="501"/>
      <c r="H107" s="501"/>
      <c r="I107" s="501"/>
      <c r="J107" s="501"/>
      <c r="K107" s="501"/>
      <c r="L107" s="501"/>
      <c r="M107" s="501"/>
      <c r="N107" s="501"/>
      <c r="O107" s="501"/>
      <c r="P107" s="228"/>
      <c r="Q107" s="228"/>
      <c r="R107" s="228"/>
      <c r="S107" s="228"/>
      <c r="T107" s="228"/>
      <c r="U107" s="228"/>
      <c r="V107" s="228"/>
      <c r="W107" s="228"/>
      <c r="X107" s="228"/>
    </row>
    <row r="108" spans="1:24">
      <c r="A108" s="228"/>
      <c r="B108" s="498"/>
      <c r="C108" s="498"/>
      <c r="D108" s="498"/>
      <c r="E108" s="500"/>
      <c r="F108" s="502"/>
      <c r="G108" s="502"/>
      <c r="H108" s="502"/>
      <c r="I108" s="502"/>
      <c r="J108" s="502"/>
      <c r="K108" s="502"/>
      <c r="L108" s="502"/>
      <c r="M108" s="502"/>
      <c r="N108" s="502"/>
      <c r="O108" s="502"/>
      <c r="P108" s="228"/>
      <c r="Q108" s="228"/>
      <c r="R108" s="228"/>
      <c r="S108" s="228"/>
      <c r="T108" s="228"/>
      <c r="U108" s="228"/>
      <c r="V108" s="228"/>
      <c r="W108" s="228"/>
      <c r="X108" s="228"/>
    </row>
    <row r="109" spans="1:24" ht="18.75" customHeight="1">
      <c r="A109" s="228"/>
      <c r="B109" s="586" t="s">
        <v>92</v>
      </c>
      <c r="C109" s="587"/>
      <c r="D109" s="587"/>
      <c r="E109" s="587"/>
      <c r="F109" s="587"/>
      <c r="G109" s="587"/>
      <c r="H109" s="587"/>
      <c r="I109" s="587"/>
      <c r="J109" s="587"/>
      <c r="K109" s="587"/>
      <c r="L109" s="587"/>
      <c r="M109" s="587"/>
      <c r="N109" s="587"/>
      <c r="O109" s="587"/>
      <c r="P109" s="587"/>
      <c r="Q109" s="587"/>
      <c r="R109" s="588"/>
      <c r="S109" s="228"/>
      <c r="T109" s="228"/>
      <c r="U109" s="228"/>
      <c r="V109" s="228"/>
      <c r="W109" s="228"/>
      <c r="X109" s="228"/>
    </row>
    <row r="110" spans="1:24" ht="18.75" customHeight="1">
      <c r="A110" s="228"/>
      <c r="B110" s="589"/>
      <c r="C110" s="590"/>
      <c r="D110" s="590"/>
      <c r="E110" s="590"/>
      <c r="F110" s="590"/>
      <c r="G110" s="590"/>
      <c r="H110" s="590"/>
      <c r="I110" s="590"/>
      <c r="J110" s="590"/>
      <c r="K110" s="590"/>
      <c r="L110" s="590"/>
      <c r="M110" s="590"/>
      <c r="N110" s="590"/>
      <c r="O110" s="590"/>
      <c r="P110" s="590"/>
      <c r="Q110" s="590"/>
      <c r="R110" s="591"/>
      <c r="S110" s="228"/>
      <c r="T110" s="228"/>
      <c r="U110" s="228"/>
      <c r="V110" s="228"/>
      <c r="W110" s="228"/>
      <c r="X110" s="228"/>
    </row>
    <row r="111" spans="1:24" ht="18.75" customHeight="1">
      <c r="A111" s="228"/>
      <c r="B111" s="481" t="s">
        <v>52</v>
      </c>
      <c r="C111" s="481"/>
      <c r="D111" s="481"/>
      <c r="E111" s="481"/>
      <c r="F111" s="481"/>
      <c r="G111" s="592" t="s">
        <v>81</v>
      </c>
      <c r="H111" s="593"/>
      <c r="I111" s="592" t="s">
        <v>366</v>
      </c>
      <c r="J111" s="594"/>
      <c r="K111" s="594"/>
      <c r="L111" s="594"/>
      <c r="M111" s="594"/>
      <c r="N111" s="593"/>
      <c r="O111" s="578" t="s">
        <v>51</v>
      </c>
      <c r="P111" s="579"/>
      <c r="Q111" s="579"/>
      <c r="R111" s="580"/>
      <c r="S111" s="228"/>
      <c r="T111" s="228"/>
      <c r="U111" s="228"/>
      <c r="V111" s="228"/>
      <c r="W111" s="228"/>
      <c r="X111" s="228"/>
    </row>
    <row r="112" spans="1:24" ht="74.25" customHeight="1">
      <c r="A112" s="228"/>
      <c r="B112" s="481"/>
      <c r="C112" s="481"/>
      <c r="D112" s="481"/>
      <c r="E112" s="481"/>
      <c r="F112" s="481"/>
      <c r="G112" s="589"/>
      <c r="H112" s="591"/>
      <c r="I112" s="592"/>
      <c r="J112" s="594"/>
      <c r="K112" s="594"/>
      <c r="L112" s="594"/>
      <c r="M112" s="594"/>
      <c r="N112" s="593"/>
      <c r="O112" s="578"/>
      <c r="P112" s="579"/>
      <c r="Q112" s="579"/>
      <c r="R112" s="580"/>
      <c r="S112" s="228"/>
      <c r="T112" s="228"/>
      <c r="U112" s="228"/>
      <c r="V112" s="228"/>
      <c r="W112" s="228"/>
      <c r="X112" s="228"/>
    </row>
    <row r="113" spans="1:24" ht="25.5">
      <c r="A113" s="228"/>
      <c r="B113" s="235"/>
      <c r="C113" s="481" t="s">
        <v>20</v>
      </c>
      <c r="D113" s="481"/>
      <c r="E113" s="481"/>
      <c r="F113" s="481"/>
      <c r="G113" s="581"/>
      <c r="H113" s="582"/>
      <c r="I113" s="565" t="s">
        <v>367</v>
      </c>
      <c r="J113" s="567"/>
      <c r="K113" s="569" t="s">
        <v>368</v>
      </c>
      <c r="L113" s="567"/>
      <c r="M113" s="571" t="s">
        <v>369</v>
      </c>
      <c r="N113" s="573"/>
      <c r="O113" s="583"/>
      <c r="P113" s="584"/>
      <c r="Q113" s="584"/>
      <c r="R113" s="585"/>
      <c r="S113" s="228"/>
      <c r="T113" s="228"/>
      <c r="U113" s="228"/>
      <c r="V113" s="228"/>
      <c r="W113" s="228"/>
      <c r="X113" s="228"/>
    </row>
    <row r="114" spans="1:24" ht="25.5">
      <c r="A114" s="228"/>
      <c r="B114" s="235"/>
      <c r="C114" s="482" t="s">
        <v>338</v>
      </c>
      <c r="D114" s="483"/>
      <c r="E114" s="515"/>
      <c r="F114" s="516"/>
      <c r="G114" s="581"/>
      <c r="H114" s="582"/>
      <c r="I114" s="566"/>
      <c r="J114" s="568"/>
      <c r="K114" s="570"/>
      <c r="L114" s="568"/>
      <c r="M114" s="572"/>
      <c r="N114" s="574"/>
      <c r="O114" s="583"/>
      <c r="P114" s="584"/>
      <c r="Q114" s="584"/>
      <c r="R114" s="585"/>
      <c r="S114" s="228"/>
      <c r="T114" s="228"/>
      <c r="U114" s="228"/>
      <c r="V114" s="228"/>
      <c r="W114" s="228"/>
      <c r="X114" s="228"/>
    </row>
    <row r="115" spans="1:24" ht="25.5">
      <c r="A115" s="228"/>
      <c r="B115" s="235"/>
      <c r="C115" s="578" t="s">
        <v>50</v>
      </c>
      <c r="D115" s="579"/>
      <c r="E115" s="579"/>
      <c r="F115" s="580"/>
      <c r="G115" s="581"/>
      <c r="H115" s="582"/>
      <c r="I115" s="542" t="s">
        <v>370</v>
      </c>
      <c r="J115" s="544" t="s">
        <v>367</v>
      </c>
      <c r="K115" s="546"/>
      <c r="L115" s="544" t="s">
        <v>368</v>
      </c>
      <c r="M115" s="575"/>
      <c r="N115" s="574" t="s">
        <v>369</v>
      </c>
      <c r="O115" s="583"/>
      <c r="P115" s="584"/>
      <c r="Q115" s="584"/>
      <c r="R115" s="585"/>
      <c r="S115" s="228"/>
      <c r="T115" s="228"/>
      <c r="U115" s="228"/>
      <c r="V115" s="228"/>
      <c r="W115" s="228"/>
      <c r="X115" s="228"/>
    </row>
    <row r="116" spans="1:24" ht="25.5">
      <c r="A116" s="228"/>
      <c r="B116" s="235"/>
      <c r="C116" s="482" t="s">
        <v>339</v>
      </c>
      <c r="D116" s="483"/>
      <c r="E116" s="515"/>
      <c r="F116" s="516"/>
      <c r="G116" s="581"/>
      <c r="H116" s="582"/>
      <c r="I116" s="543"/>
      <c r="J116" s="545"/>
      <c r="K116" s="547"/>
      <c r="L116" s="545"/>
      <c r="M116" s="576"/>
      <c r="N116" s="577"/>
      <c r="O116" s="583"/>
      <c r="P116" s="584"/>
      <c r="Q116" s="584"/>
      <c r="R116" s="585"/>
      <c r="S116" s="228"/>
      <c r="T116" s="228"/>
      <c r="U116" s="228"/>
      <c r="V116" s="228"/>
      <c r="W116" s="228"/>
      <c r="X116" s="228"/>
    </row>
    <row r="117" spans="1:24">
      <c r="A117" s="228"/>
      <c r="B117" s="228"/>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row>
    <row r="118" spans="1:24">
      <c r="A118" s="228"/>
      <c r="B118" s="236"/>
      <c r="C118" s="236"/>
      <c r="D118" s="236"/>
      <c r="E118" s="236"/>
      <c r="F118" s="236"/>
      <c r="G118" s="236"/>
      <c r="H118" s="236"/>
      <c r="I118" s="236"/>
      <c r="J118" s="236"/>
      <c r="K118" s="236"/>
      <c r="L118" s="228"/>
      <c r="M118" s="228"/>
      <c r="N118" s="228"/>
      <c r="O118" s="228"/>
      <c r="P118" s="228"/>
      <c r="Q118" s="228"/>
      <c r="R118" s="228"/>
      <c r="S118" s="228"/>
      <c r="T118" s="228"/>
      <c r="U118" s="228"/>
      <c r="V118" s="228"/>
      <c r="W118" s="228"/>
      <c r="X118" s="228"/>
    </row>
    <row r="119" spans="1:24">
      <c r="A119" s="228"/>
      <c r="B119" s="236"/>
      <c r="C119" s="236"/>
      <c r="D119" s="236"/>
      <c r="E119" s="236"/>
      <c r="F119" s="236"/>
      <c r="G119" s="236"/>
      <c r="H119" s="236"/>
      <c r="I119" s="236"/>
      <c r="J119" s="236"/>
      <c r="K119" s="236"/>
      <c r="L119" s="228"/>
      <c r="M119" s="228"/>
      <c r="N119" s="228"/>
      <c r="O119" s="228"/>
      <c r="P119" s="228"/>
      <c r="Q119" s="228"/>
      <c r="R119" s="228"/>
      <c r="S119" s="228"/>
      <c r="T119" s="228"/>
      <c r="U119" s="228"/>
      <c r="V119" s="228"/>
      <c r="W119" s="228"/>
      <c r="X119" s="228"/>
    </row>
    <row r="120" spans="1:24">
      <c r="A120" s="228"/>
      <c r="B120" s="236"/>
      <c r="C120" s="236"/>
      <c r="D120" s="236"/>
      <c r="E120" s="236"/>
      <c r="F120" s="236"/>
      <c r="G120" s="236"/>
      <c r="H120" s="236"/>
      <c r="I120" s="236"/>
      <c r="J120" s="236"/>
      <c r="K120" s="236"/>
      <c r="L120" s="228"/>
      <c r="M120" s="228"/>
      <c r="N120" s="228"/>
      <c r="O120" s="228"/>
      <c r="P120" s="228"/>
      <c r="Q120" s="228"/>
      <c r="R120" s="228"/>
      <c r="S120" s="228"/>
      <c r="T120" s="228"/>
      <c r="U120" s="228"/>
      <c r="V120" s="228"/>
      <c r="W120" s="228"/>
      <c r="X120" s="228"/>
    </row>
    <row r="121" spans="1:24">
      <c r="A121" s="228"/>
      <c r="B121" s="236"/>
      <c r="C121" s="236"/>
      <c r="D121" s="236"/>
      <c r="E121" s="236"/>
      <c r="F121" s="236"/>
      <c r="G121" s="236"/>
      <c r="H121" s="236"/>
      <c r="I121" s="236"/>
      <c r="J121" s="236"/>
      <c r="K121" s="236"/>
      <c r="L121" s="228"/>
      <c r="M121" s="228"/>
      <c r="N121" s="228"/>
      <c r="O121" s="228"/>
      <c r="P121" s="228"/>
      <c r="Q121" s="228"/>
      <c r="R121" s="228"/>
      <c r="S121" s="228"/>
      <c r="T121" s="228"/>
      <c r="U121" s="228"/>
      <c r="V121" s="228"/>
      <c r="W121" s="228"/>
      <c r="X121" s="228"/>
    </row>
    <row r="122" spans="1:24">
      <c r="A122" s="228"/>
      <c r="B122" s="236"/>
      <c r="C122" s="236"/>
      <c r="D122" s="236"/>
      <c r="E122" s="236"/>
      <c r="F122" s="236"/>
      <c r="G122" s="236"/>
      <c r="H122" s="236"/>
      <c r="I122" s="236"/>
      <c r="J122" s="236"/>
      <c r="K122" s="236"/>
      <c r="L122" s="228"/>
      <c r="M122" s="228"/>
      <c r="N122" s="228"/>
      <c r="O122" s="228"/>
      <c r="P122" s="228"/>
      <c r="Q122" s="228"/>
      <c r="R122" s="228"/>
      <c r="S122" s="228"/>
      <c r="T122" s="228"/>
      <c r="U122" s="228"/>
      <c r="V122" s="228"/>
      <c r="W122" s="228"/>
      <c r="X122" s="228"/>
    </row>
    <row r="123" spans="1:24">
      <c r="A123" s="228"/>
      <c r="B123" s="236"/>
      <c r="C123" s="236"/>
      <c r="D123" s="236"/>
      <c r="E123" s="236"/>
      <c r="F123" s="236"/>
      <c r="G123" s="236"/>
      <c r="H123" s="236"/>
      <c r="I123" s="236"/>
      <c r="J123" s="236"/>
      <c r="K123" s="236"/>
      <c r="L123" s="228"/>
      <c r="M123" s="228"/>
      <c r="N123" s="228"/>
      <c r="O123" s="228"/>
      <c r="P123" s="228"/>
      <c r="Q123" s="228"/>
      <c r="R123" s="228"/>
      <c r="S123" s="228"/>
      <c r="T123" s="228"/>
      <c r="U123" s="228"/>
      <c r="V123" s="228"/>
      <c r="W123" s="228"/>
      <c r="X123" s="228"/>
    </row>
    <row r="124" spans="1:24">
      <c r="A124" s="228"/>
      <c r="B124" s="236"/>
      <c r="C124" s="236"/>
      <c r="D124" s="236"/>
      <c r="E124" s="236"/>
      <c r="F124" s="236"/>
      <c r="G124" s="236"/>
      <c r="H124" s="236"/>
      <c r="I124" s="236"/>
      <c r="J124" s="236"/>
      <c r="K124" s="236"/>
      <c r="L124" s="228"/>
      <c r="M124" s="228"/>
      <c r="N124" s="228"/>
      <c r="O124" s="228"/>
      <c r="P124" s="228"/>
      <c r="Q124" s="228"/>
      <c r="R124" s="228"/>
      <c r="S124" s="228"/>
      <c r="T124" s="228"/>
      <c r="U124" s="228"/>
      <c r="V124" s="228"/>
      <c r="W124" s="228"/>
      <c r="X124" s="228"/>
    </row>
    <row r="125" spans="1:24">
      <c r="A125" s="228"/>
      <c r="B125" s="236"/>
      <c r="C125" s="236"/>
      <c r="D125" s="236"/>
      <c r="E125" s="236"/>
      <c r="F125" s="236"/>
      <c r="G125" s="236"/>
      <c r="H125" s="236"/>
      <c r="I125" s="236"/>
      <c r="J125" s="236"/>
      <c r="K125" s="236"/>
      <c r="L125" s="228"/>
      <c r="M125" s="228"/>
      <c r="N125" s="228"/>
      <c r="O125" s="228"/>
      <c r="P125" s="228"/>
      <c r="Q125" s="228"/>
      <c r="R125" s="228"/>
      <c r="S125" s="228"/>
      <c r="T125" s="228"/>
      <c r="U125" s="228"/>
      <c r="V125" s="228"/>
      <c r="W125" s="228"/>
      <c r="X125" s="228"/>
    </row>
    <row r="126" spans="1:24">
      <c r="A126" s="228"/>
      <c r="B126" s="236"/>
      <c r="C126" s="236"/>
      <c r="D126" s="236"/>
      <c r="E126" s="236"/>
      <c r="F126" s="236"/>
      <c r="G126" s="236"/>
      <c r="H126" s="236"/>
      <c r="I126" s="236"/>
      <c r="J126" s="236"/>
      <c r="K126" s="236"/>
      <c r="L126" s="228"/>
      <c r="M126" s="228"/>
      <c r="N126" s="228"/>
      <c r="O126" s="228"/>
      <c r="P126" s="228"/>
      <c r="Q126" s="228"/>
      <c r="R126" s="228"/>
      <c r="S126" s="228"/>
      <c r="T126" s="228"/>
      <c r="U126" s="228"/>
      <c r="V126" s="228"/>
      <c r="W126" s="228"/>
      <c r="X126" s="228"/>
    </row>
    <row r="127" spans="1:24">
      <c r="A127" s="228"/>
      <c r="B127" s="236"/>
      <c r="C127" s="236"/>
      <c r="D127" s="236"/>
      <c r="E127" s="236"/>
      <c r="F127" s="236"/>
      <c r="G127" s="236"/>
      <c r="H127" s="236"/>
      <c r="I127" s="236"/>
      <c r="J127" s="236"/>
      <c r="K127" s="236"/>
      <c r="L127" s="228"/>
      <c r="M127" s="228"/>
      <c r="N127" s="228"/>
      <c r="O127" s="228"/>
      <c r="P127" s="228"/>
      <c r="Q127" s="228"/>
      <c r="R127" s="228"/>
      <c r="S127" s="228"/>
      <c r="T127" s="228"/>
      <c r="U127" s="228"/>
      <c r="V127" s="228"/>
      <c r="W127" s="228"/>
      <c r="X127" s="228"/>
    </row>
    <row r="128" spans="1:24">
      <c r="A128" s="228"/>
      <c r="B128" s="236"/>
      <c r="C128" s="236"/>
      <c r="D128" s="236"/>
      <c r="E128" s="236"/>
      <c r="F128" s="236"/>
      <c r="G128" s="236"/>
      <c r="H128" s="236"/>
      <c r="I128" s="236"/>
      <c r="J128" s="236"/>
      <c r="K128" s="236"/>
      <c r="L128" s="228"/>
      <c r="M128" s="228"/>
      <c r="N128" s="228"/>
      <c r="O128" s="228"/>
      <c r="P128" s="228"/>
      <c r="Q128" s="228"/>
      <c r="R128" s="228"/>
      <c r="S128" s="228"/>
      <c r="T128" s="228"/>
      <c r="U128" s="228"/>
      <c r="V128" s="228"/>
      <c r="W128" s="228"/>
      <c r="X128" s="228"/>
    </row>
    <row r="129" spans="1:24">
      <c r="A129" s="228"/>
      <c r="B129" s="236"/>
      <c r="C129" s="236"/>
      <c r="D129" s="236"/>
      <c r="E129" s="236"/>
      <c r="F129" s="236"/>
      <c r="G129" s="236"/>
      <c r="H129" s="236"/>
      <c r="I129" s="236"/>
      <c r="J129" s="236"/>
      <c r="K129" s="236"/>
      <c r="L129" s="228"/>
      <c r="M129" s="228"/>
      <c r="N129" s="228"/>
      <c r="O129" s="228"/>
      <c r="P129" s="228"/>
      <c r="Q129" s="228"/>
      <c r="R129" s="228"/>
      <c r="S129" s="228"/>
      <c r="T129" s="228"/>
      <c r="U129" s="228"/>
      <c r="V129" s="228"/>
      <c r="W129" s="228"/>
      <c r="X129" s="228"/>
    </row>
    <row r="130" spans="1:24">
      <c r="A130" s="228"/>
      <c r="B130" s="236"/>
      <c r="C130" s="236"/>
      <c r="D130" s="236"/>
      <c r="E130" s="236"/>
      <c r="F130" s="236"/>
      <c r="G130" s="236"/>
      <c r="H130" s="236"/>
      <c r="I130" s="236"/>
      <c r="J130" s="236"/>
      <c r="K130" s="236"/>
      <c r="L130" s="228"/>
      <c r="M130" s="228"/>
      <c r="N130" s="228"/>
      <c r="O130" s="228"/>
      <c r="P130" s="228"/>
      <c r="Q130" s="228"/>
      <c r="R130" s="228"/>
      <c r="S130" s="228"/>
      <c r="T130" s="228"/>
      <c r="U130" s="228"/>
      <c r="V130" s="228"/>
      <c r="W130" s="228"/>
      <c r="X130" s="228"/>
    </row>
    <row r="131" spans="1:24">
      <c r="A131" s="228"/>
      <c r="B131" s="236"/>
      <c r="C131" s="236"/>
      <c r="D131" s="236"/>
      <c r="E131" s="236"/>
      <c r="F131" s="236"/>
      <c r="G131" s="236"/>
      <c r="H131" s="236"/>
      <c r="I131" s="236"/>
      <c r="J131" s="236"/>
      <c r="K131" s="236"/>
      <c r="L131" s="228"/>
      <c r="M131" s="228"/>
      <c r="N131" s="228"/>
      <c r="O131" s="228"/>
      <c r="P131" s="228"/>
      <c r="Q131" s="228"/>
      <c r="R131" s="228"/>
      <c r="S131" s="228"/>
      <c r="T131" s="228"/>
      <c r="U131" s="228"/>
      <c r="V131" s="228"/>
      <c r="W131" s="228"/>
      <c r="X131" s="228"/>
    </row>
    <row r="132" spans="1:24">
      <c r="A132" s="228"/>
      <c r="B132" s="236"/>
      <c r="C132" s="236"/>
      <c r="D132" s="236"/>
      <c r="E132" s="236"/>
      <c r="F132" s="236"/>
      <c r="G132" s="236"/>
      <c r="H132" s="236"/>
      <c r="I132" s="236"/>
      <c r="J132" s="236"/>
      <c r="K132" s="236"/>
      <c r="L132" s="228"/>
      <c r="M132" s="228"/>
      <c r="N132" s="228"/>
      <c r="O132" s="228"/>
      <c r="P132" s="228"/>
      <c r="Q132" s="228"/>
      <c r="R132" s="228"/>
      <c r="S132" s="228"/>
      <c r="T132" s="228"/>
      <c r="U132" s="228"/>
      <c r="V132" s="228"/>
      <c r="W132" s="228"/>
      <c r="X132" s="228"/>
    </row>
    <row r="133" spans="1:24">
      <c r="A133" s="228"/>
      <c r="B133" s="236"/>
      <c r="C133" s="236"/>
      <c r="D133" s="236"/>
      <c r="E133" s="236"/>
      <c r="F133" s="236"/>
      <c r="G133" s="236"/>
      <c r="H133" s="236"/>
      <c r="I133" s="236"/>
      <c r="J133" s="236"/>
      <c r="K133" s="236"/>
      <c r="L133" s="228"/>
      <c r="M133" s="228"/>
      <c r="N133" s="228"/>
      <c r="O133" s="228"/>
      <c r="P133" s="228"/>
      <c r="Q133" s="228"/>
      <c r="R133" s="228"/>
      <c r="S133" s="228"/>
      <c r="T133" s="228"/>
      <c r="U133" s="228"/>
      <c r="V133" s="228"/>
      <c r="W133" s="228"/>
      <c r="X133" s="228"/>
    </row>
    <row r="134" spans="1:24" ht="18.75" customHeight="1">
      <c r="A134" s="228"/>
      <c r="B134" s="236"/>
      <c r="C134" s="236"/>
      <c r="D134" s="236"/>
      <c r="E134" s="236"/>
      <c r="F134" s="236"/>
      <c r="G134" s="236"/>
      <c r="H134" s="236"/>
      <c r="I134" s="236"/>
      <c r="J134" s="228"/>
      <c r="K134" s="228"/>
      <c r="L134" s="228"/>
      <c r="M134" s="228"/>
      <c r="N134" s="228"/>
      <c r="O134" s="228"/>
      <c r="P134" s="228"/>
      <c r="Q134" s="228"/>
      <c r="R134" s="228"/>
      <c r="S134" s="228"/>
      <c r="T134" s="228"/>
      <c r="U134" s="228"/>
      <c r="V134" s="228"/>
      <c r="W134" s="228"/>
      <c r="X134" s="228"/>
    </row>
    <row r="135" spans="1:24">
      <c r="A135" s="228"/>
      <c r="B135" s="236"/>
      <c r="C135" s="236"/>
      <c r="D135" s="236"/>
      <c r="E135" s="236"/>
      <c r="F135" s="236"/>
      <c r="G135" s="236"/>
      <c r="H135" s="236"/>
      <c r="I135" s="236"/>
      <c r="J135" s="228"/>
      <c r="K135" s="228"/>
      <c r="L135" s="228"/>
      <c r="M135" s="228"/>
      <c r="N135" s="228"/>
      <c r="O135" s="228"/>
      <c r="P135" s="228"/>
      <c r="Q135" s="228"/>
      <c r="R135" s="228"/>
      <c r="S135" s="228"/>
      <c r="T135" s="228"/>
      <c r="U135" s="228"/>
      <c r="V135" s="228"/>
      <c r="W135" s="228"/>
      <c r="X135" s="228"/>
    </row>
    <row r="136" spans="1:24">
      <c r="A136" s="228"/>
      <c r="B136" s="236"/>
      <c r="C136" s="236"/>
      <c r="D136" s="236"/>
      <c r="E136" s="236"/>
      <c r="F136" s="236"/>
      <c r="G136" s="236"/>
      <c r="H136" s="236"/>
      <c r="I136" s="236"/>
      <c r="J136" s="228"/>
      <c r="K136" s="228"/>
      <c r="L136" s="228"/>
      <c r="M136" s="228"/>
      <c r="N136" s="228"/>
      <c r="O136" s="228"/>
      <c r="P136" s="228"/>
      <c r="Q136" s="228"/>
      <c r="R136" s="228"/>
      <c r="S136" s="228"/>
      <c r="T136" s="228"/>
      <c r="U136" s="228"/>
      <c r="V136" s="228"/>
      <c r="W136" s="228"/>
      <c r="X136" s="228"/>
    </row>
    <row r="137" spans="1:24">
      <c r="A137" s="228"/>
      <c r="B137" s="236"/>
      <c r="C137" s="236"/>
      <c r="D137" s="236"/>
      <c r="E137" s="236"/>
      <c r="F137" s="236"/>
      <c r="G137" s="236"/>
      <c r="H137" s="236"/>
      <c r="I137" s="236"/>
      <c r="J137" s="228"/>
      <c r="K137" s="228"/>
      <c r="L137" s="228"/>
      <c r="M137" s="228"/>
      <c r="N137" s="228"/>
      <c r="O137" s="228"/>
      <c r="P137" s="228"/>
      <c r="Q137" s="228"/>
      <c r="R137" s="228"/>
      <c r="S137" s="228"/>
      <c r="T137" s="228"/>
      <c r="U137" s="228"/>
      <c r="V137" s="228"/>
      <c r="W137" s="228"/>
      <c r="X137" s="228"/>
    </row>
    <row r="138" spans="1:24">
      <c r="A138" s="228"/>
      <c r="B138" s="236"/>
      <c r="C138" s="236"/>
      <c r="D138" s="236"/>
      <c r="E138" s="236"/>
      <c r="F138" s="236"/>
      <c r="G138" s="236"/>
      <c r="H138" s="236"/>
      <c r="I138" s="236"/>
      <c r="J138" s="228"/>
      <c r="K138" s="228"/>
      <c r="L138" s="228"/>
      <c r="M138" s="228"/>
      <c r="N138" s="228"/>
      <c r="O138" s="228"/>
      <c r="P138" s="228"/>
      <c r="Q138" s="228"/>
      <c r="R138" s="228"/>
      <c r="S138" s="228"/>
      <c r="T138" s="228"/>
      <c r="U138" s="228"/>
      <c r="V138" s="228"/>
      <c r="W138" s="228"/>
      <c r="X138" s="228"/>
    </row>
    <row r="139" spans="1:24">
      <c r="A139" s="228"/>
      <c r="B139" s="236"/>
      <c r="C139" s="236"/>
      <c r="D139" s="236"/>
      <c r="E139" s="236"/>
      <c r="F139" s="236"/>
      <c r="G139" s="236"/>
      <c r="H139" s="236"/>
      <c r="I139" s="236"/>
      <c r="J139" s="228"/>
      <c r="K139" s="228"/>
      <c r="L139" s="228"/>
      <c r="M139" s="228"/>
      <c r="N139" s="228"/>
      <c r="O139" s="228"/>
      <c r="P139" s="228"/>
      <c r="Q139" s="228"/>
      <c r="R139" s="228"/>
      <c r="S139" s="228"/>
      <c r="T139" s="228"/>
      <c r="U139" s="228"/>
      <c r="V139" s="228"/>
      <c r="W139" s="228"/>
      <c r="X139" s="228"/>
    </row>
    <row r="140" spans="1:24">
      <c r="A140" s="228"/>
      <c r="B140" s="236"/>
      <c r="C140" s="236"/>
      <c r="D140" s="236"/>
      <c r="E140" s="236"/>
      <c r="F140" s="236"/>
      <c r="G140" s="236"/>
      <c r="H140" s="236"/>
      <c r="I140" s="236"/>
      <c r="J140" s="228"/>
      <c r="K140" s="228"/>
      <c r="L140" s="228"/>
      <c r="M140" s="228"/>
      <c r="N140" s="228"/>
      <c r="O140" s="228"/>
      <c r="P140" s="228"/>
      <c r="Q140" s="228"/>
      <c r="R140" s="228"/>
      <c r="S140" s="228"/>
      <c r="T140" s="228"/>
      <c r="U140" s="228"/>
      <c r="V140" s="228"/>
      <c r="W140" s="228"/>
      <c r="X140" s="228"/>
    </row>
    <row r="141" spans="1:24">
      <c r="A141" s="228"/>
      <c r="B141" s="236"/>
      <c r="C141" s="236"/>
      <c r="D141" s="236"/>
      <c r="E141" s="236"/>
      <c r="F141" s="236"/>
      <c r="G141" s="236"/>
      <c r="H141" s="236"/>
      <c r="I141" s="236"/>
      <c r="J141" s="228"/>
      <c r="K141" s="228"/>
      <c r="L141" s="228"/>
      <c r="M141" s="228"/>
      <c r="N141" s="228"/>
      <c r="O141" s="228"/>
      <c r="P141" s="228"/>
      <c r="Q141" s="228"/>
      <c r="R141" s="228"/>
      <c r="S141" s="228"/>
      <c r="T141" s="228"/>
      <c r="U141" s="228"/>
      <c r="V141" s="228"/>
      <c r="W141" s="228"/>
      <c r="X141" s="228"/>
    </row>
    <row r="142" spans="1:24" ht="25.5">
      <c r="A142" s="237"/>
      <c r="B142" s="237"/>
      <c r="C142" s="238"/>
      <c r="D142" s="238"/>
      <c r="E142" s="237"/>
      <c r="F142" s="228"/>
      <c r="G142" s="228"/>
      <c r="H142" s="228"/>
      <c r="I142" s="228"/>
      <c r="J142" s="228"/>
      <c r="K142" s="228"/>
      <c r="L142" s="228"/>
      <c r="M142" s="228"/>
      <c r="N142" s="228"/>
      <c r="O142" s="228"/>
      <c r="P142" s="228"/>
      <c r="Q142" s="228"/>
      <c r="R142" s="228"/>
      <c r="S142" s="228"/>
      <c r="T142" s="228"/>
      <c r="U142" s="228"/>
      <c r="V142" s="228"/>
      <c r="W142" s="228"/>
      <c r="X142" s="228"/>
    </row>
    <row r="143" spans="1:24">
      <c r="A143" s="228"/>
      <c r="B143" s="228"/>
      <c r="C143" s="228"/>
      <c r="D143" s="228"/>
      <c r="E143" s="228"/>
      <c r="F143" s="228"/>
      <c r="G143" s="228"/>
      <c r="H143" s="228"/>
      <c r="I143" s="228"/>
      <c r="J143" s="228"/>
      <c r="K143" s="228"/>
      <c r="L143" s="228"/>
      <c r="M143" s="228"/>
      <c r="N143" s="228"/>
      <c r="O143" s="228"/>
      <c r="P143" s="228"/>
      <c r="Q143" s="228"/>
      <c r="R143" s="228"/>
      <c r="S143" s="228"/>
      <c r="T143" s="228"/>
      <c r="U143" s="228"/>
      <c r="V143" s="228"/>
      <c r="W143" s="228"/>
      <c r="X143" s="228"/>
    </row>
  </sheetData>
  <sheetProtection algorithmName="SHA-512" hashValue="i64kV0XFq/NSV6IEU5ZJU084MMip3oRmwobWQ+dIX1pIzBwtnOhxqFo57fQKU2KssB8z8OWK/eEKAg71CqPfVQ==" saltValue="mCJrgBh7D+zIrK7FWQfGow==" spinCount="100000" sheet="1" objects="1" scenarios="1"/>
  <mergeCells count="155">
    <mergeCell ref="N115:N116"/>
    <mergeCell ref="G116:H116"/>
    <mergeCell ref="M113:M114"/>
    <mergeCell ref="O61:R62"/>
    <mergeCell ref="O63:R66"/>
    <mergeCell ref="B59:R60"/>
    <mergeCell ref="G111:H112"/>
    <mergeCell ref="I111:N112"/>
    <mergeCell ref="O111:R112"/>
    <mergeCell ref="B109:R110"/>
    <mergeCell ref="B111:F112"/>
    <mergeCell ref="B82:F83"/>
    <mergeCell ref="C84:F84"/>
    <mergeCell ref="C86:F86"/>
    <mergeCell ref="E85:F85"/>
    <mergeCell ref="E87:F87"/>
    <mergeCell ref="B80:P81"/>
    <mergeCell ref="B61:F62"/>
    <mergeCell ref="G61:H62"/>
    <mergeCell ref="G63:H63"/>
    <mergeCell ref="G64:H64"/>
    <mergeCell ref="G65:H65"/>
    <mergeCell ref="G66:H66"/>
    <mergeCell ref="I61:N62"/>
    <mergeCell ref="G82:I83"/>
    <mergeCell ref="G84:I84"/>
    <mergeCell ref="G85:I85"/>
    <mergeCell ref="G86:I86"/>
    <mergeCell ref="G87:I87"/>
    <mergeCell ref="E77:O79"/>
    <mergeCell ref="C113:F113"/>
    <mergeCell ref="E114:F114"/>
    <mergeCell ref="E116:F116"/>
    <mergeCell ref="C115:F115"/>
    <mergeCell ref="G113:H113"/>
    <mergeCell ref="I113:I114"/>
    <mergeCell ref="J113:J114"/>
    <mergeCell ref="K113:K114"/>
    <mergeCell ref="L113:L114"/>
    <mergeCell ref="N113:N114"/>
    <mergeCell ref="O113:R116"/>
    <mergeCell ref="G114:H114"/>
    <mergeCell ref="G115:H115"/>
    <mergeCell ref="I115:I116"/>
    <mergeCell ref="J115:J116"/>
    <mergeCell ref="K115:K116"/>
    <mergeCell ref="L115:L116"/>
    <mergeCell ref="M115:M116"/>
    <mergeCell ref="K63:K64"/>
    <mergeCell ref="L63:L64"/>
    <mergeCell ref="M63:M64"/>
    <mergeCell ref="N63:N64"/>
    <mergeCell ref="L82:P83"/>
    <mergeCell ref="L84:P87"/>
    <mergeCell ref="J82:K83"/>
    <mergeCell ref="J84:K84"/>
    <mergeCell ref="J85:K85"/>
    <mergeCell ref="J86:K86"/>
    <mergeCell ref="J87:K87"/>
    <mergeCell ref="L65:L66"/>
    <mergeCell ref="M65:M66"/>
    <mergeCell ref="N65:N66"/>
    <mergeCell ref="C63:F63"/>
    <mergeCell ref="C65:F65"/>
    <mergeCell ref="E64:F64"/>
    <mergeCell ref="E66:F66"/>
    <mergeCell ref="I65:I66"/>
    <mergeCell ref="J65:J66"/>
    <mergeCell ref="K65:K66"/>
    <mergeCell ref="J37:K37"/>
    <mergeCell ref="J38:K38"/>
    <mergeCell ref="C64:D64"/>
    <mergeCell ref="B56:D58"/>
    <mergeCell ref="A51:R51"/>
    <mergeCell ref="B52:D55"/>
    <mergeCell ref="J44:L49"/>
    <mergeCell ref="M44:O49"/>
    <mergeCell ref="B46:D47"/>
    <mergeCell ref="B48:D49"/>
    <mergeCell ref="B44:D45"/>
    <mergeCell ref="E44:I49"/>
    <mergeCell ref="E50:I50"/>
    <mergeCell ref="J50:L50"/>
    <mergeCell ref="M50:O50"/>
    <mergeCell ref="I63:I64"/>
    <mergeCell ref="J63:J64"/>
    <mergeCell ref="E106:O108"/>
    <mergeCell ref="A91:R91"/>
    <mergeCell ref="B93:D95"/>
    <mergeCell ref="E93:I95"/>
    <mergeCell ref="B96:D98"/>
    <mergeCell ref="E96:I98"/>
    <mergeCell ref="E99:I99"/>
    <mergeCell ref="K2:K3"/>
    <mergeCell ref="L2:N3"/>
    <mergeCell ref="A6:R6"/>
    <mergeCell ref="B11:D11"/>
    <mergeCell ref="B12:D15"/>
    <mergeCell ref="H12:K15"/>
    <mergeCell ref="L12:O15"/>
    <mergeCell ref="B8:D8"/>
    <mergeCell ref="E8:O8"/>
    <mergeCell ref="B9:D9"/>
    <mergeCell ref="E9:O9"/>
    <mergeCell ref="B10:D10"/>
    <mergeCell ref="E10:O10"/>
    <mergeCell ref="E11:O11"/>
    <mergeCell ref="B28:D30"/>
    <mergeCell ref="B16:D18"/>
    <mergeCell ref="H16:K18"/>
    <mergeCell ref="B24:D27"/>
    <mergeCell ref="A21:R21"/>
    <mergeCell ref="E28:O30"/>
    <mergeCell ref="L33:P34"/>
    <mergeCell ref="J33:K34"/>
    <mergeCell ref="B31:P32"/>
    <mergeCell ref="J42:L43"/>
    <mergeCell ref="M42:O43"/>
    <mergeCell ref="A40:R40"/>
    <mergeCell ref="G33:I34"/>
    <mergeCell ref="G35:I35"/>
    <mergeCell ref="G36:I36"/>
    <mergeCell ref="G37:I37"/>
    <mergeCell ref="G38:I38"/>
    <mergeCell ref="B33:F34"/>
    <mergeCell ref="C35:F35"/>
    <mergeCell ref="C37:F37"/>
    <mergeCell ref="E36:F36"/>
    <mergeCell ref="E38:F38"/>
    <mergeCell ref="C36:D36"/>
    <mergeCell ref="C38:D38"/>
    <mergeCell ref="B7:F7"/>
    <mergeCell ref="G7:O7"/>
    <mergeCell ref="C116:D116"/>
    <mergeCell ref="A70:R70"/>
    <mergeCell ref="A71:R71"/>
    <mergeCell ref="B73:D76"/>
    <mergeCell ref="B77:D79"/>
    <mergeCell ref="C114:D114"/>
    <mergeCell ref="C85:D85"/>
    <mergeCell ref="B102:D105"/>
    <mergeCell ref="B106:D108"/>
    <mergeCell ref="A90:R90"/>
    <mergeCell ref="A101:R101"/>
    <mergeCell ref="C87:D87"/>
    <mergeCell ref="E56:O58"/>
    <mergeCell ref="L35:P38"/>
    <mergeCell ref="J35:K35"/>
    <mergeCell ref="J36:K36"/>
    <mergeCell ref="C66:D66"/>
    <mergeCell ref="A41:R41"/>
    <mergeCell ref="B42:D43"/>
    <mergeCell ref="E42:I43"/>
    <mergeCell ref="L16:O18"/>
    <mergeCell ref="A23:R23"/>
  </mergeCells>
  <phoneticPr fontId="2"/>
  <conditionalFormatting sqref="B35:B38">
    <cfRule type="expression" dxfId="437" priority="117">
      <formula>$B$28&lt;&gt;0</formula>
    </cfRule>
  </conditionalFormatting>
  <conditionalFormatting sqref="J35 G35">
    <cfRule type="expression" dxfId="436" priority="116">
      <formula>$B$35&lt;&gt;""</formula>
    </cfRule>
  </conditionalFormatting>
  <conditionalFormatting sqref="J36 G36">
    <cfRule type="expression" dxfId="435" priority="115">
      <formula>$B$36&lt;&gt;""</formula>
    </cfRule>
  </conditionalFormatting>
  <conditionalFormatting sqref="J37 G37">
    <cfRule type="expression" dxfId="434" priority="114">
      <formula>$B$37&lt;&gt;""</formula>
    </cfRule>
  </conditionalFormatting>
  <conditionalFormatting sqref="J38 G38">
    <cfRule type="expression" dxfId="433" priority="113">
      <formula>$B$38&lt;&gt;""</formula>
    </cfRule>
  </conditionalFormatting>
  <conditionalFormatting sqref="L35">
    <cfRule type="expression" dxfId="432" priority="112">
      <formula>$B$28&lt;&gt;0</formula>
    </cfRule>
  </conditionalFormatting>
  <conditionalFormatting sqref="O63">
    <cfRule type="expression" dxfId="431" priority="107">
      <formula>$B$56&lt;&gt;""</formula>
    </cfRule>
  </conditionalFormatting>
  <conditionalFormatting sqref="B63:B66">
    <cfRule type="expression" dxfId="430" priority="45">
      <formula>$B$56&lt;&gt;""</formula>
    </cfRule>
  </conditionalFormatting>
  <conditionalFormatting sqref="B84:B87">
    <cfRule type="expression" dxfId="429" priority="31">
      <formula>$B$77&lt;&gt;""</formula>
    </cfRule>
  </conditionalFormatting>
  <conditionalFormatting sqref="J84 G84">
    <cfRule type="expression" dxfId="428" priority="30">
      <formula>$B$84&lt;&gt;""</formula>
    </cfRule>
  </conditionalFormatting>
  <conditionalFormatting sqref="J85 G85">
    <cfRule type="expression" dxfId="427" priority="29">
      <formula>$B$85&lt;&gt;""</formula>
    </cfRule>
  </conditionalFormatting>
  <conditionalFormatting sqref="J86 G86">
    <cfRule type="expression" dxfId="426" priority="28">
      <formula>$B$86&lt;&gt;""</formula>
    </cfRule>
  </conditionalFormatting>
  <conditionalFormatting sqref="J87 G87">
    <cfRule type="expression" dxfId="425" priority="27">
      <formula>$B$87&lt;&gt;""</formula>
    </cfRule>
  </conditionalFormatting>
  <conditionalFormatting sqref="L84">
    <cfRule type="expression" dxfId="424" priority="26">
      <formula>$B$77&lt;&gt;""</formula>
    </cfRule>
  </conditionalFormatting>
  <conditionalFormatting sqref="B113:B116">
    <cfRule type="expression" dxfId="423" priority="25">
      <formula>$B$106&lt;&gt;""</formula>
    </cfRule>
  </conditionalFormatting>
  <conditionalFormatting sqref="E99:I99">
    <cfRule type="expression" dxfId="422" priority="19">
      <formula>$E$99&lt;&gt;""</formula>
    </cfRule>
  </conditionalFormatting>
  <conditionalFormatting sqref="E36:F36">
    <cfRule type="expression" dxfId="421" priority="18">
      <formula>$B$36&lt;&gt;""</formula>
    </cfRule>
  </conditionalFormatting>
  <conditionalFormatting sqref="E38:F38">
    <cfRule type="expression" dxfId="420" priority="17">
      <formula>$B$38&lt;&gt;""</formula>
    </cfRule>
  </conditionalFormatting>
  <conditionalFormatting sqref="E64:F64">
    <cfRule type="expression" dxfId="419" priority="16">
      <formula>$B$64&lt;&gt;""</formula>
    </cfRule>
  </conditionalFormatting>
  <conditionalFormatting sqref="E66:F66">
    <cfRule type="expression" dxfId="418" priority="15">
      <formula>$B$66&lt;&gt;""</formula>
    </cfRule>
  </conditionalFormatting>
  <conditionalFormatting sqref="E85:F85">
    <cfRule type="expression" dxfId="417" priority="14">
      <formula>$B$85&lt;&gt;""</formula>
    </cfRule>
  </conditionalFormatting>
  <conditionalFormatting sqref="E87:F87">
    <cfRule type="expression" dxfId="416" priority="13">
      <formula>$B$87&lt;&gt;""</formula>
    </cfRule>
  </conditionalFormatting>
  <conditionalFormatting sqref="E114:F114">
    <cfRule type="expression" dxfId="415" priority="12">
      <formula>$B$114&lt;&gt;""</formula>
    </cfRule>
  </conditionalFormatting>
  <conditionalFormatting sqref="E116:F116">
    <cfRule type="expression" dxfId="414" priority="11">
      <formula>$B$116&lt;&gt;""</formula>
    </cfRule>
  </conditionalFormatting>
  <conditionalFormatting sqref="G63:H63 J63:J64 L63:L64 K65:K66 M65:M66 O63:R66">
    <cfRule type="expression" dxfId="413" priority="10">
      <formula>$B$63&lt;&gt;""</formula>
    </cfRule>
  </conditionalFormatting>
  <conditionalFormatting sqref="G64:H64 J63:J64 L63:L64 K65:K66 M65:M66">
    <cfRule type="expression" dxfId="412" priority="9">
      <formula>$B$64&lt;&gt;""</formula>
    </cfRule>
  </conditionalFormatting>
  <conditionalFormatting sqref="G65:H65 J63:J64 L63:L64 K65:K66 M65:M66">
    <cfRule type="expression" dxfId="411" priority="8">
      <formula>$B$65&lt;&gt;""</formula>
    </cfRule>
  </conditionalFormatting>
  <conditionalFormatting sqref="G66:H66 J63:J64 L63:L64 K65:K66 M65:M66">
    <cfRule type="expression" dxfId="410" priority="7">
      <formula>$B$66&lt;&gt;""</formula>
    </cfRule>
  </conditionalFormatting>
  <conditionalFormatting sqref="O113">
    <cfRule type="expression" dxfId="409" priority="6">
      <formula>$B$56&lt;&gt;""</formula>
    </cfRule>
  </conditionalFormatting>
  <conditionalFormatting sqref="G113:H113 J113:J114 L113:L114 K115:K116 M115:M116 O113:R116">
    <cfRule type="expression" dxfId="408" priority="5">
      <formula>$B$63&lt;&gt;""</formula>
    </cfRule>
  </conditionalFormatting>
  <conditionalFormatting sqref="G114:H114 J113:J114 L113:L114 K115:K116 M115:M116">
    <cfRule type="expression" dxfId="407" priority="4">
      <formula>$B$114&lt;&gt;""</formula>
    </cfRule>
  </conditionalFormatting>
  <conditionalFormatting sqref="G115:H115 J113:J114 L113:L114 K115:K116 M115:M116">
    <cfRule type="expression" dxfId="406" priority="3">
      <formula>$B$65&lt;&gt;""</formula>
    </cfRule>
  </conditionalFormatting>
  <conditionalFormatting sqref="G116:H116 J113:J114 L113:L114 K115:K116 M115:M116">
    <cfRule type="expression" dxfId="405" priority="2">
      <formula>$B$66&lt;&gt;""</formula>
    </cfRule>
  </conditionalFormatting>
  <conditionalFormatting sqref="B44:D45 E44:I49 B48:D49">
    <cfRule type="containsBlanks" priority="1">
      <formula>LEN(TRIM(B44))=0</formula>
    </cfRule>
  </conditionalFormatting>
  <dataValidations count="3">
    <dataValidation type="list" allowBlank="1" showInputMessage="1" showErrorMessage="1" sqref="B35:B38 B63:B66 B84:B87 B113:B116">
      <formula1>$Z$9:$Z$10</formula1>
    </dataValidation>
    <dataValidation type="list" allowBlank="1" showInputMessage="1" showErrorMessage="1" sqref="B16:D18">
      <formula1>$AB$1:$AB$3</formula1>
    </dataValidation>
    <dataValidation type="list" allowBlank="1" showInputMessage="1" showErrorMessage="1" sqref="J35:K38 J84:K87">
      <formula1>$AA$1:$AA$19</formula1>
    </dataValidation>
  </dataValidations>
  <pageMargins left="0.7" right="0.7" top="0.75" bottom="0.75" header="0.3" footer="0.3"/>
  <pageSetup paperSize="9" scale="47" fitToHeight="0" orientation="portrait" r:id="rId1"/>
  <rowBreaks count="1" manualBreakCount="1">
    <brk id="67"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24"/>
  <sheetViews>
    <sheetView view="pageBreakPreview" zoomScaleNormal="100" zoomScaleSheetLayoutView="100" workbookViewId="0">
      <selection activeCell="S16" sqref="S16:Y17"/>
    </sheetView>
  </sheetViews>
  <sheetFormatPr defaultRowHeight="13.5"/>
  <cols>
    <col min="1" max="47" width="2.25" style="200" customWidth="1"/>
    <col min="48" max="16384" width="9" style="200"/>
  </cols>
  <sheetData>
    <row r="1" spans="1:39">
      <c r="A1" s="200" t="s">
        <v>171</v>
      </c>
      <c r="AL1" s="428"/>
      <c r="AM1" s="428"/>
    </row>
    <row r="2" spans="1:39">
      <c r="A2" s="612" t="s">
        <v>170</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row>
    <row r="3" spans="1:39">
      <c r="A3" s="612"/>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row>
    <row r="4" spans="1:39" ht="13.5" customHeight="1">
      <c r="A4" s="203"/>
      <c r="B4" s="203"/>
      <c r="C4" s="203"/>
      <c r="D4" s="203"/>
      <c r="E4" s="203"/>
      <c r="F4" s="203"/>
      <c r="G4" s="203"/>
      <c r="H4" s="203"/>
      <c r="I4" s="203"/>
      <c r="J4" s="203"/>
      <c r="K4" s="203"/>
      <c r="L4" s="203"/>
      <c r="M4" s="203"/>
      <c r="N4" s="203"/>
      <c r="O4" s="203"/>
      <c r="P4" s="203"/>
      <c r="Q4" s="203"/>
      <c r="R4" s="203"/>
      <c r="AC4" s="448">
        <f ca="1">TODAY()</f>
        <v>44117</v>
      </c>
      <c r="AD4" s="448"/>
      <c r="AE4" s="448"/>
      <c r="AF4" s="448"/>
      <c r="AG4" s="448"/>
      <c r="AH4" s="448"/>
      <c r="AI4" s="448"/>
      <c r="AJ4" s="448"/>
      <c r="AK4" s="448"/>
      <c r="AL4" s="448"/>
      <c r="AM4" s="448"/>
    </row>
    <row r="5" spans="1:39" ht="13.5" customHeight="1" thickBot="1">
      <c r="A5" s="200" t="s">
        <v>169</v>
      </c>
      <c r="B5" s="203"/>
      <c r="C5" s="203"/>
      <c r="D5" s="203"/>
      <c r="E5" s="203"/>
      <c r="F5" s="203"/>
      <c r="G5" s="203"/>
      <c r="H5" s="203"/>
      <c r="I5" s="203"/>
      <c r="J5" s="203"/>
      <c r="K5" s="203"/>
      <c r="L5" s="203"/>
      <c r="M5" s="203"/>
      <c r="N5" s="203"/>
      <c r="O5" s="203"/>
      <c r="P5" s="203"/>
      <c r="Q5" s="203"/>
      <c r="R5" s="203"/>
    </row>
    <row r="6" spans="1:39">
      <c r="S6" s="615" t="s">
        <v>13</v>
      </c>
      <c r="T6" s="616"/>
      <c r="U6" s="616"/>
      <c r="V6" s="616"/>
      <c r="W6" s="616"/>
      <c r="X6" s="616"/>
      <c r="Y6" s="617"/>
      <c r="Z6" s="619" t="s">
        <v>168</v>
      </c>
      <c r="AA6" s="613"/>
      <c r="AB6" s="613"/>
      <c r="AC6" s="613"/>
      <c r="AD6" s="629">
        <f>⑤⑧処遇Ⅰ入力シート!I7</f>
        <v>0</v>
      </c>
      <c r="AE6" s="629"/>
      <c r="AF6" s="629"/>
      <c r="AG6" s="629"/>
      <c r="AH6" s="629"/>
      <c r="AI6" s="629"/>
      <c r="AJ6" s="629"/>
      <c r="AK6" s="629"/>
      <c r="AL6" s="613" t="s">
        <v>31</v>
      </c>
      <c r="AM6" s="614"/>
    </row>
    <row r="7" spans="1:39">
      <c r="S7" s="618" t="s">
        <v>14</v>
      </c>
      <c r="T7" s="453"/>
      <c r="U7" s="453"/>
      <c r="V7" s="453"/>
      <c r="W7" s="453"/>
      <c r="X7" s="453"/>
      <c r="Y7" s="444"/>
      <c r="Z7" s="620">
        <f>⑤⑧処遇Ⅰ入力シート!E8</f>
        <v>0</v>
      </c>
      <c r="AA7" s="621"/>
      <c r="AB7" s="621"/>
      <c r="AC7" s="621"/>
      <c r="AD7" s="621"/>
      <c r="AE7" s="621"/>
      <c r="AF7" s="621"/>
      <c r="AG7" s="621"/>
      <c r="AH7" s="621"/>
      <c r="AI7" s="621"/>
      <c r="AJ7" s="621"/>
      <c r="AK7" s="621"/>
      <c r="AL7" s="621"/>
      <c r="AM7" s="622"/>
    </row>
    <row r="8" spans="1:39">
      <c r="S8" s="618" t="s">
        <v>15</v>
      </c>
      <c r="T8" s="453"/>
      <c r="U8" s="453"/>
      <c r="V8" s="453"/>
      <c r="W8" s="453"/>
      <c r="X8" s="453"/>
      <c r="Y8" s="444"/>
      <c r="Z8" s="623">
        <f>⑤⑧処遇Ⅰ入力シート!E9</f>
        <v>0</v>
      </c>
      <c r="AA8" s="624"/>
      <c r="AB8" s="624"/>
      <c r="AC8" s="624"/>
      <c r="AD8" s="624"/>
      <c r="AE8" s="624"/>
      <c r="AF8" s="624"/>
      <c r="AG8" s="624"/>
      <c r="AH8" s="624"/>
      <c r="AI8" s="624"/>
      <c r="AJ8" s="624"/>
      <c r="AK8" s="624"/>
      <c r="AL8" s="624"/>
      <c r="AM8" s="625"/>
    </row>
    <row r="9" spans="1:39" ht="27" customHeight="1">
      <c r="S9" s="618" t="s">
        <v>16</v>
      </c>
      <c r="T9" s="453"/>
      <c r="U9" s="453"/>
      <c r="V9" s="453"/>
      <c r="W9" s="453"/>
      <c r="X9" s="453"/>
      <c r="Y9" s="444"/>
      <c r="Z9" s="626">
        <f>⑤⑧処遇Ⅰ入力シート!E10</f>
        <v>0</v>
      </c>
      <c r="AA9" s="627"/>
      <c r="AB9" s="627"/>
      <c r="AC9" s="627"/>
      <c r="AD9" s="627"/>
      <c r="AE9" s="627"/>
      <c r="AF9" s="627"/>
      <c r="AG9" s="627"/>
      <c r="AH9" s="627"/>
      <c r="AI9" s="627"/>
      <c r="AJ9" s="627"/>
      <c r="AK9" s="627"/>
      <c r="AL9" s="627"/>
      <c r="AM9" s="628"/>
    </row>
    <row r="10" spans="1:39" ht="18" thickBot="1">
      <c r="S10" s="644" t="s">
        <v>32</v>
      </c>
      <c r="T10" s="459"/>
      <c r="U10" s="459"/>
      <c r="V10" s="459"/>
      <c r="W10" s="459"/>
      <c r="X10" s="459"/>
      <c r="Y10" s="446"/>
      <c r="Z10" s="645">
        <f>⑤⑧処遇Ⅰ入力シート!E11</f>
        <v>0</v>
      </c>
      <c r="AA10" s="646"/>
      <c r="AB10" s="646"/>
      <c r="AC10" s="646"/>
      <c r="AD10" s="646"/>
      <c r="AE10" s="646"/>
      <c r="AF10" s="646"/>
      <c r="AG10" s="646"/>
      <c r="AH10" s="646"/>
      <c r="AI10" s="646"/>
      <c r="AJ10" s="646"/>
      <c r="AK10" s="646"/>
      <c r="AL10" s="642" t="s">
        <v>167</v>
      </c>
      <c r="AM10" s="643"/>
    </row>
    <row r="12" spans="1:39">
      <c r="A12" s="634" t="s">
        <v>119</v>
      </c>
      <c r="B12" s="635"/>
      <c r="C12" s="634" t="s">
        <v>166</v>
      </c>
      <c r="D12" s="635"/>
      <c r="E12" s="635"/>
      <c r="F12" s="635"/>
      <c r="G12" s="634" t="s">
        <v>165</v>
      </c>
      <c r="H12" s="635"/>
      <c r="I12" s="635"/>
      <c r="J12" s="635"/>
      <c r="K12" s="634" t="s">
        <v>164</v>
      </c>
      <c r="L12" s="635"/>
      <c r="M12" s="635"/>
      <c r="N12" s="635"/>
      <c r="O12" s="635"/>
      <c r="P12" s="635"/>
      <c r="Q12" s="635"/>
      <c r="R12" s="638"/>
      <c r="S12" s="648" t="s">
        <v>163</v>
      </c>
      <c r="T12" s="648"/>
      <c r="U12" s="648"/>
      <c r="V12" s="648"/>
      <c r="W12" s="648"/>
      <c r="X12" s="648"/>
      <c r="Y12" s="649"/>
      <c r="Z12" s="652" t="s">
        <v>162</v>
      </c>
      <c r="AA12" s="652"/>
      <c r="AB12" s="652"/>
      <c r="AC12" s="652"/>
      <c r="AD12" s="652"/>
      <c r="AE12" s="652"/>
      <c r="AF12" s="653"/>
      <c r="AG12" s="656" t="s">
        <v>161</v>
      </c>
      <c r="AH12" s="635"/>
      <c r="AI12" s="635"/>
      <c r="AJ12" s="635"/>
      <c r="AK12" s="635"/>
      <c r="AL12" s="635"/>
      <c r="AM12" s="638"/>
    </row>
    <row r="13" spans="1:39">
      <c r="A13" s="636"/>
      <c r="B13" s="637"/>
      <c r="C13" s="636"/>
      <c r="D13" s="637"/>
      <c r="E13" s="637"/>
      <c r="F13" s="637"/>
      <c r="G13" s="636"/>
      <c r="H13" s="637"/>
      <c r="I13" s="637"/>
      <c r="J13" s="637"/>
      <c r="K13" s="636"/>
      <c r="L13" s="637"/>
      <c r="M13" s="637"/>
      <c r="N13" s="637"/>
      <c r="O13" s="637"/>
      <c r="P13" s="637"/>
      <c r="Q13" s="637"/>
      <c r="R13" s="647"/>
      <c r="S13" s="650"/>
      <c r="T13" s="650"/>
      <c r="U13" s="650"/>
      <c r="V13" s="650"/>
      <c r="W13" s="650"/>
      <c r="X13" s="650"/>
      <c r="Y13" s="651"/>
      <c r="Z13" s="654"/>
      <c r="AA13" s="654"/>
      <c r="AB13" s="654"/>
      <c r="AC13" s="654"/>
      <c r="AD13" s="654"/>
      <c r="AE13" s="654"/>
      <c r="AF13" s="655"/>
      <c r="AG13" s="637"/>
      <c r="AH13" s="637"/>
      <c r="AI13" s="637"/>
      <c r="AJ13" s="637"/>
      <c r="AK13" s="637"/>
      <c r="AL13" s="637"/>
      <c r="AM13" s="647"/>
    </row>
    <row r="14" spans="1:39">
      <c r="A14" s="636"/>
      <c r="B14" s="637"/>
      <c r="C14" s="636"/>
      <c r="D14" s="637"/>
      <c r="E14" s="637"/>
      <c r="F14" s="637"/>
      <c r="G14" s="636"/>
      <c r="H14" s="637"/>
      <c r="I14" s="637"/>
      <c r="J14" s="637"/>
      <c r="K14" s="636"/>
      <c r="L14" s="637"/>
      <c r="M14" s="637"/>
      <c r="N14" s="637"/>
      <c r="O14" s="637"/>
      <c r="P14" s="637"/>
      <c r="Q14" s="637"/>
      <c r="R14" s="647"/>
      <c r="S14" s="650"/>
      <c r="T14" s="650"/>
      <c r="U14" s="650"/>
      <c r="V14" s="650"/>
      <c r="W14" s="650"/>
      <c r="X14" s="650"/>
      <c r="Y14" s="651"/>
      <c r="Z14" s="654"/>
      <c r="AA14" s="654"/>
      <c r="AB14" s="654"/>
      <c r="AC14" s="654"/>
      <c r="AD14" s="654"/>
      <c r="AE14" s="654"/>
      <c r="AF14" s="655"/>
      <c r="AG14" s="637"/>
      <c r="AH14" s="637"/>
      <c r="AI14" s="637"/>
      <c r="AJ14" s="637"/>
      <c r="AK14" s="637"/>
      <c r="AL14" s="637"/>
      <c r="AM14" s="647"/>
    </row>
    <row r="15" spans="1:39">
      <c r="A15" s="639"/>
      <c r="B15" s="640"/>
      <c r="C15" s="639"/>
      <c r="D15" s="640"/>
      <c r="E15" s="640"/>
      <c r="F15" s="640"/>
      <c r="G15" s="639"/>
      <c r="H15" s="640"/>
      <c r="I15" s="640"/>
      <c r="J15" s="640"/>
      <c r="K15" s="639"/>
      <c r="L15" s="640"/>
      <c r="M15" s="640"/>
      <c r="N15" s="640"/>
      <c r="O15" s="640"/>
      <c r="P15" s="640"/>
      <c r="Q15" s="640"/>
      <c r="R15" s="641"/>
      <c r="S15" s="657" t="s">
        <v>160</v>
      </c>
      <c r="T15" s="658"/>
      <c r="U15" s="658"/>
      <c r="V15" s="658"/>
      <c r="W15" s="658"/>
      <c r="X15" s="658"/>
      <c r="Y15" s="659"/>
      <c r="Z15" s="658" t="s">
        <v>159</v>
      </c>
      <c r="AA15" s="658"/>
      <c r="AB15" s="658"/>
      <c r="AC15" s="658"/>
      <c r="AD15" s="658"/>
      <c r="AE15" s="658"/>
      <c r="AF15" s="659"/>
      <c r="AG15" s="640"/>
      <c r="AH15" s="640"/>
      <c r="AI15" s="640"/>
      <c r="AJ15" s="640"/>
      <c r="AK15" s="640"/>
      <c r="AL15" s="640"/>
      <c r="AM15" s="641"/>
    </row>
    <row r="16" spans="1:39">
      <c r="A16" s="630">
        <v>1</v>
      </c>
      <c r="B16" s="631"/>
      <c r="C16" s="630" t="s">
        <v>398</v>
      </c>
      <c r="D16" s="631"/>
      <c r="E16" s="631"/>
      <c r="F16" s="631"/>
      <c r="G16" s="634" t="s">
        <v>399</v>
      </c>
      <c r="H16" s="635"/>
      <c r="I16" s="635"/>
      <c r="J16" s="635"/>
      <c r="K16" s="634" t="str">
        <f>IF(⑤⑧処遇Ⅰ入力シート!E10=0,"",⑤⑧処遇Ⅰ入力シート!E10)</f>
        <v/>
      </c>
      <c r="L16" s="635"/>
      <c r="M16" s="635"/>
      <c r="N16" s="635"/>
      <c r="O16" s="635"/>
      <c r="P16" s="635"/>
      <c r="Q16" s="635"/>
      <c r="R16" s="638"/>
      <c r="S16" s="604"/>
      <c r="T16" s="604"/>
      <c r="U16" s="604"/>
      <c r="V16" s="604"/>
      <c r="W16" s="604"/>
      <c r="X16" s="604"/>
      <c r="Y16" s="605"/>
      <c r="Z16" s="604"/>
      <c r="AA16" s="604"/>
      <c r="AB16" s="604"/>
      <c r="AC16" s="604"/>
      <c r="AD16" s="604"/>
      <c r="AE16" s="604"/>
      <c r="AF16" s="605"/>
      <c r="AG16" s="608">
        <f>S16-Z16</f>
        <v>0</v>
      </c>
      <c r="AH16" s="608"/>
      <c r="AI16" s="608"/>
      <c r="AJ16" s="608"/>
      <c r="AK16" s="608"/>
      <c r="AL16" s="608"/>
      <c r="AM16" s="609"/>
    </row>
    <row r="17" spans="1:39">
      <c r="A17" s="632"/>
      <c r="B17" s="633"/>
      <c r="C17" s="632"/>
      <c r="D17" s="633"/>
      <c r="E17" s="633"/>
      <c r="F17" s="633"/>
      <c r="G17" s="636"/>
      <c r="H17" s="637"/>
      <c r="I17" s="637"/>
      <c r="J17" s="637"/>
      <c r="K17" s="639"/>
      <c r="L17" s="640"/>
      <c r="M17" s="640"/>
      <c r="N17" s="640"/>
      <c r="O17" s="640"/>
      <c r="P17" s="640"/>
      <c r="Q17" s="640"/>
      <c r="R17" s="641"/>
      <c r="S17" s="606"/>
      <c r="T17" s="606"/>
      <c r="U17" s="606"/>
      <c r="V17" s="606"/>
      <c r="W17" s="606"/>
      <c r="X17" s="606"/>
      <c r="Y17" s="607"/>
      <c r="Z17" s="606"/>
      <c r="AA17" s="606"/>
      <c r="AB17" s="606"/>
      <c r="AC17" s="606"/>
      <c r="AD17" s="606"/>
      <c r="AE17" s="606"/>
      <c r="AF17" s="607"/>
      <c r="AG17" s="610"/>
      <c r="AH17" s="610"/>
      <c r="AI17" s="610"/>
      <c r="AJ17" s="610"/>
      <c r="AK17" s="610"/>
      <c r="AL17" s="610"/>
      <c r="AM17" s="611"/>
    </row>
    <row r="18" spans="1:39">
      <c r="A18" s="630">
        <v>2</v>
      </c>
      <c r="B18" s="631"/>
      <c r="C18" s="660"/>
      <c r="D18" s="661"/>
      <c r="E18" s="661"/>
      <c r="F18" s="662"/>
      <c r="G18" s="598"/>
      <c r="H18" s="599"/>
      <c r="I18" s="599"/>
      <c r="J18" s="599"/>
      <c r="K18" s="598"/>
      <c r="L18" s="599"/>
      <c r="M18" s="599"/>
      <c r="N18" s="599"/>
      <c r="O18" s="599"/>
      <c r="P18" s="599"/>
      <c r="Q18" s="599"/>
      <c r="R18" s="600"/>
      <c r="S18" s="604"/>
      <c r="T18" s="604"/>
      <c r="U18" s="604"/>
      <c r="V18" s="604"/>
      <c r="W18" s="604"/>
      <c r="X18" s="604"/>
      <c r="Y18" s="605"/>
      <c r="Z18" s="604"/>
      <c r="AA18" s="604"/>
      <c r="AB18" s="604"/>
      <c r="AC18" s="604"/>
      <c r="AD18" s="604"/>
      <c r="AE18" s="604"/>
      <c r="AF18" s="605"/>
      <c r="AG18" s="608">
        <f>S18-Z18</f>
        <v>0</v>
      </c>
      <c r="AH18" s="608"/>
      <c r="AI18" s="608"/>
      <c r="AJ18" s="608"/>
      <c r="AK18" s="608"/>
      <c r="AL18" s="608"/>
      <c r="AM18" s="609"/>
    </row>
    <row r="19" spans="1:39">
      <c r="A19" s="632"/>
      <c r="B19" s="633"/>
      <c r="C19" s="472"/>
      <c r="D19" s="663"/>
      <c r="E19" s="663"/>
      <c r="F19" s="473"/>
      <c r="G19" s="601"/>
      <c r="H19" s="602"/>
      <c r="I19" s="602"/>
      <c r="J19" s="602"/>
      <c r="K19" s="601"/>
      <c r="L19" s="602"/>
      <c r="M19" s="602"/>
      <c r="N19" s="602"/>
      <c r="O19" s="602"/>
      <c r="P19" s="602"/>
      <c r="Q19" s="602"/>
      <c r="R19" s="603"/>
      <c r="S19" s="606"/>
      <c r="T19" s="606"/>
      <c r="U19" s="606"/>
      <c r="V19" s="606"/>
      <c r="W19" s="606"/>
      <c r="X19" s="606"/>
      <c r="Y19" s="607"/>
      <c r="Z19" s="606"/>
      <c r="AA19" s="606"/>
      <c r="AB19" s="606"/>
      <c r="AC19" s="606"/>
      <c r="AD19" s="606"/>
      <c r="AE19" s="606"/>
      <c r="AF19" s="607"/>
      <c r="AG19" s="610"/>
      <c r="AH19" s="610"/>
      <c r="AI19" s="610"/>
      <c r="AJ19" s="610"/>
      <c r="AK19" s="610"/>
      <c r="AL19" s="610"/>
      <c r="AM19" s="611"/>
    </row>
    <row r="20" spans="1:39">
      <c r="A20" s="630">
        <v>3</v>
      </c>
      <c r="B20" s="631"/>
      <c r="C20" s="660"/>
      <c r="D20" s="661"/>
      <c r="E20" s="661"/>
      <c r="F20" s="662"/>
      <c r="G20" s="598"/>
      <c r="H20" s="599"/>
      <c r="I20" s="599"/>
      <c r="J20" s="599"/>
      <c r="K20" s="598"/>
      <c r="L20" s="599"/>
      <c r="M20" s="599"/>
      <c r="N20" s="599"/>
      <c r="O20" s="599"/>
      <c r="P20" s="599"/>
      <c r="Q20" s="599"/>
      <c r="R20" s="600"/>
      <c r="S20" s="604"/>
      <c r="T20" s="604"/>
      <c r="U20" s="604"/>
      <c r="V20" s="604"/>
      <c r="W20" s="604"/>
      <c r="X20" s="604"/>
      <c r="Y20" s="605"/>
      <c r="Z20" s="604"/>
      <c r="AA20" s="604"/>
      <c r="AB20" s="604"/>
      <c r="AC20" s="604"/>
      <c r="AD20" s="604"/>
      <c r="AE20" s="604"/>
      <c r="AF20" s="605"/>
      <c r="AG20" s="608">
        <f>S20-Z20</f>
        <v>0</v>
      </c>
      <c r="AH20" s="608"/>
      <c r="AI20" s="608"/>
      <c r="AJ20" s="608"/>
      <c r="AK20" s="608"/>
      <c r="AL20" s="608"/>
      <c r="AM20" s="609"/>
    </row>
    <row r="21" spans="1:39">
      <c r="A21" s="632"/>
      <c r="B21" s="633"/>
      <c r="C21" s="472"/>
      <c r="D21" s="663"/>
      <c r="E21" s="663"/>
      <c r="F21" s="473"/>
      <c r="G21" s="601"/>
      <c r="H21" s="602"/>
      <c r="I21" s="602"/>
      <c r="J21" s="602"/>
      <c r="K21" s="601"/>
      <c r="L21" s="602"/>
      <c r="M21" s="602"/>
      <c r="N21" s="602"/>
      <c r="O21" s="602"/>
      <c r="P21" s="602"/>
      <c r="Q21" s="602"/>
      <c r="R21" s="603"/>
      <c r="S21" s="606"/>
      <c r="T21" s="606"/>
      <c r="U21" s="606"/>
      <c r="V21" s="606"/>
      <c r="W21" s="606"/>
      <c r="X21" s="606"/>
      <c r="Y21" s="607"/>
      <c r="Z21" s="606"/>
      <c r="AA21" s="606"/>
      <c r="AB21" s="606"/>
      <c r="AC21" s="606"/>
      <c r="AD21" s="606"/>
      <c r="AE21" s="606"/>
      <c r="AF21" s="607"/>
      <c r="AG21" s="610"/>
      <c r="AH21" s="610"/>
      <c r="AI21" s="610"/>
      <c r="AJ21" s="610"/>
      <c r="AK21" s="610"/>
      <c r="AL21" s="610"/>
      <c r="AM21" s="611"/>
    </row>
    <row r="22" spans="1:39">
      <c r="A22" s="630">
        <v>4</v>
      </c>
      <c r="B22" s="631"/>
      <c r="C22" s="660"/>
      <c r="D22" s="661"/>
      <c r="E22" s="661"/>
      <c r="F22" s="662"/>
      <c r="G22" s="598"/>
      <c r="H22" s="599"/>
      <c r="I22" s="599"/>
      <c r="J22" s="599"/>
      <c r="K22" s="598"/>
      <c r="L22" s="599"/>
      <c r="M22" s="599"/>
      <c r="N22" s="599"/>
      <c r="O22" s="599"/>
      <c r="P22" s="599"/>
      <c r="Q22" s="599"/>
      <c r="R22" s="600"/>
      <c r="S22" s="604"/>
      <c r="T22" s="604"/>
      <c r="U22" s="604"/>
      <c r="V22" s="604"/>
      <c r="W22" s="604"/>
      <c r="X22" s="604"/>
      <c r="Y22" s="605"/>
      <c r="Z22" s="604"/>
      <c r="AA22" s="604"/>
      <c r="AB22" s="604"/>
      <c r="AC22" s="604"/>
      <c r="AD22" s="604"/>
      <c r="AE22" s="604"/>
      <c r="AF22" s="605"/>
      <c r="AG22" s="608">
        <f>S22-Z22</f>
        <v>0</v>
      </c>
      <c r="AH22" s="608"/>
      <c r="AI22" s="608"/>
      <c r="AJ22" s="608"/>
      <c r="AK22" s="608"/>
      <c r="AL22" s="608"/>
      <c r="AM22" s="609"/>
    </row>
    <row r="23" spans="1:39">
      <c r="A23" s="632"/>
      <c r="B23" s="633"/>
      <c r="C23" s="472"/>
      <c r="D23" s="663"/>
      <c r="E23" s="663"/>
      <c r="F23" s="473"/>
      <c r="G23" s="601"/>
      <c r="H23" s="602"/>
      <c r="I23" s="602"/>
      <c r="J23" s="602"/>
      <c r="K23" s="601"/>
      <c r="L23" s="602"/>
      <c r="M23" s="602"/>
      <c r="N23" s="602"/>
      <c r="O23" s="602"/>
      <c r="P23" s="602"/>
      <c r="Q23" s="602"/>
      <c r="R23" s="603"/>
      <c r="S23" s="606"/>
      <c r="T23" s="606"/>
      <c r="U23" s="606"/>
      <c r="V23" s="606"/>
      <c r="W23" s="606"/>
      <c r="X23" s="606"/>
      <c r="Y23" s="607"/>
      <c r="Z23" s="606"/>
      <c r="AA23" s="606"/>
      <c r="AB23" s="606"/>
      <c r="AC23" s="606"/>
      <c r="AD23" s="606"/>
      <c r="AE23" s="606"/>
      <c r="AF23" s="607"/>
      <c r="AG23" s="610"/>
      <c r="AH23" s="610"/>
      <c r="AI23" s="610"/>
      <c r="AJ23" s="610"/>
      <c r="AK23" s="610"/>
      <c r="AL23" s="610"/>
      <c r="AM23" s="611"/>
    </row>
    <row r="24" spans="1:39">
      <c r="A24" s="630">
        <v>5</v>
      </c>
      <c r="B24" s="631"/>
      <c r="C24" s="660"/>
      <c r="D24" s="661"/>
      <c r="E24" s="661"/>
      <c r="F24" s="662"/>
      <c r="G24" s="598"/>
      <c r="H24" s="599"/>
      <c r="I24" s="599"/>
      <c r="J24" s="599"/>
      <c r="K24" s="598"/>
      <c r="L24" s="599"/>
      <c r="M24" s="599"/>
      <c r="N24" s="599"/>
      <c r="O24" s="599"/>
      <c r="P24" s="599"/>
      <c r="Q24" s="599"/>
      <c r="R24" s="600"/>
      <c r="S24" s="604"/>
      <c r="T24" s="604"/>
      <c r="U24" s="604"/>
      <c r="V24" s="604"/>
      <c r="W24" s="604"/>
      <c r="X24" s="604"/>
      <c r="Y24" s="605"/>
      <c r="Z24" s="604"/>
      <c r="AA24" s="604"/>
      <c r="AB24" s="604"/>
      <c r="AC24" s="604"/>
      <c r="AD24" s="604"/>
      <c r="AE24" s="604"/>
      <c r="AF24" s="605"/>
      <c r="AG24" s="608">
        <f>S24-Z24</f>
        <v>0</v>
      </c>
      <c r="AH24" s="608"/>
      <c r="AI24" s="608"/>
      <c r="AJ24" s="608"/>
      <c r="AK24" s="608"/>
      <c r="AL24" s="608"/>
      <c r="AM24" s="609"/>
    </row>
    <row r="25" spans="1:39">
      <c r="A25" s="632"/>
      <c r="B25" s="633"/>
      <c r="C25" s="472"/>
      <c r="D25" s="663"/>
      <c r="E25" s="663"/>
      <c r="F25" s="473"/>
      <c r="G25" s="601"/>
      <c r="H25" s="602"/>
      <c r="I25" s="602"/>
      <c r="J25" s="602"/>
      <c r="K25" s="601"/>
      <c r="L25" s="602"/>
      <c r="M25" s="602"/>
      <c r="N25" s="602"/>
      <c r="O25" s="602"/>
      <c r="P25" s="602"/>
      <c r="Q25" s="602"/>
      <c r="R25" s="603"/>
      <c r="S25" s="606"/>
      <c r="T25" s="606"/>
      <c r="U25" s="606"/>
      <c r="V25" s="606"/>
      <c r="W25" s="606"/>
      <c r="X25" s="606"/>
      <c r="Y25" s="607"/>
      <c r="Z25" s="606"/>
      <c r="AA25" s="606"/>
      <c r="AB25" s="606"/>
      <c r="AC25" s="606"/>
      <c r="AD25" s="606"/>
      <c r="AE25" s="606"/>
      <c r="AF25" s="607"/>
      <c r="AG25" s="610"/>
      <c r="AH25" s="610"/>
      <c r="AI25" s="610"/>
      <c r="AJ25" s="610"/>
      <c r="AK25" s="610"/>
      <c r="AL25" s="610"/>
      <c r="AM25" s="611"/>
    </row>
    <row r="26" spans="1:39">
      <c r="A26" s="630">
        <v>6</v>
      </c>
      <c r="B26" s="631"/>
      <c r="C26" s="660"/>
      <c r="D26" s="661"/>
      <c r="E26" s="661"/>
      <c r="F26" s="662"/>
      <c r="G26" s="598"/>
      <c r="H26" s="599"/>
      <c r="I26" s="599"/>
      <c r="J26" s="599"/>
      <c r="K26" s="598"/>
      <c r="L26" s="599"/>
      <c r="M26" s="599"/>
      <c r="N26" s="599"/>
      <c r="O26" s="599"/>
      <c r="P26" s="599"/>
      <c r="Q26" s="599"/>
      <c r="R26" s="600"/>
      <c r="S26" s="604"/>
      <c r="T26" s="604"/>
      <c r="U26" s="604"/>
      <c r="V26" s="604"/>
      <c r="W26" s="604"/>
      <c r="X26" s="604"/>
      <c r="Y26" s="605"/>
      <c r="Z26" s="604"/>
      <c r="AA26" s="604"/>
      <c r="AB26" s="604"/>
      <c r="AC26" s="604"/>
      <c r="AD26" s="604"/>
      <c r="AE26" s="604"/>
      <c r="AF26" s="605"/>
      <c r="AG26" s="608">
        <f>S26-Z26</f>
        <v>0</v>
      </c>
      <c r="AH26" s="608"/>
      <c r="AI26" s="608"/>
      <c r="AJ26" s="608"/>
      <c r="AK26" s="608"/>
      <c r="AL26" s="608"/>
      <c r="AM26" s="609"/>
    </row>
    <row r="27" spans="1:39">
      <c r="A27" s="632"/>
      <c r="B27" s="633"/>
      <c r="C27" s="472"/>
      <c r="D27" s="663"/>
      <c r="E27" s="663"/>
      <c r="F27" s="473"/>
      <c r="G27" s="601"/>
      <c r="H27" s="602"/>
      <c r="I27" s="602"/>
      <c r="J27" s="602"/>
      <c r="K27" s="601"/>
      <c r="L27" s="602"/>
      <c r="M27" s="602"/>
      <c r="N27" s="602"/>
      <c r="O27" s="602"/>
      <c r="P27" s="602"/>
      <c r="Q27" s="602"/>
      <c r="R27" s="603"/>
      <c r="S27" s="606"/>
      <c r="T27" s="606"/>
      <c r="U27" s="606"/>
      <c r="V27" s="606"/>
      <c r="W27" s="606"/>
      <c r="X27" s="606"/>
      <c r="Y27" s="607"/>
      <c r="Z27" s="606"/>
      <c r="AA27" s="606"/>
      <c r="AB27" s="606"/>
      <c r="AC27" s="606"/>
      <c r="AD27" s="606"/>
      <c r="AE27" s="606"/>
      <c r="AF27" s="607"/>
      <c r="AG27" s="610"/>
      <c r="AH27" s="610"/>
      <c r="AI27" s="610"/>
      <c r="AJ27" s="610"/>
      <c r="AK27" s="610"/>
      <c r="AL27" s="610"/>
      <c r="AM27" s="611"/>
    </row>
    <row r="28" spans="1:39">
      <c r="A28" s="630">
        <v>7</v>
      </c>
      <c r="B28" s="631"/>
      <c r="C28" s="660"/>
      <c r="D28" s="661"/>
      <c r="E28" s="661"/>
      <c r="F28" s="661"/>
      <c r="G28" s="598"/>
      <c r="H28" s="599"/>
      <c r="I28" s="599"/>
      <c r="J28" s="599"/>
      <c r="K28" s="598"/>
      <c r="L28" s="599"/>
      <c r="M28" s="599"/>
      <c r="N28" s="599"/>
      <c r="O28" s="599"/>
      <c r="P28" s="599"/>
      <c r="Q28" s="599"/>
      <c r="R28" s="600"/>
      <c r="S28" s="604"/>
      <c r="T28" s="604"/>
      <c r="U28" s="604"/>
      <c r="V28" s="604"/>
      <c r="W28" s="604"/>
      <c r="X28" s="604"/>
      <c r="Y28" s="605"/>
      <c r="Z28" s="604"/>
      <c r="AA28" s="604"/>
      <c r="AB28" s="604"/>
      <c r="AC28" s="604"/>
      <c r="AD28" s="604"/>
      <c r="AE28" s="604"/>
      <c r="AF28" s="605"/>
      <c r="AG28" s="608">
        <f>S28-Z28</f>
        <v>0</v>
      </c>
      <c r="AH28" s="608"/>
      <c r="AI28" s="608"/>
      <c r="AJ28" s="608"/>
      <c r="AK28" s="608"/>
      <c r="AL28" s="608"/>
      <c r="AM28" s="609"/>
    </row>
    <row r="29" spans="1:39">
      <c r="A29" s="632"/>
      <c r="B29" s="633"/>
      <c r="C29" s="472"/>
      <c r="D29" s="663"/>
      <c r="E29" s="663"/>
      <c r="F29" s="663"/>
      <c r="G29" s="601"/>
      <c r="H29" s="602"/>
      <c r="I29" s="602"/>
      <c r="J29" s="602"/>
      <c r="K29" s="463"/>
      <c r="L29" s="440"/>
      <c r="M29" s="440"/>
      <c r="N29" s="440"/>
      <c r="O29" s="440"/>
      <c r="P29" s="440"/>
      <c r="Q29" s="440"/>
      <c r="R29" s="464"/>
      <c r="S29" s="664"/>
      <c r="T29" s="664"/>
      <c r="U29" s="664"/>
      <c r="V29" s="664"/>
      <c r="W29" s="664"/>
      <c r="X29" s="664"/>
      <c r="Y29" s="665"/>
      <c r="Z29" s="664"/>
      <c r="AA29" s="664"/>
      <c r="AB29" s="664"/>
      <c r="AC29" s="664"/>
      <c r="AD29" s="664"/>
      <c r="AE29" s="664"/>
      <c r="AF29" s="665"/>
      <c r="AG29" s="610"/>
      <c r="AH29" s="610"/>
      <c r="AI29" s="610"/>
      <c r="AJ29" s="610"/>
      <c r="AK29" s="610"/>
      <c r="AL29" s="610"/>
      <c r="AM29" s="611"/>
    </row>
    <row r="30" spans="1:39">
      <c r="A30" s="630">
        <v>8</v>
      </c>
      <c r="B30" s="631"/>
      <c r="C30" s="660"/>
      <c r="D30" s="661"/>
      <c r="E30" s="661"/>
      <c r="F30" s="661"/>
      <c r="G30" s="598"/>
      <c r="H30" s="599"/>
      <c r="I30" s="599"/>
      <c r="J30" s="599"/>
      <c r="K30" s="598"/>
      <c r="L30" s="599"/>
      <c r="M30" s="599"/>
      <c r="N30" s="599"/>
      <c r="O30" s="599"/>
      <c r="P30" s="599"/>
      <c r="Q30" s="599"/>
      <c r="R30" s="600"/>
      <c r="S30" s="604"/>
      <c r="T30" s="604"/>
      <c r="U30" s="604"/>
      <c r="V30" s="604"/>
      <c r="W30" s="604"/>
      <c r="X30" s="604"/>
      <c r="Y30" s="605"/>
      <c r="Z30" s="604"/>
      <c r="AA30" s="604"/>
      <c r="AB30" s="604"/>
      <c r="AC30" s="604"/>
      <c r="AD30" s="604"/>
      <c r="AE30" s="604"/>
      <c r="AF30" s="605"/>
      <c r="AG30" s="608">
        <f>S30-Z30</f>
        <v>0</v>
      </c>
      <c r="AH30" s="608"/>
      <c r="AI30" s="608"/>
      <c r="AJ30" s="608"/>
      <c r="AK30" s="608"/>
      <c r="AL30" s="608"/>
      <c r="AM30" s="609"/>
    </row>
    <row r="31" spans="1:39">
      <c r="A31" s="632"/>
      <c r="B31" s="633"/>
      <c r="C31" s="666"/>
      <c r="D31" s="667"/>
      <c r="E31" s="667"/>
      <c r="F31" s="667"/>
      <c r="G31" s="601"/>
      <c r="H31" s="602"/>
      <c r="I31" s="602"/>
      <c r="J31" s="602"/>
      <c r="K31" s="601"/>
      <c r="L31" s="602"/>
      <c r="M31" s="602"/>
      <c r="N31" s="602"/>
      <c r="O31" s="602"/>
      <c r="P31" s="602"/>
      <c r="Q31" s="602"/>
      <c r="R31" s="603"/>
      <c r="S31" s="606"/>
      <c r="T31" s="606"/>
      <c r="U31" s="606"/>
      <c r="V31" s="606"/>
      <c r="W31" s="606"/>
      <c r="X31" s="606"/>
      <c r="Y31" s="607"/>
      <c r="Z31" s="606"/>
      <c r="AA31" s="606"/>
      <c r="AB31" s="606"/>
      <c r="AC31" s="606"/>
      <c r="AD31" s="606"/>
      <c r="AE31" s="606"/>
      <c r="AF31" s="607"/>
      <c r="AG31" s="610"/>
      <c r="AH31" s="610"/>
      <c r="AI31" s="610"/>
      <c r="AJ31" s="610"/>
      <c r="AK31" s="610"/>
      <c r="AL31" s="610"/>
      <c r="AM31" s="611"/>
    </row>
    <row r="32" spans="1:39">
      <c r="A32" s="630">
        <v>9</v>
      </c>
      <c r="B32" s="631"/>
      <c r="C32" s="660"/>
      <c r="D32" s="661"/>
      <c r="E32" s="661"/>
      <c r="F32" s="661"/>
      <c r="G32" s="598"/>
      <c r="H32" s="599"/>
      <c r="I32" s="599"/>
      <c r="J32" s="599"/>
      <c r="K32" s="598"/>
      <c r="L32" s="599"/>
      <c r="M32" s="599"/>
      <c r="N32" s="599"/>
      <c r="O32" s="599"/>
      <c r="P32" s="599"/>
      <c r="Q32" s="599"/>
      <c r="R32" s="600"/>
      <c r="S32" s="604"/>
      <c r="T32" s="604"/>
      <c r="U32" s="604"/>
      <c r="V32" s="604"/>
      <c r="W32" s="604"/>
      <c r="X32" s="604"/>
      <c r="Y32" s="605"/>
      <c r="Z32" s="604"/>
      <c r="AA32" s="604"/>
      <c r="AB32" s="604"/>
      <c r="AC32" s="604"/>
      <c r="AD32" s="604"/>
      <c r="AE32" s="604"/>
      <c r="AF32" s="605"/>
      <c r="AG32" s="608">
        <f>S32-Z32</f>
        <v>0</v>
      </c>
      <c r="AH32" s="608"/>
      <c r="AI32" s="608"/>
      <c r="AJ32" s="608"/>
      <c r="AK32" s="608"/>
      <c r="AL32" s="608"/>
      <c r="AM32" s="609"/>
    </row>
    <row r="33" spans="1:39">
      <c r="A33" s="632"/>
      <c r="B33" s="633"/>
      <c r="C33" s="666"/>
      <c r="D33" s="667"/>
      <c r="E33" s="667"/>
      <c r="F33" s="667"/>
      <c r="G33" s="601"/>
      <c r="H33" s="602"/>
      <c r="I33" s="602"/>
      <c r="J33" s="602"/>
      <c r="K33" s="601"/>
      <c r="L33" s="602"/>
      <c r="M33" s="602"/>
      <c r="N33" s="602"/>
      <c r="O33" s="602"/>
      <c r="P33" s="602"/>
      <c r="Q33" s="602"/>
      <c r="R33" s="603"/>
      <c r="S33" s="606"/>
      <c r="T33" s="606"/>
      <c r="U33" s="606"/>
      <c r="V33" s="606"/>
      <c r="W33" s="606"/>
      <c r="X33" s="606"/>
      <c r="Y33" s="607"/>
      <c r="Z33" s="606"/>
      <c r="AA33" s="606"/>
      <c r="AB33" s="606"/>
      <c r="AC33" s="606"/>
      <c r="AD33" s="606"/>
      <c r="AE33" s="606"/>
      <c r="AF33" s="607"/>
      <c r="AG33" s="610"/>
      <c r="AH33" s="610"/>
      <c r="AI33" s="610"/>
      <c r="AJ33" s="610"/>
      <c r="AK33" s="610"/>
      <c r="AL33" s="610"/>
      <c r="AM33" s="611"/>
    </row>
    <row r="34" spans="1:39">
      <c r="A34" s="630">
        <v>10</v>
      </c>
      <c r="B34" s="631"/>
      <c r="C34" s="660"/>
      <c r="D34" s="661"/>
      <c r="E34" s="661"/>
      <c r="F34" s="661"/>
      <c r="G34" s="598"/>
      <c r="H34" s="599"/>
      <c r="I34" s="599"/>
      <c r="J34" s="599"/>
      <c r="K34" s="598"/>
      <c r="L34" s="599"/>
      <c r="M34" s="599"/>
      <c r="N34" s="599"/>
      <c r="O34" s="599"/>
      <c r="P34" s="599"/>
      <c r="Q34" s="599"/>
      <c r="R34" s="600"/>
      <c r="S34" s="604"/>
      <c r="T34" s="604"/>
      <c r="U34" s="604"/>
      <c r="V34" s="604"/>
      <c r="W34" s="604"/>
      <c r="X34" s="604"/>
      <c r="Y34" s="605"/>
      <c r="Z34" s="604"/>
      <c r="AA34" s="604"/>
      <c r="AB34" s="604"/>
      <c r="AC34" s="604"/>
      <c r="AD34" s="604"/>
      <c r="AE34" s="604"/>
      <c r="AF34" s="605"/>
      <c r="AG34" s="608">
        <f>S34-Z34</f>
        <v>0</v>
      </c>
      <c r="AH34" s="608"/>
      <c r="AI34" s="608"/>
      <c r="AJ34" s="608"/>
      <c r="AK34" s="608"/>
      <c r="AL34" s="608"/>
      <c r="AM34" s="609"/>
    </row>
    <row r="35" spans="1:39">
      <c r="A35" s="632"/>
      <c r="B35" s="633"/>
      <c r="C35" s="666"/>
      <c r="D35" s="667"/>
      <c r="E35" s="667"/>
      <c r="F35" s="667"/>
      <c r="G35" s="601"/>
      <c r="H35" s="602"/>
      <c r="I35" s="602"/>
      <c r="J35" s="602"/>
      <c r="K35" s="601"/>
      <c r="L35" s="602"/>
      <c r="M35" s="602"/>
      <c r="N35" s="602"/>
      <c r="O35" s="602"/>
      <c r="P35" s="602"/>
      <c r="Q35" s="602"/>
      <c r="R35" s="603"/>
      <c r="S35" s="606"/>
      <c r="T35" s="606"/>
      <c r="U35" s="606"/>
      <c r="V35" s="606"/>
      <c r="W35" s="606"/>
      <c r="X35" s="606"/>
      <c r="Y35" s="607"/>
      <c r="Z35" s="606"/>
      <c r="AA35" s="606"/>
      <c r="AB35" s="606"/>
      <c r="AC35" s="606"/>
      <c r="AD35" s="606"/>
      <c r="AE35" s="606"/>
      <c r="AF35" s="607"/>
      <c r="AG35" s="610"/>
      <c r="AH35" s="610"/>
      <c r="AI35" s="610"/>
      <c r="AJ35" s="610"/>
      <c r="AK35" s="610"/>
      <c r="AL35" s="610"/>
      <c r="AM35" s="611"/>
    </row>
    <row r="36" spans="1:39">
      <c r="A36" s="630">
        <v>11</v>
      </c>
      <c r="B36" s="631"/>
      <c r="C36" s="660"/>
      <c r="D36" s="661"/>
      <c r="E36" s="661"/>
      <c r="F36" s="661"/>
      <c r="G36" s="598"/>
      <c r="H36" s="599"/>
      <c r="I36" s="599"/>
      <c r="J36" s="599"/>
      <c r="K36" s="598"/>
      <c r="L36" s="599"/>
      <c r="M36" s="599"/>
      <c r="N36" s="599"/>
      <c r="O36" s="599"/>
      <c r="P36" s="599"/>
      <c r="Q36" s="599"/>
      <c r="R36" s="600"/>
      <c r="S36" s="604"/>
      <c r="T36" s="604"/>
      <c r="U36" s="604"/>
      <c r="V36" s="604"/>
      <c r="W36" s="604"/>
      <c r="X36" s="604"/>
      <c r="Y36" s="605"/>
      <c r="Z36" s="604"/>
      <c r="AA36" s="604"/>
      <c r="AB36" s="604"/>
      <c r="AC36" s="604"/>
      <c r="AD36" s="604"/>
      <c r="AE36" s="604"/>
      <c r="AF36" s="605"/>
      <c r="AG36" s="608">
        <f>S36-Z36</f>
        <v>0</v>
      </c>
      <c r="AH36" s="608"/>
      <c r="AI36" s="608"/>
      <c r="AJ36" s="608"/>
      <c r="AK36" s="608"/>
      <c r="AL36" s="608"/>
      <c r="AM36" s="609"/>
    </row>
    <row r="37" spans="1:39">
      <c r="A37" s="632"/>
      <c r="B37" s="633"/>
      <c r="C37" s="666"/>
      <c r="D37" s="667"/>
      <c r="E37" s="667"/>
      <c r="F37" s="667"/>
      <c r="G37" s="601"/>
      <c r="H37" s="602"/>
      <c r="I37" s="602"/>
      <c r="J37" s="602"/>
      <c r="K37" s="601"/>
      <c r="L37" s="602"/>
      <c r="M37" s="602"/>
      <c r="N37" s="602"/>
      <c r="O37" s="602"/>
      <c r="P37" s="602"/>
      <c r="Q37" s="602"/>
      <c r="R37" s="603"/>
      <c r="S37" s="606"/>
      <c r="T37" s="606"/>
      <c r="U37" s="606"/>
      <c r="V37" s="606"/>
      <c r="W37" s="606"/>
      <c r="X37" s="606"/>
      <c r="Y37" s="607"/>
      <c r="Z37" s="606"/>
      <c r="AA37" s="606"/>
      <c r="AB37" s="606"/>
      <c r="AC37" s="606"/>
      <c r="AD37" s="606"/>
      <c r="AE37" s="606"/>
      <c r="AF37" s="607"/>
      <c r="AG37" s="610"/>
      <c r="AH37" s="610"/>
      <c r="AI37" s="610"/>
      <c r="AJ37" s="610"/>
      <c r="AK37" s="610"/>
      <c r="AL37" s="610"/>
      <c r="AM37" s="611"/>
    </row>
    <row r="38" spans="1:39">
      <c r="A38" s="630">
        <v>12</v>
      </c>
      <c r="B38" s="631"/>
      <c r="C38" s="660"/>
      <c r="D38" s="661"/>
      <c r="E38" s="661"/>
      <c r="F38" s="662"/>
      <c r="G38" s="598"/>
      <c r="H38" s="599"/>
      <c r="I38" s="599"/>
      <c r="J38" s="599"/>
      <c r="K38" s="598"/>
      <c r="L38" s="599"/>
      <c r="M38" s="599"/>
      <c r="N38" s="599"/>
      <c r="O38" s="599"/>
      <c r="P38" s="599"/>
      <c r="Q38" s="599"/>
      <c r="R38" s="600"/>
      <c r="S38" s="604"/>
      <c r="T38" s="604"/>
      <c r="U38" s="604"/>
      <c r="V38" s="604"/>
      <c r="W38" s="604"/>
      <c r="X38" s="604"/>
      <c r="Y38" s="605"/>
      <c r="Z38" s="604"/>
      <c r="AA38" s="604"/>
      <c r="AB38" s="604"/>
      <c r="AC38" s="604"/>
      <c r="AD38" s="604"/>
      <c r="AE38" s="604"/>
      <c r="AF38" s="605"/>
      <c r="AG38" s="608">
        <f>S38-Z38</f>
        <v>0</v>
      </c>
      <c r="AH38" s="608"/>
      <c r="AI38" s="608"/>
      <c r="AJ38" s="608"/>
      <c r="AK38" s="608"/>
      <c r="AL38" s="608"/>
      <c r="AM38" s="609"/>
    </row>
    <row r="39" spans="1:39">
      <c r="A39" s="632"/>
      <c r="B39" s="633"/>
      <c r="C39" s="472"/>
      <c r="D39" s="663"/>
      <c r="E39" s="663"/>
      <c r="F39" s="473"/>
      <c r="G39" s="601"/>
      <c r="H39" s="602"/>
      <c r="I39" s="602"/>
      <c r="J39" s="602"/>
      <c r="K39" s="601"/>
      <c r="L39" s="602"/>
      <c r="M39" s="602"/>
      <c r="N39" s="602"/>
      <c r="O39" s="602"/>
      <c r="P39" s="602"/>
      <c r="Q39" s="602"/>
      <c r="R39" s="603"/>
      <c r="S39" s="606"/>
      <c r="T39" s="606"/>
      <c r="U39" s="606"/>
      <c r="V39" s="606"/>
      <c r="W39" s="606"/>
      <c r="X39" s="606"/>
      <c r="Y39" s="607"/>
      <c r="Z39" s="606"/>
      <c r="AA39" s="606"/>
      <c r="AB39" s="606"/>
      <c r="AC39" s="606"/>
      <c r="AD39" s="606"/>
      <c r="AE39" s="606"/>
      <c r="AF39" s="607"/>
      <c r="AG39" s="610"/>
      <c r="AH39" s="610"/>
      <c r="AI39" s="610"/>
      <c r="AJ39" s="610"/>
      <c r="AK39" s="610"/>
      <c r="AL39" s="610"/>
      <c r="AM39" s="611"/>
    </row>
    <row r="40" spans="1:39">
      <c r="A40" s="630">
        <v>13</v>
      </c>
      <c r="B40" s="631"/>
      <c r="C40" s="660"/>
      <c r="D40" s="661"/>
      <c r="E40" s="661"/>
      <c r="F40" s="662"/>
      <c r="G40" s="598"/>
      <c r="H40" s="599"/>
      <c r="I40" s="599"/>
      <c r="J40" s="599"/>
      <c r="K40" s="598"/>
      <c r="L40" s="599"/>
      <c r="M40" s="599"/>
      <c r="N40" s="599"/>
      <c r="O40" s="599"/>
      <c r="P40" s="599"/>
      <c r="Q40" s="599"/>
      <c r="R40" s="600"/>
      <c r="S40" s="604"/>
      <c r="T40" s="604"/>
      <c r="U40" s="604"/>
      <c r="V40" s="604"/>
      <c r="W40" s="604"/>
      <c r="X40" s="604"/>
      <c r="Y40" s="605"/>
      <c r="Z40" s="604"/>
      <c r="AA40" s="604"/>
      <c r="AB40" s="604"/>
      <c r="AC40" s="604"/>
      <c r="AD40" s="604"/>
      <c r="AE40" s="604"/>
      <c r="AF40" s="605"/>
      <c r="AG40" s="608">
        <f>S40-Z40</f>
        <v>0</v>
      </c>
      <c r="AH40" s="608"/>
      <c r="AI40" s="608"/>
      <c r="AJ40" s="608"/>
      <c r="AK40" s="608"/>
      <c r="AL40" s="608"/>
      <c r="AM40" s="609"/>
    </row>
    <row r="41" spans="1:39">
      <c r="A41" s="632"/>
      <c r="B41" s="633"/>
      <c r="C41" s="472"/>
      <c r="D41" s="663"/>
      <c r="E41" s="663"/>
      <c r="F41" s="473"/>
      <c r="G41" s="601"/>
      <c r="H41" s="602"/>
      <c r="I41" s="602"/>
      <c r="J41" s="602"/>
      <c r="K41" s="601"/>
      <c r="L41" s="602"/>
      <c r="M41" s="602"/>
      <c r="N41" s="602"/>
      <c r="O41" s="602"/>
      <c r="P41" s="602"/>
      <c r="Q41" s="602"/>
      <c r="R41" s="603"/>
      <c r="S41" s="606"/>
      <c r="T41" s="606"/>
      <c r="U41" s="606"/>
      <c r="V41" s="606"/>
      <c r="W41" s="606"/>
      <c r="X41" s="606"/>
      <c r="Y41" s="607"/>
      <c r="Z41" s="606"/>
      <c r="AA41" s="606"/>
      <c r="AB41" s="606"/>
      <c r="AC41" s="606"/>
      <c r="AD41" s="606"/>
      <c r="AE41" s="606"/>
      <c r="AF41" s="607"/>
      <c r="AG41" s="610"/>
      <c r="AH41" s="610"/>
      <c r="AI41" s="610"/>
      <c r="AJ41" s="610"/>
      <c r="AK41" s="610"/>
      <c r="AL41" s="610"/>
      <c r="AM41" s="611"/>
    </row>
    <row r="42" spans="1:39">
      <c r="A42" s="630">
        <v>14</v>
      </c>
      <c r="B42" s="631"/>
      <c r="C42" s="660"/>
      <c r="D42" s="661"/>
      <c r="E42" s="661"/>
      <c r="F42" s="662"/>
      <c r="G42" s="598"/>
      <c r="H42" s="599"/>
      <c r="I42" s="599"/>
      <c r="J42" s="599"/>
      <c r="K42" s="598"/>
      <c r="L42" s="599"/>
      <c r="M42" s="599"/>
      <c r="N42" s="599"/>
      <c r="O42" s="599"/>
      <c r="P42" s="599"/>
      <c r="Q42" s="599"/>
      <c r="R42" s="600"/>
      <c r="S42" s="604"/>
      <c r="T42" s="604"/>
      <c r="U42" s="604"/>
      <c r="V42" s="604"/>
      <c r="W42" s="604"/>
      <c r="X42" s="604"/>
      <c r="Y42" s="605"/>
      <c r="Z42" s="604"/>
      <c r="AA42" s="604"/>
      <c r="AB42" s="604"/>
      <c r="AC42" s="604"/>
      <c r="AD42" s="604"/>
      <c r="AE42" s="604"/>
      <c r="AF42" s="605"/>
      <c r="AG42" s="608">
        <f>S42-Z42</f>
        <v>0</v>
      </c>
      <c r="AH42" s="608"/>
      <c r="AI42" s="608"/>
      <c r="AJ42" s="608"/>
      <c r="AK42" s="608"/>
      <c r="AL42" s="608"/>
      <c r="AM42" s="609"/>
    </row>
    <row r="43" spans="1:39">
      <c r="A43" s="632"/>
      <c r="B43" s="633"/>
      <c r="C43" s="472"/>
      <c r="D43" s="663"/>
      <c r="E43" s="663"/>
      <c r="F43" s="473"/>
      <c r="G43" s="601"/>
      <c r="H43" s="602"/>
      <c r="I43" s="602"/>
      <c r="J43" s="602"/>
      <c r="K43" s="601"/>
      <c r="L43" s="602"/>
      <c r="M43" s="602"/>
      <c r="N43" s="602"/>
      <c r="O43" s="602"/>
      <c r="P43" s="602"/>
      <c r="Q43" s="602"/>
      <c r="R43" s="603"/>
      <c r="S43" s="606"/>
      <c r="T43" s="606"/>
      <c r="U43" s="606"/>
      <c r="V43" s="606"/>
      <c r="W43" s="606"/>
      <c r="X43" s="606"/>
      <c r="Y43" s="607"/>
      <c r="Z43" s="606"/>
      <c r="AA43" s="606"/>
      <c r="AB43" s="606"/>
      <c r="AC43" s="606"/>
      <c r="AD43" s="606"/>
      <c r="AE43" s="606"/>
      <c r="AF43" s="607"/>
      <c r="AG43" s="610"/>
      <c r="AH43" s="610"/>
      <c r="AI43" s="610"/>
      <c r="AJ43" s="610"/>
      <c r="AK43" s="610"/>
      <c r="AL43" s="610"/>
      <c r="AM43" s="611"/>
    </row>
    <row r="44" spans="1:39">
      <c r="A44" s="630">
        <v>15</v>
      </c>
      <c r="B44" s="631"/>
      <c r="C44" s="660"/>
      <c r="D44" s="661"/>
      <c r="E44" s="661"/>
      <c r="F44" s="662"/>
      <c r="G44" s="598"/>
      <c r="H44" s="599"/>
      <c r="I44" s="599"/>
      <c r="J44" s="599"/>
      <c r="K44" s="598"/>
      <c r="L44" s="599"/>
      <c r="M44" s="599"/>
      <c r="N44" s="599"/>
      <c r="O44" s="599"/>
      <c r="P44" s="599"/>
      <c r="Q44" s="599"/>
      <c r="R44" s="600"/>
      <c r="S44" s="604"/>
      <c r="T44" s="604"/>
      <c r="U44" s="604"/>
      <c r="V44" s="604"/>
      <c r="W44" s="604"/>
      <c r="X44" s="604"/>
      <c r="Y44" s="605"/>
      <c r="Z44" s="604"/>
      <c r="AA44" s="604"/>
      <c r="AB44" s="604"/>
      <c r="AC44" s="604"/>
      <c r="AD44" s="604"/>
      <c r="AE44" s="604"/>
      <c r="AF44" s="605"/>
      <c r="AG44" s="608">
        <f>S44-Z44</f>
        <v>0</v>
      </c>
      <c r="AH44" s="608"/>
      <c r="AI44" s="608"/>
      <c r="AJ44" s="608"/>
      <c r="AK44" s="608"/>
      <c r="AL44" s="608"/>
      <c r="AM44" s="609"/>
    </row>
    <row r="45" spans="1:39">
      <c r="A45" s="632"/>
      <c r="B45" s="633"/>
      <c r="C45" s="472"/>
      <c r="D45" s="663"/>
      <c r="E45" s="663"/>
      <c r="F45" s="473"/>
      <c r="G45" s="601"/>
      <c r="H45" s="602"/>
      <c r="I45" s="602"/>
      <c r="J45" s="602"/>
      <c r="K45" s="601"/>
      <c r="L45" s="602"/>
      <c r="M45" s="602"/>
      <c r="N45" s="602"/>
      <c r="O45" s="602"/>
      <c r="P45" s="602"/>
      <c r="Q45" s="602"/>
      <c r="R45" s="603"/>
      <c r="S45" s="606"/>
      <c r="T45" s="606"/>
      <c r="U45" s="606"/>
      <c r="V45" s="606"/>
      <c r="W45" s="606"/>
      <c r="X45" s="606"/>
      <c r="Y45" s="607"/>
      <c r="Z45" s="606"/>
      <c r="AA45" s="606"/>
      <c r="AB45" s="606"/>
      <c r="AC45" s="606"/>
      <c r="AD45" s="606"/>
      <c r="AE45" s="606"/>
      <c r="AF45" s="607"/>
      <c r="AG45" s="610"/>
      <c r="AH45" s="610"/>
      <c r="AI45" s="610"/>
      <c r="AJ45" s="610"/>
      <c r="AK45" s="610"/>
      <c r="AL45" s="610"/>
      <c r="AM45" s="611"/>
    </row>
    <row r="46" spans="1:39">
      <c r="A46" s="630">
        <v>16</v>
      </c>
      <c r="B46" s="631"/>
      <c r="C46" s="660"/>
      <c r="D46" s="661"/>
      <c r="E46" s="661"/>
      <c r="F46" s="661"/>
      <c r="G46" s="598"/>
      <c r="H46" s="599"/>
      <c r="I46" s="599"/>
      <c r="J46" s="599"/>
      <c r="K46" s="598"/>
      <c r="L46" s="599"/>
      <c r="M46" s="599"/>
      <c r="N46" s="599"/>
      <c r="O46" s="599"/>
      <c r="P46" s="599"/>
      <c r="Q46" s="599"/>
      <c r="R46" s="600"/>
      <c r="S46" s="604"/>
      <c r="T46" s="604"/>
      <c r="U46" s="604"/>
      <c r="V46" s="604"/>
      <c r="W46" s="604"/>
      <c r="X46" s="604"/>
      <c r="Y46" s="605"/>
      <c r="Z46" s="604"/>
      <c r="AA46" s="604"/>
      <c r="AB46" s="604"/>
      <c r="AC46" s="604"/>
      <c r="AD46" s="604"/>
      <c r="AE46" s="604"/>
      <c r="AF46" s="605"/>
      <c r="AG46" s="608">
        <f>S46-Z46</f>
        <v>0</v>
      </c>
      <c r="AH46" s="608"/>
      <c r="AI46" s="608"/>
      <c r="AJ46" s="608"/>
      <c r="AK46" s="608"/>
      <c r="AL46" s="608"/>
      <c r="AM46" s="609"/>
    </row>
    <row r="47" spans="1:39">
      <c r="A47" s="632"/>
      <c r="B47" s="633"/>
      <c r="C47" s="472"/>
      <c r="D47" s="663"/>
      <c r="E47" s="663"/>
      <c r="F47" s="663"/>
      <c r="G47" s="601"/>
      <c r="H47" s="602"/>
      <c r="I47" s="602"/>
      <c r="J47" s="602"/>
      <c r="K47" s="463"/>
      <c r="L47" s="440"/>
      <c r="M47" s="440"/>
      <c r="N47" s="440"/>
      <c r="O47" s="440"/>
      <c r="P47" s="440"/>
      <c r="Q47" s="440"/>
      <c r="R47" s="464"/>
      <c r="S47" s="664"/>
      <c r="T47" s="664"/>
      <c r="U47" s="664"/>
      <c r="V47" s="664"/>
      <c r="W47" s="664"/>
      <c r="X47" s="664"/>
      <c r="Y47" s="665"/>
      <c r="Z47" s="664"/>
      <c r="AA47" s="664"/>
      <c r="AB47" s="664"/>
      <c r="AC47" s="664"/>
      <c r="AD47" s="664"/>
      <c r="AE47" s="664"/>
      <c r="AF47" s="665"/>
      <c r="AG47" s="610"/>
      <c r="AH47" s="610"/>
      <c r="AI47" s="610"/>
      <c r="AJ47" s="610"/>
      <c r="AK47" s="610"/>
      <c r="AL47" s="610"/>
      <c r="AM47" s="611"/>
    </row>
    <row r="48" spans="1:39">
      <c r="A48" s="630">
        <v>17</v>
      </c>
      <c r="B48" s="631"/>
      <c r="C48" s="660"/>
      <c r="D48" s="661"/>
      <c r="E48" s="661"/>
      <c r="F48" s="661"/>
      <c r="G48" s="598"/>
      <c r="H48" s="599"/>
      <c r="I48" s="599"/>
      <c r="J48" s="599"/>
      <c r="K48" s="598"/>
      <c r="L48" s="599"/>
      <c r="M48" s="599"/>
      <c r="N48" s="599"/>
      <c r="O48" s="599"/>
      <c r="P48" s="599"/>
      <c r="Q48" s="599"/>
      <c r="R48" s="600"/>
      <c r="S48" s="604"/>
      <c r="T48" s="604"/>
      <c r="U48" s="604"/>
      <c r="V48" s="604"/>
      <c r="W48" s="604"/>
      <c r="X48" s="604"/>
      <c r="Y48" s="605"/>
      <c r="Z48" s="604"/>
      <c r="AA48" s="604"/>
      <c r="AB48" s="604"/>
      <c r="AC48" s="604"/>
      <c r="AD48" s="604"/>
      <c r="AE48" s="604"/>
      <c r="AF48" s="605"/>
      <c r="AG48" s="608">
        <f>S48-Z48</f>
        <v>0</v>
      </c>
      <c r="AH48" s="608"/>
      <c r="AI48" s="608"/>
      <c r="AJ48" s="608"/>
      <c r="AK48" s="608"/>
      <c r="AL48" s="608"/>
      <c r="AM48" s="609"/>
    </row>
    <row r="49" spans="1:39">
      <c r="A49" s="632"/>
      <c r="B49" s="633"/>
      <c r="C49" s="666"/>
      <c r="D49" s="667"/>
      <c r="E49" s="667"/>
      <c r="F49" s="667"/>
      <c r="G49" s="601"/>
      <c r="H49" s="602"/>
      <c r="I49" s="602"/>
      <c r="J49" s="602"/>
      <c r="K49" s="601"/>
      <c r="L49" s="602"/>
      <c r="M49" s="602"/>
      <c r="N49" s="602"/>
      <c r="O49" s="602"/>
      <c r="P49" s="602"/>
      <c r="Q49" s="602"/>
      <c r="R49" s="603"/>
      <c r="S49" s="606"/>
      <c r="T49" s="606"/>
      <c r="U49" s="606"/>
      <c r="V49" s="606"/>
      <c r="W49" s="606"/>
      <c r="X49" s="606"/>
      <c r="Y49" s="607"/>
      <c r="Z49" s="606"/>
      <c r="AA49" s="606"/>
      <c r="AB49" s="606"/>
      <c r="AC49" s="606"/>
      <c r="AD49" s="606"/>
      <c r="AE49" s="606"/>
      <c r="AF49" s="607"/>
      <c r="AG49" s="610"/>
      <c r="AH49" s="610"/>
      <c r="AI49" s="610"/>
      <c r="AJ49" s="610"/>
      <c r="AK49" s="610"/>
      <c r="AL49" s="610"/>
      <c r="AM49" s="611"/>
    </row>
    <row r="50" spans="1:39">
      <c r="A50" s="630">
        <v>18</v>
      </c>
      <c r="B50" s="631"/>
      <c r="C50" s="660"/>
      <c r="D50" s="661"/>
      <c r="E50" s="661"/>
      <c r="F50" s="661"/>
      <c r="G50" s="598"/>
      <c r="H50" s="599"/>
      <c r="I50" s="599"/>
      <c r="J50" s="599"/>
      <c r="K50" s="598"/>
      <c r="L50" s="599"/>
      <c r="M50" s="599"/>
      <c r="N50" s="599"/>
      <c r="O50" s="599"/>
      <c r="P50" s="599"/>
      <c r="Q50" s="599"/>
      <c r="R50" s="600"/>
      <c r="S50" s="604"/>
      <c r="T50" s="604"/>
      <c r="U50" s="604"/>
      <c r="V50" s="604"/>
      <c r="W50" s="604"/>
      <c r="X50" s="604"/>
      <c r="Y50" s="605"/>
      <c r="Z50" s="604"/>
      <c r="AA50" s="604"/>
      <c r="AB50" s="604"/>
      <c r="AC50" s="604"/>
      <c r="AD50" s="604"/>
      <c r="AE50" s="604"/>
      <c r="AF50" s="605"/>
      <c r="AG50" s="608">
        <f>S50-Z50</f>
        <v>0</v>
      </c>
      <c r="AH50" s="608"/>
      <c r="AI50" s="608"/>
      <c r="AJ50" s="608"/>
      <c r="AK50" s="608"/>
      <c r="AL50" s="608"/>
      <c r="AM50" s="609"/>
    </row>
    <row r="51" spans="1:39">
      <c r="A51" s="632"/>
      <c r="B51" s="633"/>
      <c r="C51" s="666"/>
      <c r="D51" s="667"/>
      <c r="E51" s="667"/>
      <c r="F51" s="667"/>
      <c r="G51" s="601"/>
      <c r="H51" s="602"/>
      <c r="I51" s="602"/>
      <c r="J51" s="602"/>
      <c r="K51" s="601"/>
      <c r="L51" s="602"/>
      <c r="M51" s="602"/>
      <c r="N51" s="602"/>
      <c r="O51" s="602"/>
      <c r="P51" s="602"/>
      <c r="Q51" s="602"/>
      <c r="R51" s="603"/>
      <c r="S51" s="606"/>
      <c r="T51" s="606"/>
      <c r="U51" s="606"/>
      <c r="V51" s="606"/>
      <c r="W51" s="606"/>
      <c r="X51" s="606"/>
      <c r="Y51" s="607"/>
      <c r="Z51" s="606"/>
      <c r="AA51" s="606"/>
      <c r="AB51" s="606"/>
      <c r="AC51" s="606"/>
      <c r="AD51" s="606"/>
      <c r="AE51" s="606"/>
      <c r="AF51" s="607"/>
      <c r="AG51" s="610"/>
      <c r="AH51" s="610"/>
      <c r="AI51" s="610"/>
      <c r="AJ51" s="610"/>
      <c r="AK51" s="610"/>
      <c r="AL51" s="610"/>
      <c r="AM51" s="611"/>
    </row>
    <row r="52" spans="1:39">
      <c r="A52" s="630">
        <v>19</v>
      </c>
      <c r="B52" s="631"/>
      <c r="C52" s="660"/>
      <c r="D52" s="661"/>
      <c r="E52" s="661"/>
      <c r="F52" s="661"/>
      <c r="G52" s="598"/>
      <c r="H52" s="599"/>
      <c r="I52" s="599"/>
      <c r="J52" s="599"/>
      <c r="K52" s="598"/>
      <c r="L52" s="599"/>
      <c r="M52" s="599"/>
      <c r="N52" s="599"/>
      <c r="O52" s="599"/>
      <c r="P52" s="599"/>
      <c r="Q52" s="599"/>
      <c r="R52" s="600"/>
      <c r="S52" s="604"/>
      <c r="T52" s="604"/>
      <c r="U52" s="604"/>
      <c r="V52" s="604"/>
      <c r="W52" s="604"/>
      <c r="X52" s="604"/>
      <c r="Y52" s="605"/>
      <c r="Z52" s="604"/>
      <c r="AA52" s="604"/>
      <c r="AB52" s="604"/>
      <c r="AC52" s="604"/>
      <c r="AD52" s="604"/>
      <c r="AE52" s="604"/>
      <c r="AF52" s="605"/>
      <c r="AG52" s="608">
        <f>S52-Z52</f>
        <v>0</v>
      </c>
      <c r="AH52" s="608"/>
      <c r="AI52" s="608"/>
      <c r="AJ52" s="608"/>
      <c r="AK52" s="608"/>
      <c r="AL52" s="608"/>
      <c r="AM52" s="609"/>
    </row>
    <row r="53" spans="1:39">
      <c r="A53" s="632"/>
      <c r="B53" s="633"/>
      <c r="C53" s="666"/>
      <c r="D53" s="667"/>
      <c r="E53" s="667"/>
      <c r="F53" s="667"/>
      <c r="G53" s="601"/>
      <c r="H53" s="602"/>
      <c r="I53" s="602"/>
      <c r="J53" s="602"/>
      <c r="K53" s="601"/>
      <c r="L53" s="602"/>
      <c r="M53" s="602"/>
      <c r="N53" s="602"/>
      <c r="O53" s="602"/>
      <c r="P53" s="602"/>
      <c r="Q53" s="602"/>
      <c r="R53" s="603"/>
      <c r="S53" s="606"/>
      <c r="T53" s="606"/>
      <c r="U53" s="606"/>
      <c r="V53" s="606"/>
      <c r="W53" s="606"/>
      <c r="X53" s="606"/>
      <c r="Y53" s="607"/>
      <c r="Z53" s="606"/>
      <c r="AA53" s="606"/>
      <c r="AB53" s="606"/>
      <c r="AC53" s="606"/>
      <c r="AD53" s="606"/>
      <c r="AE53" s="606"/>
      <c r="AF53" s="607"/>
      <c r="AG53" s="610"/>
      <c r="AH53" s="610"/>
      <c r="AI53" s="610"/>
      <c r="AJ53" s="610"/>
      <c r="AK53" s="610"/>
      <c r="AL53" s="610"/>
      <c r="AM53" s="611"/>
    </row>
    <row r="54" spans="1:39">
      <c r="A54" s="630">
        <v>20</v>
      </c>
      <c r="B54" s="631"/>
      <c r="C54" s="660"/>
      <c r="D54" s="661"/>
      <c r="E54" s="661"/>
      <c r="F54" s="661"/>
      <c r="G54" s="598"/>
      <c r="H54" s="599"/>
      <c r="I54" s="599"/>
      <c r="J54" s="599"/>
      <c r="K54" s="598"/>
      <c r="L54" s="599"/>
      <c r="M54" s="599"/>
      <c r="N54" s="599"/>
      <c r="O54" s="599"/>
      <c r="P54" s="599"/>
      <c r="Q54" s="599"/>
      <c r="R54" s="600"/>
      <c r="S54" s="604"/>
      <c r="T54" s="604"/>
      <c r="U54" s="604"/>
      <c r="V54" s="604"/>
      <c r="W54" s="604"/>
      <c r="X54" s="604"/>
      <c r="Y54" s="605"/>
      <c r="Z54" s="604"/>
      <c r="AA54" s="604"/>
      <c r="AB54" s="604"/>
      <c r="AC54" s="604"/>
      <c r="AD54" s="604"/>
      <c r="AE54" s="604"/>
      <c r="AF54" s="605"/>
      <c r="AG54" s="608">
        <f>S54-Z54</f>
        <v>0</v>
      </c>
      <c r="AH54" s="608"/>
      <c r="AI54" s="608"/>
      <c r="AJ54" s="608"/>
      <c r="AK54" s="608"/>
      <c r="AL54" s="608"/>
      <c r="AM54" s="609"/>
    </row>
    <row r="55" spans="1:39">
      <c r="A55" s="632"/>
      <c r="B55" s="633"/>
      <c r="C55" s="666"/>
      <c r="D55" s="667"/>
      <c r="E55" s="667"/>
      <c r="F55" s="667"/>
      <c r="G55" s="601"/>
      <c r="H55" s="602"/>
      <c r="I55" s="602"/>
      <c r="J55" s="602"/>
      <c r="K55" s="601"/>
      <c r="L55" s="602"/>
      <c r="M55" s="602"/>
      <c r="N55" s="602"/>
      <c r="O55" s="602"/>
      <c r="P55" s="602"/>
      <c r="Q55" s="602"/>
      <c r="R55" s="603"/>
      <c r="S55" s="606"/>
      <c r="T55" s="606"/>
      <c r="U55" s="606"/>
      <c r="V55" s="606"/>
      <c r="W55" s="606"/>
      <c r="X55" s="606"/>
      <c r="Y55" s="607"/>
      <c r="Z55" s="606"/>
      <c r="AA55" s="606"/>
      <c r="AB55" s="606"/>
      <c r="AC55" s="606"/>
      <c r="AD55" s="606"/>
      <c r="AE55" s="606"/>
      <c r="AF55" s="607"/>
      <c r="AG55" s="610"/>
      <c r="AH55" s="610"/>
      <c r="AI55" s="610"/>
      <c r="AJ55" s="610"/>
      <c r="AK55" s="610"/>
      <c r="AL55" s="610"/>
      <c r="AM55" s="611"/>
    </row>
    <row r="56" spans="1:39">
      <c r="A56" s="630">
        <v>21</v>
      </c>
      <c r="B56" s="631"/>
      <c r="C56" s="660"/>
      <c r="D56" s="661"/>
      <c r="E56" s="661"/>
      <c r="F56" s="662"/>
      <c r="G56" s="598"/>
      <c r="H56" s="599"/>
      <c r="I56" s="599"/>
      <c r="J56" s="599"/>
      <c r="K56" s="598"/>
      <c r="L56" s="599"/>
      <c r="M56" s="599"/>
      <c r="N56" s="599"/>
      <c r="O56" s="599"/>
      <c r="P56" s="599"/>
      <c r="Q56" s="599"/>
      <c r="R56" s="600"/>
      <c r="S56" s="604"/>
      <c r="T56" s="604"/>
      <c r="U56" s="604"/>
      <c r="V56" s="604"/>
      <c r="W56" s="604"/>
      <c r="X56" s="604"/>
      <c r="Y56" s="605"/>
      <c r="Z56" s="604"/>
      <c r="AA56" s="604"/>
      <c r="AB56" s="604"/>
      <c r="AC56" s="604"/>
      <c r="AD56" s="604"/>
      <c r="AE56" s="604"/>
      <c r="AF56" s="605"/>
      <c r="AG56" s="608">
        <f>S56-Z56</f>
        <v>0</v>
      </c>
      <c r="AH56" s="608"/>
      <c r="AI56" s="608"/>
      <c r="AJ56" s="608"/>
      <c r="AK56" s="608"/>
      <c r="AL56" s="608"/>
      <c r="AM56" s="609"/>
    </row>
    <row r="57" spans="1:39">
      <c r="A57" s="632"/>
      <c r="B57" s="633"/>
      <c r="C57" s="472"/>
      <c r="D57" s="663"/>
      <c r="E57" s="663"/>
      <c r="F57" s="473"/>
      <c r="G57" s="601"/>
      <c r="H57" s="602"/>
      <c r="I57" s="602"/>
      <c r="J57" s="602"/>
      <c r="K57" s="601"/>
      <c r="L57" s="602"/>
      <c r="M57" s="602"/>
      <c r="N57" s="602"/>
      <c r="O57" s="602"/>
      <c r="P57" s="602"/>
      <c r="Q57" s="602"/>
      <c r="R57" s="603"/>
      <c r="S57" s="606"/>
      <c r="T57" s="606"/>
      <c r="U57" s="606"/>
      <c r="V57" s="606"/>
      <c r="W57" s="606"/>
      <c r="X57" s="606"/>
      <c r="Y57" s="607"/>
      <c r="Z57" s="606"/>
      <c r="AA57" s="606"/>
      <c r="AB57" s="606"/>
      <c r="AC57" s="606"/>
      <c r="AD57" s="606"/>
      <c r="AE57" s="606"/>
      <c r="AF57" s="607"/>
      <c r="AG57" s="610"/>
      <c r="AH57" s="610"/>
      <c r="AI57" s="610"/>
      <c r="AJ57" s="610"/>
      <c r="AK57" s="610"/>
      <c r="AL57" s="610"/>
      <c r="AM57" s="611"/>
    </row>
    <row r="58" spans="1:39">
      <c r="A58" s="630">
        <v>22</v>
      </c>
      <c r="B58" s="631"/>
      <c r="C58" s="660"/>
      <c r="D58" s="661"/>
      <c r="E58" s="661"/>
      <c r="F58" s="662"/>
      <c r="G58" s="598"/>
      <c r="H58" s="599"/>
      <c r="I58" s="599"/>
      <c r="J58" s="599"/>
      <c r="K58" s="598"/>
      <c r="L58" s="599"/>
      <c r="M58" s="599"/>
      <c r="N58" s="599"/>
      <c r="O58" s="599"/>
      <c r="P58" s="599"/>
      <c r="Q58" s="599"/>
      <c r="R58" s="600"/>
      <c r="S58" s="604"/>
      <c r="T58" s="604"/>
      <c r="U58" s="604"/>
      <c r="V58" s="604"/>
      <c r="W58" s="604"/>
      <c r="X58" s="604"/>
      <c r="Y58" s="605"/>
      <c r="Z58" s="604"/>
      <c r="AA58" s="604"/>
      <c r="AB58" s="604"/>
      <c r="AC58" s="604"/>
      <c r="AD58" s="604"/>
      <c r="AE58" s="604"/>
      <c r="AF58" s="605"/>
      <c r="AG58" s="608">
        <f>S58-Z58</f>
        <v>0</v>
      </c>
      <c r="AH58" s="608"/>
      <c r="AI58" s="608"/>
      <c r="AJ58" s="608"/>
      <c r="AK58" s="608"/>
      <c r="AL58" s="608"/>
      <c r="AM58" s="609"/>
    </row>
    <row r="59" spans="1:39">
      <c r="A59" s="632"/>
      <c r="B59" s="633"/>
      <c r="C59" s="472"/>
      <c r="D59" s="663"/>
      <c r="E59" s="663"/>
      <c r="F59" s="473"/>
      <c r="G59" s="601"/>
      <c r="H59" s="602"/>
      <c r="I59" s="602"/>
      <c r="J59" s="602"/>
      <c r="K59" s="601"/>
      <c r="L59" s="602"/>
      <c r="M59" s="602"/>
      <c r="N59" s="602"/>
      <c r="O59" s="602"/>
      <c r="P59" s="602"/>
      <c r="Q59" s="602"/>
      <c r="R59" s="603"/>
      <c r="S59" s="606"/>
      <c r="T59" s="606"/>
      <c r="U59" s="606"/>
      <c r="V59" s="606"/>
      <c r="W59" s="606"/>
      <c r="X59" s="606"/>
      <c r="Y59" s="607"/>
      <c r="Z59" s="606"/>
      <c r="AA59" s="606"/>
      <c r="AB59" s="606"/>
      <c r="AC59" s="606"/>
      <c r="AD59" s="606"/>
      <c r="AE59" s="606"/>
      <c r="AF59" s="607"/>
      <c r="AG59" s="610"/>
      <c r="AH59" s="610"/>
      <c r="AI59" s="610"/>
      <c r="AJ59" s="610"/>
      <c r="AK59" s="610"/>
      <c r="AL59" s="610"/>
      <c r="AM59" s="611"/>
    </row>
    <row r="60" spans="1:39">
      <c r="A60" s="630">
        <v>23</v>
      </c>
      <c r="B60" s="631"/>
      <c r="C60" s="660"/>
      <c r="D60" s="661"/>
      <c r="E60" s="661"/>
      <c r="F60" s="662"/>
      <c r="G60" s="598"/>
      <c r="H60" s="599"/>
      <c r="I60" s="599"/>
      <c r="J60" s="599"/>
      <c r="K60" s="598"/>
      <c r="L60" s="599"/>
      <c r="M60" s="599"/>
      <c r="N60" s="599"/>
      <c r="O60" s="599"/>
      <c r="P60" s="599"/>
      <c r="Q60" s="599"/>
      <c r="R60" s="600"/>
      <c r="S60" s="604"/>
      <c r="T60" s="604"/>
      <c r="U60" s="604"/>
      <c r="V60" s="604"/>
      <c r="W60" s="604"/>
      <c r="X60" s="604"/>
      <c r="Y60" s="605"/>
      <c r="Z60" s="604"/>
      <c r="AA60" s="604"/>
      <c r="AB60" s="604"/>
      <c r="AC60" s="604"/>
      <c r="AD60" s="604"/>
      <c r="AE60" s="604"/>
      <c r="AF60" s="605"/>
      <c r="AG60" s="608">
        <f>S60-Z60</f>
        <v>0</v>
      </c>
      <c r="AH60" s="608"/>
      <c r="AI60" s="608"/>
      <c r="AJ60" s="608"/>
      <c r="AK60" s="608"/>
      <c r="AL60" s="608"/>
      <c r="AM60" s="609"/>
    </row>
    <row r="61" spans="1:39">
      <c r="A61" s="632"/>
      <c r="B61" s="633"/>
      <c r="C61" s="472"/>
      <c r="D61" s="663"/>
      <c r="E61" s="663"/>
      <c r="F61" s="473"/>
      <c r="G61" s="601"/>
      <c r="H61" s="602"/>
      <c r="I61" s="602"/>
      <c r="J61" s="602"/>
      <c r="K61" s="601"/>
      <c r="L61" s="602"/>
      <c r="M61" s="602"/>
      <c r="N61" s="602"/>
      <c r="O61" s="602"/>
      <c r="P61" s="602"/>
      <c r="Q61" s="602"/>
      <c r="R61" s="603"/>
      <c r="S61" s="606"/>
      <c r="T61" s="606"/>
      <c r="U61" s="606"/>
      <c r="V61" s="606"/>
      <c r="W61" s="606"/>
      <c r="X61" s="606"/>
      <c r="Y61" s="607"/>
      <c r="Z61" s="606"/>
      <c r="AA61" s="606"/>
      <c r="AB61" s="606"/>
      <c r="AC61" s="606"/>
      <c r="AD61" s="606"/>
      <c r="AE61" s="606"/>
      <c r="AF61" s="607"/>
      <c r="AG61" s="610"/>
      <c r="AH61" s="610"/>
      <c r="AI61" s="610"/>
      <c r="AJ61" s="610"/>
      <c r="AK61" s="610"/>
      <c r="AL61" s="610"/>
      <c r="AM61" s="611"/>
    </row>
    <row r="62" spans="1:39">
      <c r="A62" s="630">
        <v>24</v>
      </c>
      <c r="B62" s="631"/>
      <c r="C62" s="660"/>
      <c r="D62" s="661"/>
      <c r="E62" s="661"/>
      <c r="F62" s="662"/>
      <c r="G62" s="598"/>
      <c r="H62" s="599"/>
      <c r="I62" s="599"/>
      <c r="J62" s="599"/>
      <c r="K62" s="598"/>
      <c r="L62" s="599"/>
      <c r="M62" s="599"/>
      <c r="N62" s="599"/>
      <c r="O62" s="599"/>
      <c r="P62" s="599"/>
      <c r="Q62" s="599"/>
      <c r="R62" s="600"/>
      <c r="S62" s="604"/>
      <c r="T62" s="604"/>
      <c r="U62" s="604"/>
      <c r="V62" s="604"/>
      <c r="W62" s="604"/>
      <c r="X62" s="604"/>
      <c r="Y62" s="605"/>
      <c r="Z62" s="604"/>
      <c r="AA62" s="604"/>
      <c r="AB62" s="604"/>
      <c r="AC62" s="604"/>
      <c r="AD62" s="604"/>
      <c r="AE62" s="604"/>
      <c r="AF62" s="605"/>
      <c r="AG62" s="608">
        <f>S62-Z62</f>
        <v>0</v>
      </c>
      <c r="AH62" s="608"/>
      <c r="AI62" s="608"/>
      <c r="AJ62" s="608"/>
      <c r="AK62" s="608"/>
      <c r="AL62" s="608"/>
      <c r="AM62" s="609"/>
    </row>
    <row r="63" spans="1:39">
      <c r="A63" s="632"/>
      <c r="B63" s="633"/>
      <c r="C63" s="472"/>
      <c r="D63" s="663"/>
      <c r="E63" s="663"/>
      <c r="F63" s="473"/>
      <c r="G63" s="601"/>
      <c r="H63" s="602"/>
      <c r="I63" s="602"/>
      <c r="J63" s="602"/>
      <c r="K63" s="601"/>
      <c r="L63" s="602"/>
      <c r="M63" s="602"/>
      <c r="N63" s="602"/>
      <c r="O63" s="602"/>
      <c r="P63" s="602"/>
      <c r="Q63" s="602"/>
      <c r="R63" s="603"/>
      <c r="S63" s="606"/>
      <c r="T63" s="606"/>
      <c r="U63" s="606"/>
      <c r="V63" s="606"/>
      <c r="W63" s="606"/>
      <c r="X63" s="606"/>
      <c r="Y63" s="607"/>
      <c r="Z63" s="606"/>
      <c r="AA63" s="606"/>
      <c r="AB63" s="606"/>
      <c r="AC63" s="606"/>
      <c r="AD63" s="606"/>
      <c r="AE63" s="606"/>
      <c r="AF63" s="607"/>
      <c r="AG63" s="610"/>
      <c r="AH63" s="610"/>
      <c r="AI63" s="610"/>
      <c r="AJ63" s="610"/>
      <c r="AK63" s="610"/>
      <c r="AL63" s="610"/>
      <c r="AM63" s="611"/>
    </row>
    <row r="64" spans="1:39">
      <c r="A64" s="630">
        <v>25</v>
      </c>
      <c r="B64" s="631"/>
      <c r="C64" s="660"/>
      <c r="D64" s="661"/>
      <c r="E64" s="661"/>
      <c r="F64" s="661"/>
      <c r="G64" s="598"/>
      <c r="H64" s="599"/>
      <c r="I64" s="599"/>
      <c r="J64" s="599"/>
      <c r="K64" s="598"/>
      <c r="L64" s="599"/>
      <c r="M64" s="599"/>
      <c r="N64" s="599"/>
      <c r="O64" s="599"/>
      <c r="P64" s="599"/>
      <c r="Q64" s="599"/>
      <c r="R64" s="600"/>
      <c r="S64" s="604"/>
      <c r="T64" s="604"/>
      <c r="U64" s="604"/>
      <c r="V64" s="604"/>
      <c r="W64" s="604"/>
      <c r="X64" s="604"/>
      <c r="Y64" s="605"/>
      <c r="Z64" s="604"/>
      <c r="AA64" s="604"/>
      <c r="AB64" s="604"/>
      <c r="AC64" s="604"/>
      <c r="AD64" s="604"/>
      <c r="AE64" s="604"/>
      <c r="AF64" s="605"/>
      <c r="AG64" s="608">
        <f>S64-Z64</f>
        <v>0</v>
      </c>
      <c r="AH64" s="608"/>
      <c r="AI64" s="608"/>
      <c r="AJ64" s="608"/>
      <c r="AK64" s="608"/>
      <c r="AL64" s="608"/>
      <c r="AM64" s="609"/>
    </row>
    <row r="65" spans="1:39">
      <c r="A65" s="632"/>
      <c r="B65" s="633"/>
      <c r="C65" s="472"/>
      <c r="D65" s="663"/>
      <c r="E65" s="663"/>
      <c r="F65" s="663"/>
      <c r="G65" s="601"/>
      <c r="H65" s="602"/>
      <c r="I65" s="602"/>
      <c r="J65" s="602"/>
      <c r="K65" s="463"/>
      <c r="L65" s="440"/>
      <c r="M65" s="440"/>
      <c r="N65" s="440"/>
      <c r="O65" s="440"/>
      <c r="P65" s="440"/>
      <c r="Q65" s="440"/>
      <c r="R65" s="464"/>
      <c r="S65" s="664"/>
      <c r="T65" s="664"/>
      <c r="U65" s="664"/>
      <c r="V65" s="664"/>
      <c r="W65" s="664"/>
      <c r="X65" s="664"/>
      <c r="Y65" s="665"/>
      <c r="Z65" s="664"/>
      <c r="AA65" s="664"/>
      <c r="AB65" s="664"/>
      <c r="AC65" s="664"/>
      <c r="AD65" s="664"/>
      <c r="AE65" s="664"/>
      <c r="AF65" s="665"/>
      <c r="AG65" s="610"/>
      <c r="AH65" s="610"/>
      <c r="AI65" s="610"/>
      <c r="AJ65" s="610"/>
      <c r="AK65" s="610"/>
      <c r="AL65" s="610"/>
      <c r="AM65" s="611"/>
    </row>
    <row r="66" spans="1:39">
      <c r="A66" s="630">
        <v>26</v>
      </c>
      <c r="B66" s="631"/>
      <c r="C66" s="660"/>
      <c r="D66" s="661"/>
      <c r="E66" s="661"/>
      <c r="F66" s="661"/>
      <c r="G66" s="598"/>
      <c r="H66" s="599"/>
      <c r="I66" s="599"/>
      <c r="J66" s="599"/>
      <c r="K66" s="598"/>
      <c r="L66" s="599"/>
      <c r="M66" s="599"/>
      <c r="N66" s="599"/>
      <c r="O66" s="599"/>
      <c r="P66" s="599"/>
      <c r="Q66" s="599"/>
      <c r="R66" s="600"/>
      <c r="S66" s="604"/>
      <c r="T66" s="604"/>
      <c r="U66" s="604"/>
      <c r="V66" s="604"/>
      <c r="W66" s="604"/>
      <c r="X66" s="604"/>
      <c r="Y66" s="605"/>
      <c r="Z66" s="604"/>
      <c r="AA66" s="604"/>
      <c r="AB66" s="604"/>
      <c r="AC66" s="604"/>
      <c r="AD66" s="604"/>
      <c r="AE66" s="604"/>
      <c r="AF66" s="605"/>
      <c r="AG66" s="608">
        <f>S66-Z66</f>
        <v>0</v>
      </c>
      <c r="AH66" s="608"/>
      <c r="AI66" s="608"/>
      <c r="AJ66" s="608"/>
      <c r="AK66" s="608"/>
      <c r="AL66" s="608"/>
      <c r="AM66" s="609"/>
    </row>
    <row r="67" spans="1:39">
      <c r="A67" s="632"/>
      <c r="B67" s="633"/>
      <c r="C67" s="666"/>
      <c r="D67" s="667"/>
      <c r="E67" s="667"/>
      <c r="F67" s="667"/>
      <c r="G67" s="601"/>
      <c r="H67" s="602"/>
      <c r="I67" s="602"/>
      <c r="J67" s="602"/>
      <c r="K67" s="601"/>
      <c r="L67" s="602"/>
      <c r="M67" s="602"/>
      <c r="N67" s="602"/>
      <c r="O67" s="602"/>
      <c r="P67" s="602"/>
      <c r="Q67" s="602"/>
      <c r="R67" s="603"/>
      <c r="S67" s="606"/>
      <c r="T67" s="606"/>
      <c r="U67" s="606"/>
      <c r="V67" s="606"/>
      <c r="W67" s="606"/>
      <c r="X67" s="606"/>
      <c r="Y67" s="607"/>
      <c r="Z67" s="606"/>
      <c r="AA67" s="606"/>
      <c r="AB67" s="606"/>
      <c r="AC67" s="606"/>
      <c r="AD67" s="606"/>
      <c r="AE67" s="606"/>
      <c r="AF67" s="607"/>
      <c r="AG67" s="610"/>
      <c r="AH67" s="610"/>
      <c r="AI67" s="610"/>
      <c r="AJ67" s="610"/>
      <c r="AK67" s="610"/>
      <c r="AL67" s="610"/>
      <c r="AM67" s="611"/>
    </row>
    <row r="68" spans="1:39">
      <c r="A68" s="630">
        <v>27</v>
      </c>
      <c r="B68" s="631"/>
      <c r="C68" s="660"/>
      <c r="D68" s="661"/>
      <c r="E68" s="661"/>
      <c r="F68" s="661"/>
      <c r="G68" s="598"/>
      <c r="H68" s="599"/>
      <c r="I68" s="599"/>
      <c r="J68" s="599"/>
      <c r="K68" s="598"/>
      <c r="L68" s="599"/>
      <c r="M68" s="599"/>
      <c r="N68" s="599"/>
      <c r="O68" s="599"/>
      <c r="P68" s="599"/>
      <c r="Q68" s="599"/>
      <c r="R68" s="600"/>
      <c r="S68" s="604"/>
      <c r="T68" s="604"/>
      <c r="U68" s="604"/>
      <c r="V68" s="604"/>
      <c r="W68" s="604"/>
      <c r="X68" s="604"/>
      <c r="Y68" s="605"/>
      <c r="Z68" s="604"/>
      <c r="AA68" s="604"/>
      <c r="AB68" s="604"/>
      <c r="AC68" s="604"/>
      <c r="AD68" s="604"/>
      <c r="AE68" s="604"/>
      <c r="AF68" s="605"/>
      <c r="AG68" s="608">
        <f>S68-Z68</f>
        <v>0</v>
      </c>
      <c r="AH68" s="608"/>
      <c r="AI68" s="608"/>
      <c r="AJ68" s="608"/>
      <c r="AK68" s="608"/>
      <c r="AL68" s="608"/>
      <c r="AM68" s="609"/>
    </row>
    <row r="69" spans="1:39">
      <c r="A69" s="632"/>
      <c r="B69" s="633"/>
      <c r="C69" s="666"/>
      <c r="D69" s="667"/>
      <c r="E69" s="667"/>
      <c r="F69" s="667"/>
      <c r="G69" s="601"/>
      <c r="H69" s="602"/>
      <c r="I69" s="602"/>
      <c r="J69" s="602"/>
      <c r="K69" s="601"/>
      <c r="L69" s="602"/>
      <c r="M69" s="602"/>
      <c r="N69" s="602"/>
      <c r="O69" s="602"/>
      <c r="P69" s="602"/>
      <c r="Q69" s="602"/>
      <c r="R69" s="603"/>
      <c r="S69" s="606"/>
      <c r="T69" s="606"/>
      <c r="U69" s="606"/>
      <c r="V69" s="606"/>
      <c r="W69" s="606"/>
      <c r="X69" s="606"/>
      <c r="Y69" s="607"/>
      <c r="Z69" s="606"/>
      <c r="AA69" s="606"/>
      <c r="AB69" s="606"/>
      <c r="AC69" s="606"/>
      <c r="AD69" s="606"/>
      <c r="AE69" s="606"/>
      <c r="AF69" s="607"/>
      <c r="AG69" s="610"/>
      <c r="AH69" s="610"/>
      <c r="AI69" s="610"/>
      <c r="AJ69" s="610"/>
      <c r="AK69" s="610"/>
      <c r="AL69" s="610"/>
      <c r="AM69" s="611"/>
    </row>
    <row r="70" spans="1:39">
      <c r="A70" s="630">
        <v>28</v>
      </c>
      <c r="B70" s="631"/>
      <c r="C70" s="660"/>
      <c r="D70" s="661"/>
      <c r="E70" s="661"/>
      <c r="F70" s="661"/>
      <c r="G70" s="598"/>
      <c r="H70" s="599"/>
      <c r="I70" s="599"/>
      <c r="J70" s="599"/>
      <c r="K70" s="598"/>
      <c r="L70" s="599"/>
      <c r="M70" s="599"/>
      <c r="N70" s="599"/>
      <c r="O70" s="599"/>
      <c r="P70" s="599"/>
      <c r="Q70" s="599"/>
      <c r="R70" s="600"/>
      <c r="S70" s="604"/>
      <c r="T70" s="604"/>
      <c r="U70" s="604"/>
      <c r="V70" s="604"/>
      <c r="W70" s="604"/>
      <c r="X70" s="604"/>
      <c r="Y70" s="605"/>
      <c r="Z70" s="604"/>
      <c r="AA70" s="604"/>
      <c r="AB70" s="604"/>
      <c r="AC70" s="604"/>
      <c r="AD70" s="604"/>
      <c r="AE70" s="604"/>
      <c r="AF70" s="605"/>
      <c r="AG70" s="608">
        <f>S70-Z70</f>
        <v>0</v>
      </c>
      <c r="AH70" s="608"/>
      <c r="AI70" s="608"/>
      <c r="AJ70" s="608"/>
      <c r="AK70" s="608"/>
      <c r="AL70" s="608"/>
      <c r="AM70" s="609"/>
    </row>
    <row r="71" spans="1:39">
      <c r="A71" s="632"/>
      <c r="B71" s="633"/>
      <c r="C71" s="666"/>
      <c r="D71" s="667"/>
      <c r="E71" s="667"/>
      <c r="F71" s="667"/>
      <c r="G71" s="601"/>
      <c r="H71" s="602"/>
      <c r="I71" s="602"/>
      <c r="J71" s="602"/>
      <c r="K71" s="601"/>
      <c r="L71" s="602"/>
      <c r="M71" s="602"/>
      <c r="N71" s="602"/>
      <c r="O71" s="602"/>
      <c r="P71" s="602"/>
      <c r="Q71" s="602"/>
      <c r="R71" s="603"/>
      <c r="S71" s="606"/>
      <c r="T71" s="606"/>
      <c r="U71" s="606"/>
      <c r="V71" s="606"/>
      <c r="W71" s="606"/>
      <c r="X71" s="606"/>
      <c r="Y71" s="607"/>
      <c r="Z71" s="606"/>
      <c r="AA71" s="606"/>
      <c r="AB71" s="606"/>
      <c r="AC71" s="606"/>
      <c r="AD71" s="606"/>
      <c r="AE71" s="606"/>
      <c r="AF71" s="607"/>
      <c r="AG71" s="610"/>
      <c r="AH71" s="610"/>
      <c r="AI71" s="610"/>
      <c r="AJ71" s="610"/>
      <c r="AK71" s="610"/>
      <c r="AL71" s="610"/>
      <c r="AM71" s="611"/>
    </row>
    <row r="72" spans="1:39">
      <c r="A72" s="630">
        <v>29</v>
      </c>
      <c r="B72" s="631"/>
      <c r="C72" s="660"/>
      <c r="D72" s="661"/>
      <c r="E72" s="661"/>
      <c r="F72" s="661"/>
      <c r="G72" s="598"/>
      <c r="H72" s="599"/>
      <c r="I72" s="599"/>
      <c r="J72" s="599"/>
      <c r="K72" s="598"/>
      <c r="L72" s="599"/>
      <c r="M72" s="599"/>
      <c r="N72" s="599"/>
      <c r="O72" s="599"/>
      <c r="P72" s="599"/>
      <c r="Q72" s="599"/>
      <c r="R72" s="600"/>
      <c r="S72" s="604"/>
      <c r="T72" s="604"/>
      <c r="U72" s="604"/>
      <c r="V72" s="604"/>
      <c r="W72" s="604"/>
      <c r="X72" s="604"/>
      <c r="Y72" s="605"/>
      <c r="Z72" s="604"/>
      <c r="AA72" s="604"/>
      <c r="AB72" s="604"/>
      <c r="AC72" s="604"/>
      <c r="AD72" s="604"/>
      <c r="AE72" s="604"/>
      <c r="AF72" s="605"/>
      <c r="AG72" s="608">
        <f>S72-Z72</f>
        <v>0</v>
      </c>
      <c r="AH72" s="608"/>
      <c r="AI72" s="608"/>
      <c r="AJ72" s="608"/>
      <c r="AK72" s="608"/>
      <c r="AL72" s="608"/>
      <c r="AM72" s="609"/>
    </row>
    <row r="73" spans="1:39">
      <c r="A73" s="632"/>
      <c r="B73" s="633"/>
      <c r="C73" s="666"/>
      <c r="D73" s="667"/>
      <c r="E73" s="667"/>
      <c r="F73" s="667"/>
      <c r="G73" s="601"/>
      <c r="H73" s="602"/>
      <c r="I73" s="602"/>
      <c r="J73" s="602"/>
      <c r="K73" s="601"/>
      <c r="L73" s="602"/>
      <c r="M73" s="602"/>
      <c r="N73" s="602"/>
      <c r="O73" s="602"/>
      <c r="P73" s="602"/>
      <c r="Q73" s="602"/>
      <c r="R73" s="603"/>
      <c r="S73" s="606"/>
      <c r="T73" s="606"/>
      <c r="U73" s="606"/>
      <c r="V73" s="606"/>
      <c r="W73" s="606"/>
      <c r="X73" s="606"/>
      <c r="Y73" s="607"/>
      <c r="Z73" s="606"/>
      <c r="AA73" s="606"/>
      <c r="AB73" s="606"/>
      <c r="AC73" s="606"/>
      <c r="AD73" s="606"/>
      <c r="AE73" s="606"/>
      <c r="AF73" s="607"/>
      <c r="AG73" s="610"/>
      <c r="AH73" s="610"/>
      <c r="AI73" s="610"/>
      <c r="AJ73" s="610"/>
      <c r="AK73" s="610"/>
      <c r="AL73" s="610"/>
      <c r="AM73" s="611"/>
    </row>
    <row r="74" spans="1:39">
      <c r="A74" s="630">
        <v>30</v>
      </c>
      <c r="B74" s="631"/>
      <c r="C74" s="660"/>
      <c r="D74" s="661"/>
      <c r="E74" s="661"/>
      <c r="F74" s="662"/>
      <c r="G74" s="598"/>
      <c r="H74" s="599"/>
      <c r="I74" s="599"/>
      <c r="J74" s="599"/>
      <c r="K74" s="598"/>
      <c r="L74" s="599"/>
      <c r="M74" s="599"/>
      <c r="N74" s="599"/>
      <c r="O74" s="599"/>
      <c r="P74" s="599"/>
      <c r="Q74" s="599"/>
      <c r="R74" s="600"/>
      <c r="S74" s="604"/>
      <c r="T74" s="604"/>
      <c r="U74" s="604"/>
      <c r="V74" s="604"/>
      <c r="W74" s="604"/>
      <c r="X74" s="604"/>
      <c r="Y74" s="605"/>
      <c r="Z74" s="604"/>
      <c r="AA74" s="604"/>
      <c r="AB74" s="604"/>
      <c r="AC74" s="604"/>
      <c r="AD74" s="604"/>
      <c r="AE74" s="604"/>
      <c r="AF74" s="605"/>
      <c r="AG74" s="608">
        <f>S74-Z74</f>
        <v>0</v>
      </c>
      <c r="AH74" s="608"/>
      <c r="AI74" s="608"/>
      <c r="AJ74" s="608"/>
      <c r="AK74" s="608"/>
      <c r="AL74" s="608"/>
      <c r="AM74" s="609"/>
    </row>
    <row r="75" spans="1:39">
      <c r="A75" s="632"/>
      <c r="B75" s="633"/>
      <c r="C75" s="472"/>
      <c r="D75" s="663"/>
      <c r="E75" s="663"/>
      <c r="F75" s="473"/>
      <c r="G75" s="601"/>
      <c r="H75" s="602"/>
      <c r="I75" s="602"/>
      <c r="J75" s="602"/>
      <c r="K75" s="601"/>
      <c r="L75" s="602"/>
      <c r="M75" s="602"/>
      <c r="N75" s="602"/>
      <c r="O75" s="602"/>
      <c r="P75" s="602"/>
      <c r="Q75" s="602"/>
      <c r="R75" s="603"/>
      <c r="S75" s="606"/>
      <c r="T75" s="606"/>
      <c r="U75" s="606"/>
      <c r="V75" s="606"/>
      <c r="W75" s="606"/>
      <c r="X75" s="606"/>
      <c r="Y75" s="607"/>
      <c r="Z75" s="606"/>
      <c r="AA75" s="606"/>
      <c r="AB75" s="606"/>
      <c r="AC75" s="606"/>
      <c r="AD75" s="606"/>
      <c r="AE75" s="606"/>
      <c r="AF75" s="607"/>
      <c r="AG75" s="610"/>
      <c r="AH75" s="610"/>
      <c r="AI75" s="610"/>
      <c r="AJ75" s="610"/>
      <c r="AK75" s="610"/>
      <c r="AL75" s="610"/>
      <c r="AM75" s="611"/>
    </row>
    <row r="76" spans="1:39">
      <c r="A76" s="630">
        <v>31</v>
      </c>
      <c r="B76" s="631"/>
      <c r="C76" s="660"/>
      <c r="D76" s="661"/>
      <c r="E76" s="661"/>
      <c r="F76" s="662"/>
      <c r="G76" s="598"/>
      <c r="H76" s="599"/>
      <c r="I76" s="599"/>
      <c r="J76" s="599"/>
      <c r="K76" s="598"/>
      <c r="L76" s="599"/>
      <c r="M76" s="599"/>
      <c r="N76" s="599"/>
      <c r="O76" s="599"/>
      <c r="P76" s="599"/>
      <c r="Q76" s="599"/>
      <c r="R76" s="600"/>
      <c r="S76" s="604"/>
      <c r="T76" s="604"/>
      <c r="U76" s="604"/>
      <c r="V76" s="604"/>
      <c r="W76" s="604"/>
      <c r="X76" s="604"/>
      <c r="Y76" s="605"/>
      <c r="Z76" s="604"/>
      <c r="AA76" s="604"/>
      <c r="AB76" s="604"/>
      <c r="AC76" s="604"/>
      <c r="AD76" s="604"/>
      <c r="AE76" s="604"/>
      <c r="AF76" s="605"/>
      <c r="AG76" s="608">
        <f>S76-Z76</f>
        <v>0</v>
      </c>
      <c r="AH76" s="608"/>
      <c r="AI76" s="608"/>
      <c r="AJ76" s="608"/>
      <c r="AK76" s="608"/>
      <c r="AL76" s="608"/>
      <c r="AM76" s="609"/>
    </row>
    <row r="77" spans="1:39">
      <c r="A77" s="632"/>
      <c r="B77" s="633"/>
      <c r="C77" s="472"/>
      <c r="D77" s="663"/>
      <c r="E77" s="663"/>
      <c r="F77" s="473"/>
      <c r="G77" s="601"/>
      <c r="H77" s="602"/>
      <c r="I77" s="602"/>
      <c r="J77" s="602"/>
      <c r="K77" s="601"/>
      <c r="L77" s="602"/>
      <c r="M77" s="602"/>
      <c r="N77" s="602"/>
      <c r="O77" s="602"/>
      <c r="P77" s="602"/>
      <c r="Q77" s="602"/>
      <c r="R77" s="603"/>
      <c r="S77" s="606"/>
      <c r="T77" s="606"/>
      <c r="U77" s="606"/>
      <c r="V77" s="606"/>
      <c r="W77" s="606"/>
      <c r="X77" s="606"/>
      <c r="Y77" s="607"/>
      <c r="Z77" s="606"/>
      <c r="AA77" s="606"/>
      <c r="AB77" s="606"/>
      <c r="AC77" s="606"/>
      <c r="AD77" s="606"/>
      <c r="AE77" s="606"/>
      <c r="AF77" s="607"/>
      <c r="AG77" s="610"/>
      <c r="AH77" s="610"/>
      <c r="AI77" s="610"/>
      <c r="AJ77" s="610"/>
      <c r="AK77" s="610"/>
      <c r="AL77" s="610"/>
      <c r="AM77" s="611"/>
    </row>
    <row r="78" spans="1:39">
      <c r="A78" s="630">
        <v>32</v>
      </c>
      <c r="B78" s="631"/>
      <c r="C78" s="660"/>
      <c r="D78" s="661"/>
      <c r="E78" s="661"/>
      <c r="F78" s="662"/>
      <c r="G78" s="598"/>
      <c r="H78" s="599"/>
      <c r="I78" s="599"/>
      <c r="J78" s="599"/>
      <c r="K78" s="598"/>
      <c r="L78" s="599"/>
      <c r="M78" s="599"/>
      <c r="N78" s="599"/>
      <c r="O78" s="599"/>
      <c r="P78" s="599"/>
      <c r="Q78" s="599"/>
      <c r="R78" s="600"/>
      <c r="S78" s="604"/>
      <c r="T78" s="604"/>
      <c r="U78" s="604"/>
      <c r="V78" s="604"/>
      <c r="W78" s="604"/>
      <c r="X78" s="604"/>
      <c r="Y78" s="605"/>
      <c r="Z78" s="604"/>
      <c r="AA78" s="604"/>
      <c r="AB78" s="604"/>
      <c r="AC78" s="604"/>
      <c r="AD78" s="604"/>
      <c r="AE78" s="604"/>
      <c r="AF78" s="605"/>
      <c r="AG78" s="608">
        <f>S78-Z78</f>
        <v>0</v>
      </c>
      <c r="AH78" s="608"/>
      <c r="AI78" s="608"/>
      <c r="AJ78" s="608"/>
      <c r="AK78" s="608"/>
      <c r="AL78" s="608"/>
      <c r="AM78" s="609"/>
    </row>
    <row r="79" spans="1:39">
      <c r="A79" s="632"/>
      <c r="B79" s="633"/>
      <c r="C79" s="472"/>
      <c r="D79" s="663"/>
      <c r="E79" s="663"/>
      <c r="F79" s="473"/>
      <c r="G79" s="601"/>
      <c r="H79" s="602"/>
      <c r="I79" s="602"/>
      <c r="J79" s="602"/>
      <c r="K79" s="601"/>
      <c r="L79" s="602"/>
      <c r="M79" s="602"/>
      <c r="N79" s="602"/>
      <c r="O79" s="602"/>
      <c r="P79" s="602"/>
      <c r="Q79" s="602"/>
      <c r="R79" s="603"/>
      <c r="S79" s="606"/>
      <c r="T79" s="606"/>
      <c r="U79" s="606"/>
      <c r="V79" s="606"/>
      <c r="W79" s="606"/>
      <c r="X79" s="606"/>
      <c r="Y79" s="607"/>
      <c r="Z79" s="606"/>
      <c r="AA79" s="606"/>
      <c r="AB79" s="606"/>
      <c r="AC79" s="606"/>
      <c r="AD79" s="606"/>
      <c r="AE79" s="606"/>
      <c r="AF79" s="607"/>
      <c r="AG79" s="610"/>
      <c r="AH79" s="610"/>
      <c r="AI79" s="610"/>
      <c r="AJ79" s="610"/>
      <c r="AK79" s="610"/>
      <c r="AL79" s="610"/>
      <c r="AM79" s="611"/>
    </row>
    <row r="80" spans="1:39">
      <c r="A80" s="630">
        <v>33</v>
      </c>
      <c r="B80" s="631"/>
      <c r="C80" s="660"/>
      <c r="D80" s="661"/>
      <c r="E80" s="661"/>
      <c r="F80" s="662"/>
      <c r="G80" s="598"/>
      <c r="H80" s="599"/>
      <c r="I80" s="599"/>
      <c r="J80" s="599"/>
      <c r="K80" s="598"/>
      <c r="L80" s="599"/>
      <c r="M80" s="599"/>
      <c r="N80" s="599"/>
      <c r="O80" s="599"/>
      <c r="P80" s="599"/>
      <c r="Q80" s="599"/>
      <c r="R80" s="600"/>
      <c r="S80" s="604"/>
      <c r="T80" s="604"/>
      <c r="U80" s="604"/>
      <c r="V80" s="604"/>
      <c r="W80" s="604"/>
      <c r="X80" s="604"/>
      <c r="Y80" s="605"/>
      <c r="Z80" s="604"/>
      <c r="AA80" s="604"/>
      <c r="AB80" s="604"/>
      <c r="AC80" s="604"/>
      <c r="AD80" s="604"/>
      <c r="AE80" s="604"/>
      <c r="AF80" s="605"/>
      <c r="AG80" s="608">
        <f>S80-Z80</f>
        <v>0</v>
      </c>
      <c r="AH80" s="608"/>
      <c r="AI80" s="608"/>
      <c r="AJ80" s="608"/>
      <c r="AK80" s="608"/>
      <c r="AL80" s="608"/>
      <c r="AM80" s="609"/>
    </row>
    <row r="81" spans="1:39">
      <c r="A81" s="632"/>
      <c r="B81" s="633"/>
      <c r="C81" s="472"/>
      <c r="D81" s="663"/>
      <c r="E81" s="663"/>
      <c r="F81" s="473"/>
      <c r="G81" s="601"/>
      <c r="H81" s="602"/>
      <c r="I81" s="602"/>
      <c r="J81" s="602"/>
      <c r="K81" s="601"/>
      <c r="L81" s="602"/>
      <c r="M81" s="602"/>
      <c r="N81" s="602"/>
      <c r="O81" s="602"/>
      <c r="P81" s="602"/>
      <c r="Q81" s="602"/>
      <c r="R81" s="603"/>
      <c r="S81" s="606"/>
      <c r="T81" s="606"/>
      <c r="U81" s="606"/>
      <c r="V81" s="606"/>
      <c r="W81" s="606"/>
      <c r="X81" s="606"/>
      <c r="Y81" s="607"/>
      <c r="Z81" s="606"/>
      <c r="AA81" s="606"/>
      <c r="AB81" s="606"/>
      <c r="AC81" s="606"/>
      <c r="AD81" s="606"/>
      <c r="AE81" s="606"/>
      <c r="AF81" s="607"/>
      <c r="AG81" s="610"/>
      <c r="AH81" s="610"/>
      <c r="AI81" s="610"/>
      <c r="AJ81" s="610"/>
      <c r="AK81" s="610"/>
      <c r="AL81" s="610"/>
      <c r="AM81" s="611"/>
    </row>
    <row r="82" spans="1:39">
      <c r="A82" s="630">
        <v>34</v>
      </c>
      <c r="B82" s="631"/>
      <c r="C82" s="660"/>
      <c r="D82" s="661"/>
      <c r="E82" s="661"/>
      <c r="F82" s="661"/>
      <c r="G82" s="598"/>
      <c r="H82" s="599"/>
      <c r="I82" s="599"/>
      <c r="J82" s="599"/>
      <c r="K82" s="598"/>
      <c r="L82" s="599"/>
      <c r="M82" s="599"/>
      <c r="N82" s="599"/>
      <c r="O82" s="599"/>
      <c r="P82" s="599"/>
      <c r="Q82" s="599"/>
      <c r="R82" s="600"/>
      <c r="S82" s="604"/>
      <c r="T82" s="604"/>
      <c r="U82" s="604"/>
      <c r="V82" s="604"/>
      <c r="W82" s="604"/>
      <c r="X82" s="604"/>
      <c r="Y82" s="605"/>
      <c r="Z82" s="604"/>
      <c r="AA82" s="604"/>
      <c r="AB82" s="604"/>
      <c r="AC82" s="604"/>
      <c r="AD82" s="604"/>
      <c r="AE82" s="604"/>
      <c r="AF82" s="605"/>
      <c r="AG82" s="608">
        <f>S82-Z82</f>
        <v>0</v>
      </c>
      <c r="AH82" s="608"/>
      <c r="AI82" s="608"/>
      <c r="AJ82" s="608"/>
      <c r="AK82" s="608"/>
      <c r="AL82" s="608"/>
      <c r="AM82" s="609"/>
    </row>
    <row r="83" spans="1:39">
      <c r="A83" s="632"/>
      <c r="B83" s="633"/>
      <c r="C83" s="472"/>
      <c r="D83" s="663"/>
      <c r="E83" s="663"/>
      <c r="F83" s="663"/>
      <c r="G83" s="601"/>
      <c r="H83" s="602"/>
      <c r="I83" s="602"/>
      <c r="J83" s="602"/>
      <c r="K83" s="463"/>
      <c r="L83" s="440"/>
      <c r="M83" s="440"/>
      <c r="N83" s="440"/>
      <c r="O83" s="440"/>
      <c r="P83" s="440"/>
      <c r="Q83" s="440"/>
      <c r="R83" s="464"/>
      <c r="S83" s="664"/>
      <c r="T83" s="664"/>
      <c r="U83" s="664"/>
      <c r="V83" s="664"/>
      <c r="W83" s="664"/>
      <c r="X83" s="664"/>
      <c r="Y83" s="665"/>
      <c r="Z83" s="664"/>
      <c r="AA83" s="664"/>
      <c r="AB83" s="664"/>
      <c r="AC83" s="664"/>
      <c r="AD83" s="664"/>
      <c r="AE83" s="664"/>
      <c r="AF83" s="665"/>
      <c r="AG83" s="610"/>
      <c r="AH83" s="610"/>
      <c r="AI83" s="610"/>
      <c r="AJ83" s="610"/>
      <c r="AK83" s="610"/>
      <c r="AL83" s="610"/>
      <c r="AM83" s="611"/>
    </row>
    <row r="84" spans="1:39">
      <c r="A84" s="630">
        <v>35</v>
      </c>
      <c r="B84" s="631"/>
      <c r="C84" s="660"/>
      <c r="D84" s="661"/>
      <c r="E84" s="661"/>
      <c r="F84" s="661"/>
      <c r="G84" s="598"/>
      <c r="H84" s="599"/>
      <c r="I84" s="599"/>
      <c r="J84" s="599"/>
      <c r="K84" s="598"/>
      <c r="L84" s="599"/>
      <c r="M84" s="599"/>
      <c r="N84" s="599"/>
      <c r="O84" s="599"/>
      <c r="P84" s="599"/>
      <c r="Q84" s="599"/>
      <c r="R84" s="600"/>
      <c r="S84" s="604"/>
      <c r="T84" s="604"/>
      <c r="U84" s="604"/>
      <c r="V84" s="604"/>
      <c r="W84" s="604"/>
      <c r="X84" s="604"/>
      <c r="Y84" s="605"/>
      <c r="Z84" s="604"/>
      <c r="AA84" s="604"/>
      <c r="AB84" s="604"/>
      <c r="AC84" s="604"/>
      <c r="AD84" s="604"/>
      <c r="AE84" s="604"/>
      <c r="AF84" s="605"/>
      <c r="AG84" s="608">
        <f>S84-Z84</f>
        <v>0</v>
      </c>
      <c r="AH84" s="608"/>
      <c r="AI84" s="608"/>
      <c r="AJ84" s="608"/>
      <c r="AK84" s="608"/>
      <c r="AL84" s="608"/>
      <c r="AM84" s="609"/>
    </row>
    <row r="85" spans="1:39">
      <c r="A85" s="632"/>
      <c r="B85" s="633"/>
      <c r="C85" s="666"/>
      <c r="D85" s="667"/>
      <c r="E85" s="667"/>
      <c r="F85" s="667"/>
      <c r="G85" s="601"/>
      <c r="H85" s="602"/>
      <c r="I85" s="602"/>
      <c r="J85" s="602"/>
      <c r="K85" s="601"/>
      <c r="L85" s="602"/>
      <c r="M85" s="602"/>
      <c r="N85" s="602"/>
      <c r="O85" s="602"/>
      <c r="P85" s="602"/>
      <c r="Q85" s="602"/>
      <c r="R85" s="603"/>
      <c r="S85" s="606"/>
      <c r="T85" s="606"/>
      <c r="U85" s="606"/>
      <c r="V85" s="606"/>
      <c r="W85" s="606"/>
      <c r="X85" s="606"/>
      <c r="Y85" s="607"/>
      <c r="Z85" s="606"/>
      <c r="AA85" s="606"/>
      <c r="AB85" s="606"/>
      <c r="AC85" s="606"/>
      <c r="AD85" s="606"/>
      <c r="AE85" s="606"/>
      <c r="AF85" s="607"/>
      <c r="AG85" s="610"/>
      <c r="AH85" s="610"/>
      <c r="AI85" s="610"/>
      <c r="AJ85" s="610"/>
      <c r="AK85" s="610"/>
      <c r="AL85" s="610"/>
      <c r="AM85" s="611"/>
    </row>
    <row r="86" spans="1:39">
      <c r="A86" s="630">
        <v>36</v>
      </c>
      <c r="B86" s="631"/>
      <c r="C86" s="660"/>
      <c r="D86" s="661"/>
      <c r="E86" s="661"/>
      <c r="F86" s="661"/>
      <c r="G86" s="598"/>
      <c r="H86" s="599"/>
      <c r="I86" s="599"/>
      <c r="J86" s="599"/>
      <c r="K86" s="598"/>
      <c r="L86" s="599"/>
      <c r="M86" s="599"/>
      <c r="N86" s="599"/>
      <c r="O86" s="599"/>
      <c r="P86" s="599"/>
      <c r="Q86" s="599"/>
      <c r="R86" s="600"/>
      <c r="S86" s="604"/>
      <c r="T86" s="604"/>
      <c r="U86" s="604"/>
      <c r="V86" s="604"/>
      <c r="W86" s="604"/>
      <c r="X86" s="604"/>
      <c r="Y86" s="605"/>
      <c r="Z86" s="604"/>
      <c r="AA86" s="604"/>
      <c r="AB86" s="604"/>
      <c r="AC86" s="604"/>
      <c r="AD86" s="604"/>
      <c r="AE86" s="604"/>
      <c r="AF86" s="605"/>
      <c r="AG86" s="608">
        <f>S86-Z86</f>
        <v>0</v>
      </c>
      <c r="AH86" s="608"/>
      <c r="AI86" s="608"/>
      <c r="AJ86" s="608"/>
      <c r="AK86" s="608"/>
      <c r="AL86" s="608"/>
      <c r="AM86" s="609"/>
    </row>
    <row r="87" spans="1:39">
      <c r="A87" s="632"/>
      <c r="B87" s="633"/>
      <c r="C87" s="666"/>
      <c r="D87" s="667"/>
      <c r="E87" s="667"/>
      <c r="F87" s="667"/>
      <c r="G87" s="601"/>
      <c r="H87" s="602"/>
      <c r="I87" s="602"/>
      <c r="J87" s="602"/>
      <c r="K87" s="601"/>
      <c r="L87" s="602"/>
      <c r="M87" s="602"/>
      <c r="N87" s="602"/>
      <c r="O87" s="602"/>
      <c r="P87" s="602"/>
      <c r="Q87" s="602"/>
      <c r="R87" s="603"/>
      <c r="S87" s="606"/>
      <c r="T87" s="606"/>
      <c r="U87" s="606"/>
      <c r="V87" s="606"/>
      <c r="W87" s="606"/>
      <c r="X87" s="606"/>
      <c r="Y87" s="607"/>
      <c r="Z87" s="606"/>
      <c r="AA87" s="606"/>
      <c r="AB87" s="606"/>
      <c r="AC87" s="606"/>
      <c r="AD87" s="606"/>
      <c r="AE87" s="606"/>
      <c r="AF87" s="607"/>
      <c r="AG87" s="610"/>
      <c r="AH87" s="610"/>
      <c r="AI87" s="610"/>
      <c r="AJ87" s="610"/>
      <c r="AK87" s="610"/>
      <c r="AL87" s="610"/>
      <c r="AM87" s="611"/>
    </row>
    <row r="88" spans="1:39">
      <c r="A88" s="630">
        <v>37</v>
      </c>
      <c r="B88" s="631"/>
      <c r="C88" s="660"/>
      <c r="D88" s="661"/>
      <c r="E88" s="661"/>
      <c r="F88" s="661"/>
      <c r="G88" s="598"/>
      <c r="H88" s="599"/>
      <c r="I88" s="599"/>
      <c r="J88" s="599"/>
      <c r="K88" s="598"/>
      <c r="L88" s="599"/>
      <c r="M88" s="599"/>
      <c r="N88" s="599"/>
      <c r="O88" s="599"/>
      <c r="P88" s="599"/>
      <c r="Q88" s="599"/>
      <c r="R88" s="600"/>
      <c r="S88" s="604"/>
      <c r="T88" s="604"/>
      <c r="U88" s="604"/>
      <c r="V88" s="604"/>
      <c r="W88" s="604"/>
      <c r="X88" s="604"/>
      <c r="Y88" s="605"/>
      <c r="Z88" s="604"/>
      <c r="AA88" s="604"/>
      <c r="AB88" s="604"/>
      <c r="AC88" s="604"/>
      <c r="AD88" s="604"/>
      <c r="AE88" s="604"/>
      <c r="AF88" s="605"/>
      <c r="AG88" s="608">
        <f>S88-Z88</f>
        <v>0</v>
      </c>
      <c r="AH88" s="608"/>
      <c r="AI88" s="608"/>
      <c r="AJ88" s="608"/>
      <c r="AK88" s="608"/>
      <c r="AL88" s="608"/>
      <c r="AM88" s="609"/>
    </row>
    <row r="89" spans="1:39">
      <c r="A89" s="632"/>
      <c r="B89" s="633"/>
      <c r="C89" s="666"/>
      <c r="D89" s="667"/>
      <c r="E89" s="667"/>
      <c r="F89" s="667"/>
      <c r="G89" s="601"/>
      <c r="H89" s="602"/>
      <c r="I89" s="602"/>
      <c r="J89" s="602"/>
      <c r="K89" s="601"/>
      <c r="L89" s="602"/>
      <c r="M89" s="602"/>
      <c r="N89" s="602"/>
      <c r="O89" s="602"/>
      <c r="P89" s="602"/>
      <c r="Q89" s="602"/>
      <c r="R89" s="603"/>
      <c r="S89" s="606"/>
      <c r="T89" s="606"/>
      <c r="U89" s="606"/>
      <c r="V89" s="606"/>
      <c r="W89" s="606"/>
      <c r="X89" s="606"/>
      <c r="Y89" s="607"/>
      <c r="Z89" s="606"/>
      <c r="AA89" s="606"/>
      <c r="AB89" s="606"/>
      <c r="AC89" s="606"/>
      <c r="AD89" s="606"/>
      <c r="AE89" s="606"/>
      <c r="AF89" s="607"/>
      <c r="AG89" s="610"/>
      <c r="AH89" s="610"/>
      <c r="AI89" s="610"/>
      <c r="AJ89" s="610"/>
      <c r="AK89" s="610"/>
      <c r="AL89" s="610"/>
      <c r="AM89" s="611"/>
    </row>
    <row r="90" spans="1:39">
      <c r="A90" s="630">
        <v>38</v>
      </c>
      <c r="B90" s="631"/>
      <c r="C90" s="660"/>
      <c r="D90" s="661"/>
      <c r="E90" s="661"/>
      <c r="F90" s="661"/>
      <c r="G90" s="598"/>
      <c r="H90" s="599"/>
      <c r="I90" s="599"/>
      <c r="J90" s="599"/>
      <c r="K90" s="598"/>
      <c r="L90" s="599"/>
      <c r="M90" s="599"/>
      <c r="N90" s="599"/>
      <c r="O90" s="599"/>
      <c r="P90" s="599"/>
      <c r="Q90" s="599"/>
      <c r="R90" s="600"/>
      <c r="S90" s="604"/>
      <c r="T90" s="604"/>
      <c r="U90" s="604"/>
      <c r="V90" s="604"/>
      <c r="W90" s="604"/>
      <c r="X90" s="604"/>
      <c r="Y90" s="605"/>
      <c r="Z90" s="604"/>
      <c r="AA90" s="604"/>
      <c r="AB90" s="604"/>
      <c r="AC90" s="604"/>
      <c r="AD90" s="604"/>
      <c r="AE90" s="604"/>
      <c r="AF90" s="605"/>
      <c r="AG90" s="608">
        <f>S90-Z90</f>
        <v>0</v>
      </c>
      <c r="AH90" s="608"/>
      <c r="AI90" s="608"/>
      <c r="AJ90" s="608"/>
      <c r="AK90" s="608"/>
      <c r="AL90" s="608"/>
      <c r="AM90" s="609"/>
    </row>
    <row r="91" spans="1:39">
      <c r="A91" s="632"/>
      <c r="B91" s="633"/>
      <c r="C91" s="666"/>
      <c r="D91" s="667"/>
      <c r="E91" s="667"/>
      <c r="F91" s="667"/>
      <c r="G91" s="601"/>
      <c r="H91" s="602"/>
      <c r="I91" s="602"/>
      <c r="J91" s="602"/>
      <c r="K91" s="601"/>
      <c r="L91" s="602"/>
      <c r="M91" s="602"/>
      <c r="N91" s="602"/>
      <c r="O91" s="602"/>
      <c r="P91" s="602"/>
      <c r="Q91" s="602"/>
      <c r="R91" s="603"/>
      <c r="S91" s="606"/>
      <c r="T91" s="606"/>
      <c r="U91" s="606"/>
      <c r="V91" s="606"/>
      <c r="W91" s="606"/>
      <c r="X91" s="606"/>
      <c r="Y91" s="607"/>
      <c r="Z91" s="606"/>
      <c r="AA91" s="606"/>
      <c r="AB91" s="606"/>
      <c r="AC91" s="606"/>
      <c r="AD91" s="606"/>
      <c r="AE91" s="606"/>
      <c r="AF91" s="607"/>
      <c r="AG91" s="610"/>
      <c r="AH91" s="610"/>
      <c r="AI91" s="610"/>
      <c r="AJ91" s="610"/>
      <c r="AK91" s="610"/>
      <c r="AL91" s="610"/>
      <c r="AM91" s="611"/>
    </row>
    <row r="92" spans="1:39">
      <c r="A92" s="630">
        <v>39</v>
      </c>
      <c r="B92" s="631"/>
      <c r="C92" s="660"/>
      <c r="D92" s="661"/>
      <c r="E92" s="661"/>
      <c r="F92" s="662"/>
      <c r="G92" s="598"/>
      <c r="H92" s="599"/>
      <c r="I92" s="599"/>
      <c r="J92" s="599"/>
      <c r="K92" s="598"/>
      <c r="L92" s="599"/>
      <c r="M92" s="599"/>
      <c r="N92" s="599"/>
      <c r="O92" s="599"/>
      <c r="P92" s="599"/>
      <c r="Q92" s="599"/>
      <c r="R92" s="600"/>
      <c r="S92" s="604"/>
      <c r="T92" s="604"/>
      <c r="U92" s="604"/>
      <c r="V92" s="604"/>
      <c r="W92" s="604"/>
      <c r="X92" s="604"/>
      <c r="Y92" s="605"/>
      <c r="Z92" s="604"/>
      <c r="AA92" s="604"/>
      <c r="AB92" s="604"/>
      <c r="AC92" s="604"/>
      <c r="AD92" s="604"/>
      <c r="AE92" s="604"/>
      <c r="AF92" s="605"/>
      <c r="AG92" s="608">
        <f>S92-Z92</f>
        <v>0</v>
      </c>
      <c r="AH92" s="608"/>
      <c r="AI92" s="608"/>
      <c r="AJ92" s="608"/>
      <c r="AK92" s="608"/>
      <c r="AL92" s="608"/>
      <c r="AM92" s="609"/>
    </row>
    <row r="93" spans="1:39">
      <c r="A93" s="632"/>
      <c r="B93" s="633"/>
      <c r="C93" s="472"/>
      <c r="D93" s="663"/>
      <c r="E93" s="663"/>
      <c r="F93" s="473"/>
      <c r="G93" s="601"/>
      <c r="H93" s="602"/>
      <c r="I93" s="602"/>
      <c r="J93" s="602"/>
      <c r="K93" s="601"/>
      <c r="L93" s="602"/>
      <c r="M93" s="602"/>
      <c r="N93" s="602"/>
      <c r="O93" s="602"/>
      <c r="P93" s="602"/>
      <c r="Q93" s="602"/>
      <c r="R93" s="603"/>
      <c r="S93" s="606"/>
      <c r="T93" s="606"/>
      <c r="U93" s="606"/>
      <c r="V93" s="606"/>
      <c r="W93" s="606"/>
      <c r="X93" s="606"/>
      <c r="Y93" s="607"/>
      <c r="Z93" s="606"/>
      <c r="AA93" s="606"/>
      <c r="AB93" s="606"/>
      <c r="AC93" s="606"/>
      <c r="AD93" s="606"/>
      <c r="AE93" s="606"/>
      <c r="AF93" s="607"/>
      <c r="AG93" s="610"/>
      <c r="AH93" s="610"/>
      <c r="AI93" s="610"/>
      <c r="AJ93" s="610"/>
      <c r="AK93" s="610"/>
      <c r="AL93" s="610"/>
      <c r="AM93" s="611"/>
    </row>
    <row r="94" spans="1:39">
      <c r="A94" s="630">
        <v>40</v>
      </c>
      <c r="B94" s="631"/>
      <c r="C94" s="660"/>
      <c r="D94" s="661"/>
      <c r="E94" s="661"/>
      <c r="F94" s="662"/>
      <c r="G94" s="598"/>
      <c r="H94" s="599"/>
      <c r="I94" s="599"/>
      <c r="J94" s="599"/>
      <c r="K94" s="598"/>
      <c r="L94" s="599"/>
      <c r="M94" s="599"/>
      <c r="N94" s="599"/>
      <c r="O94" s="599"/>
      <c r="P94" s="599"/>
      <c r="Q94" s="599"/>
      <c r="R94" s="600"/>
      <c r="S94" s="604"/>
      <c r="T94" s="604"/>
      <c r="U94" s="604"/>
      <c r="V94" s="604"/>
      <c r="W94" s="604"/>
      <c r="X94" s="604"/>
      <c r="Y94" s="605"/>
      <c r="Z94" s="604"/>
      <c r="AA94" s="604"/>
      <c r="AB94" s="604"/>
      <c r="AC94" s="604"/>
      <c r="AD94" s="604"/>
      <c r="AE94" s="604"/>
      <c r="AF94" s="605"/>
      <c r="AG94" s="608">
        <f>S94-Z94</f>
        <v>0</v>
      </c>
      <c r="AH94" s="608"/>
      <c r="AI94" s="608"/>
      <c r="AJ94" s="608"/>
      <c r="AK94" s="608"/>
      <c r="AL94" s="608"/>
      <c r="AM94" s="609"/>
    </row>
    <row r="95" spans="1:39">
      <c r="A95" s="632"/>
      <c r="B95" s="633"/>
      <c r="C95" s="472"/>
      <c r="D95" s="663"/>
      <c r="E95" s="663"/>
      <c r="F95" s="473"/>
      <c r="G95" s="601"/>
      <c r="H95" s="602"/>
      <c r="I95" s="602"/>
      <c r="J95" s="602"/>
      <c r="K95" s="601"/>
      <c r="L95" s="602"/>
      <c r="M95" s="602"/>
      <c r="N95" s="602"/>
      <c r="O95" s="602"/>
      <c r="P95" s="602"/>
      <c r="Q95" s="602"/>
      <c r="R95" s="603"/>
      <c r="S95" s="606"/>
      <c r="T95" s="606"/>
      <c r="U95" s="606"/>
      <c r="V95" s="606"/>
      <c r="W95" s="606"/>
      <c r="X95" s="606"/>
      <c r="Y95" s="607"/>
      <c r="Z95" s="606"/>
      <c r="AA95" s="606"/>
      <c r="AB95" s="606"/>
      <c r="AC95" s="606"/>
      <c r="AD95" s="606"/>
      <c r="AE95" s="606"/>
      <c r="AF95" s="607"/>
      <c r="AG95" s="610"/>
      <c r="AH95" s="610"/>
      <c r="AI95" s="610"/>
      <c r="AJ95" s="610"/>
      <c r="AK95" s="610"/>
      <c r="AL95" s="610"/>
      <c r="AM95" s="611"/>
    </row>
    <row r="96" spans="1:39">
      <c r="A96" s="630">
        <v>41</v>
      </c>
      <c r="B96" s="631"/>
      <c r="C96" s="660"/>
      <c r="D96" s="661"/>
      <c r="E96" s="661"/>
      <c r="F96" s="662"/>
      <c r="G96" s="598"/>
      <c r="H96" s="599"/>
      <c r="I96" s="599"/>
      <c r="J96" s="599"/>
      <c r="K96" s="598"/>
      <c r="L96" s="599"/>
      <c r="M96" s="599"/>
      <c r="N96" s="599"/>
      <c r="O96" s="599"/>
      <c r="P96" s="599"/>
      <c r="Q96" s="599"/>
      <c r="R96" s="600"/>
      <c r="S96" s="604"/>
      <c r="T96" s="604"/>
      <c r="U96" s="604"/>
      <c r="V96" s="604"/>
      <c r="W96" s="604"/>
      <c r="X96" s="604"/>
      <c r="Y96" s="605"/>
      <c r="Z96" s="604"/>
      <c r="AA96" s="604"/>
      <c r="AB96" s="604"/>
      <c r="AC96" s="604"/>
      <c r="AD96" s="604"/>
      <c r="AE96" s="604"/>
      <c r="AF96" s="605"/>
      <c r="AG96" s="608">
        <f>S96-Z96</f>
        <v>0</v>
      </c>
      <c r="AH96" s="608"/>
      <c r="AI96" s="608"/>
      <c r="AJ96" s="608"/>
      <c r="AK96" s="608"/>
      <c r="AL96" s="608"/>
      <c r="AM96" s="609"/>
    </row>
    <row r="97" spans="1:39">
      <c r="A97" s="632"/>
      <c r="B97" s="633"/>
      <c r="C97" s="472"/>
      <c r="D97" s="663"/>
      <c r="E97" s="663"/>
      <c r="F97" s="473"/>
      <c r="G97" s="601"/>
      <c r="H97" s="602"/>
      <c r="I97" s="602"/>
      <c r="J97" s="602"/>
      <c r="K97" s="601"/>
      <c r="L97" s="602"/>
      <c r="M97" s="602"/>
      <c r="N97" s="602"/>
      <c r="O97" s="602"/>
      <c r="P97" s="602"/>
      <c r="Q97" s="602"/>
      <c r="R97" s="603"/>
      <c r="S97" s="606"/>
      <c r="T97" s="606"/>
      <c r="U97" s="606"/>
      <c r="V97" s="606"/>
      <c r="W97" s="606"/>
      <c r="X97" s="606"/>
      <c r="Y97" s="607"/>
      <c r="Z97" s="606"/>
      <c r="AA97" s="606"/>
      <c r="AB97" s="606"/>
      <c r="AC97" s="606"/>
      <c r="AD97" s="606"/>
      <c r="AE97" s="606"/>
      <c r="AF97" s="607"/>
      <c r="AG97" s="610"/>
      <c r="AH97" s="610"/>
      <c r="AI97" s="610"/>
      <c r="AJ97" s="610"/>
      <c r="AK97" s="610"/>
      <c r="AL97" s="610"/>
      <c r="AM97" s="611"/>
    </row>
    <row r="98" spans="1:39">
      <c r="A98" s="630">
        <v>42</v>
      </c>
      <c r="B98" s="631"/>
      <c r="C98" s="660"/>
      <c r="D98" s="661"/>
      <c r="E98" s="661"/>
      <c r="F98" s="662"/>
      <c r="G98" s="598"/>
      <c r="H98" s="599"/>
      <c r="I98" s="599"/>
      <c r="J98" s="599"/>
      <c r="K98" s="598"/>
      <c r="L98" s="599"/>
      <c r="M98" s="599"/>
      <c r="N98" s="599"/>
      <c r="O98" s="599"/>
      <c r="P98" s="599"/>
      <c r="Q98" s="599"/>
      <c r="R98" s="600"/>
      <c r="S98" s="604"/>
      <c r="T98" s="604"/>
      <c r="U98" s="604"/>
      <c r="V98" s="604"/>
      <c r="W98" s="604"/>
      <c r="X98" s="604"/>
      <c r="Y98" s="605"/>
      <c r="Z98" s="604"/>
      <c r="AA98" s="604"/>
      <c r="AB98" s="604"/>
      <c r="AC98" s="604"/>
      <c r="AD98" s="604"/>
      <c r="AE98" s="604"/>
      <c r="AF98" s="605"/>
      <c r="AG98" s="608">
        <f>S98-Z98</f>
        <v>0</v>
      </c>
      <c r="AH98" s="608"/>
      <c r="AI98" s="608"/>
      <c r="AJ98" s="608"/>
      <c r="AK98" s="608"/>
      <c r="AL98" s="608"/>
      <c r="AM98" s="609"/>
    </row>
    <row r="99" spans="1:39">
      <c r="A99" s="632"/>
      <c r="B99" s="633"/>
      <c r="C99" s="472"/>
      <c r="D99" s="663"/>
      <c r="E99" s="663"/>
      <c r="F99" s="473"/>
      <c r="G99" s="601"/>
      <c r="H99" s="602"/>
      <c r="I99" s="602"/>
      <c r="J99" s="602"/>
      <c r="K99" s="601"/>
      <c r="L99" s="602"/>
      <c r="M99" s="602"/>
      <c r="N99" s="602"/>
      <c r="O99" s="602"/>
      <c r="P99" s="602"/>
      <c r="Q99" s="602"/>
      <c r="R99" s="603"/>
      <c r="S99" s="606"/>
      <c r="T99" s="606"/>
      <c r="U99" s="606"/>
      <c r="V99" s="606"/>
      <c r="W99" s="606"/>
      <c r="X99" s="606"/>
      <c r="Y99" s="607"/>
      <c r="Z99" s="606"/>
      <c r="AA99" s="606"/>
      <c r="AB99" s="606"/>
      <c r="AC99" s="606"/>
      <c r="AD99" s="606"/>
      <c r="AE99" s="606"/>
      <c r="AF99" s="607"/>
      <c r="AG99" s="610"/>
      <c r="AH99" s="610"/>
      <c r="AI99" s="610"/>
      <c r="AJ99" s="610"/>
      <c r="AK99" s="610"/>
      <c r="AL99" s="610"/>
      <c r="AM99" s="611"/>
    </row>
    <row r="100" spans="1:39">
      <c r="A100" s="630">
        <v>43</v>
      </c>
      <c r="B100" s="631"/>
      <c r="C100" s="660"/>
      <c r="D100" s="661"/>
      <c r="E100" s="661"/>
      <c r="F100" s="661"/>
      <c r="G100" s="598"/>
      <c r="H100" s="599"/>
      <c r="I100" s="599"/>
      <c r="J100" s="599"/>
      <c r="K100" s="598"/>
      <c r="L100" s="599"/>
      <c r="M100" s="599"/>
      <c r="N100" s="599"/>
      <c r="O100" s="599"/>
      <c r="P100" s="599"/>
      <c r="Q100" s="599"/>
      <c r="R100" s="600"/>
      <c r="S100" s="604"/>
      <c r="T100" s="604"/>
      <c r="U100" s="604"/>
      <c r="V100" s="604"/>
      <c r="W100" s="604"/>
      <c r="X100" s="604"/>
      <c r="Y100" s="605"/>
      <c r="Z100" s="604"/>
      <c r="AA100" s="604"/>
      <c r="AB100" s="604"/>
      <c r="AC100" s="604"/>
      <c r="AD100" s="604"/>
      <c r="AE100" s="604"/>
      <c r="AF100" s="605"/>
      <c r="AG100" s="608">
        <f>S100-Z100</f>
        <v>0</v>
      </c>
      <c r="AH100" s="608"/>
      <c r="AI100" s="608"/>
      <c r="AJ100" s="608"/>
      <c r="AK100" s="608"/>
      <c r="AL100" s="608"/>
      <c r="AM100" s="609"/>
    </row>
    <row r="101" spans="1:39">
      <c r="A101" s="632"/>
      <c r="B101" s="633"/>
      <c r="C101" s="472"/>
      <c r="D101" s="663"/>
      <c r="E101" s="663"/>
      <c r="F101" s="663"/>
      <c r="G101" s="601"/>
      <c r="H101" s="602"/>
      <c r="I101" s="602"/>
      <c r="J101" s="602"/>
      <c r="K101" s="463"/>
      <c r="L101" s="440"/>
      <c r="M101" s="440"/>
      <c r="N101" s="440"/>
      <c r="O101" s="440"/>
      <c r="P101" s="440"/>
      <c r="Q101" s="440"/>
      <c r="R101" s="464"/>
      <c r="S101" s="664"/>
      <c r="T101" s="664"/>
      <c r="U101" s="664"/>
      <c r="V101" s="664"/>
      <c r="W101" s="664"/>
      <c r="X101" s="664"/>
      <c r="Y101" s="665"/>
      <c r="Z101" s="664"/>
      <c r="AA101" s="664"/>
      <c r="AB101" s="664"/>
      <c r="AC101" s="664"/>
      <c r="AD101" s="664"/>
      <c r="AE101" s="664"/>
      <c r="AF101" s="665"/>
      <c r="AG101" s="610"/>
      <c r="AH101" s="610"/>
      <c r="AI101" s="610"/>
      <c r="AJ101" s="610"/>
      <c r="AK101" s="610"/>
      <c r="AL101" s="610"/>
      <c r="AM101" s="611"/>
    </row>
    <row r="102" spans="1:39">
      <c r="A102" s="630">
        <v>44</v>
      </c>
      <c r="B102" s="631"/>
      <c r="C102" s="660"/>
      <c r="D102" s="661"/>
      <c r="E102" s="661"/>
      <c r="F102" s="661"/>
      <c r="G102" s="598"/>
      <c r="H102" s="599"/>
      <c r="I102" s="599"/>
      <c r="J102" s="599"/>
      <c r="K102" s="598"/>
      <c r="L102" s="599"/>
      <c r="M102" s="599"/>
      <c r="N102" s="599"/>
      <c r="O102" s="599"/>
      <c r="P102" s="599"/>
      <c r="Q102" s="599"/>
      <c r="R102" s="600"/>
      <c r="S102" s="604"/>
      <c r="T102" s="604"/>
      <c r="U102" s="604"/>
      <c r="V102" s="604"/>
      <c r="W102" s="604"/>
      <c r="X102" s="604"/>
      <c r="Y102" s="605"/>
      <c r="Z102" s="604"/>
      <c r="AA102" s="604"/>
      <c r="AB102" s="604"/>
      <c r="AC102" s="604"/>
      <c r="AD102" s="604"/>
      <c r="AE102" s="604"/>
      <c r="AF102" s="605"/>
      <c r="AG102" s="608">
        <f>S102-Z102</f>
        <v>0</v>
      </c>
      <c r="AH102" s="608"/>
      <c r="AI102" s="608"/>
      <c r="AJ102" s="608"/>
      <c r="AK102" s="608"/>
      <c r="AL102" s="608"/>
      <c r="AM102" s="609"/>
    </row>
    <row r="103" spans="1:39">
      <c r="A103" s="632"/>
      <c r="B103" s="633"/>
      <c r="C103" s="666"/>
      <c r="D103" s="667"/>
      <c r="E103" s="667"/>
      <c r="F103" s="667"/>
      <c r="G103" s="601"/>
      <c r="H103" s="602"/>
      <c r="I103" s="602"/>
      <c r="J103" s="602"/>
      <c r="K103" s="601"/>
      <c r="L103" s="602"/>
      <c r="M103" s="602"/>
      <c r="N103" s="602"/>
      <c r="O103" s="602"/>
      <c r="P103" s="602"/>
      <c r="Q103" s="602"/>
      <c r="R103" s="603"/>
      <c r="S103" s="606"/>
      <c r="T103" s="606"/>
      <c r="U103" s="606"/>
      <c r="V103" s="606"/>
      <c r="W103" s="606"/>
      <c r="X103" s="606"/>
      <c r="Y103" s="607"/>
      <c r="Z103" s="606"/>
      <c r="AA103" s="606"/>
      <c r="AB103" s="606"/>
      <c r="AC103" s="606"/>
      <c r="AD103" s="606"/>
      <c r="AE103" s="606"/>
      <c r="AF103" s="607"/>
      <c r="AG103" s="610"/>
      <c r="AH103" s="610"/>
      <c r="AI103" s="610"/>
      <c r="AJ103" s="610"/>
      <c r="AK103" s="610"/>
      <c r="AL103" s="610"/>
      <c r="AM103" s="611"/>
    </row>
    <row r="104" spans="1:39">
      <c r="A104" s="630">
        <v>45</v>
      </c>
      <c r="B104" s="631"/>
      <c r="C104" s="660"/>
      <c r="D104" s="661"/>
      <c r="E104" s="661"/>
      <c r="F104" s="661"/>
      <c r="G104" s="598"/>
      <c r="H104" s="599"/>
      <c r="I104" s="599"/>
      <c r="J104" s="599"/>
      <c r="K104" s="598"/>
      <c r="L104" s="599"/>
      <c r="M104" s="599"/>
      <c r="N104" s="599"/>
      <c r="O104" s="599"/>
      <c r="P104" s="599"/>
      <c r="Q104" s="599"/>
      <c r="R104" s="600"/>
      <c r="S104" s="604"/>
      <c r="T104" s="604"/>
      <c r="U104" s="604"/>
      <c r="V104" s="604"/>
      <c r="W104" s="604"/>
      <c r="X104" s="604"/>
      <c r="Y104" s="605"/>
      <c r="Z104" s="604"/>
      <c r="AA104" s="604"/>
      <c r="AB104" s="604"/>
      <c r="AC104" s="604"/>
      <c r="AD104" s="604"/>
      <c r="AE104" s="604"/>
      <c r="AF104" s="605"/>
      <c r="AG104" s="608">
        <f>S104-Z104</f>
        <v>0</v>
      </c>
      <c r="AH104" s="608"/>
      <c r="AI104" s="608"/>
      <c r="AJ104" s="608"/>
      <c r="AK104" s="608"/>
      <c r="AL104" s="608"/>
      <c r="AM104" s="609"/>
    </row>
    <row r="105" spans="1:39">
      <c r="A105" s="632"/>
      <c r="B105" s="633"/>
      <c r="C105" s="666"/>
      <c r="D105" s="667"/>
      <c r="E105" s="667"/>
      <c r="F105" s="667"/>
      <c r="G105" s="601"/>
      <c r="H105" s="602"/>
      <c r="I105" s="602"/>
      <c r="J105" s="602"/>
      <c r="K105" s="601"/>
      <c r="L105" s="602"/>
      <c r="M105" s="602"/>
      <c r="N105" s="602"/>
      <c r="O105" s="602"/>
      <c r="P105" s="602"/>
      <c r="Q105" s="602"/>
      <c r="R105" s="603"/>
      <c r="S105" s="606"/>
      <c r="T105" s="606"/>
      <c r="U105" s="606"/>
      <c r="V105" s="606"/>
      <c r="W105" s="606"/>
      <c r="X105" s="606"/>
      <c r="Y105" s="607"/>
      <c r="Z105" s="606"/>
      <c r="AA105" s="606"/>
      <c r="AB105" s="606"/>
      <c r="AC105" s="606"/>
      <c r="AD105" s="606"/>
      <c r="AE105" s="606"/>
      <c r="AF105" s="607"/>
      <c r="AG105" s="610"/>
      <c r="AH105" s="610"/>
      <c r="AI105" s="610"/>
      <c r="AJ105" s="610"/>
      <c r="AK105" s="610"/>
      <c r="AL105" s="610"/>
      <c r="AM105" s="611"/>
    </row>
    <row r="106" spans="1:39">
      <c r="A106" s="630">
        <v>46</v>
      </c>
      <c r="B106" s="631"/>
      <c r="C106" s="660"/>
      <c r="D106" s="661"/>
      <c r="E106" s="661"/>
      <c r="F106" s="661"/>
      <c r="G106" s="598"/>
      <c r="H106" s="599"/>
      <c r="I106" s="599"/>
      <c r="J106" s="599"/>
      <c r="K106" s="598"/>
      <c r="L106" s="599"/>
      <c r="M106" s="599"/>
      <c r="N106" s="599"/>
      <c r="O106" s="599"/>
      <c r="P106" s="599"/>
      <c r="Q106" s="599"/>
      <c r="R106" s="600"/>
      <c r="S106" s="604"/>
      <c r="T106" s="604"/>
      <c r="U106" s="604"/>
      <c r="V106" s="604"/>
      <c r="W106" s="604"/>
      <c r="X106" s="604"/>
      <c r="Y106" s="605"/>
      <c r="Z106" s="604"/>
      <c r="AA106" s="604"/>
      <c r="AB106" s="604"/>
      <c r="AC106" s="604"/>
      <c r="AD106" s="604"/>
      <c r="AE106" s="604"/>
      <c r="AF106" s="605"/>
      <c r="AG106" s="608">
        <f>S106-Z106</f>
        <v>0</v>
      </c>
      <c r="AH106" s="608"/>
      <c r="AI106" s="608"/>
      <c r="AJ106" s="608"/>
      <c r="AK106" s="608"/>
      <c r="AL106" s="608"/>
      <c r="AM106" s="609"/>
    </row>
    <row r="107" spans="1:39">
      <c r="A107" s="632"/>
      <c r="B107" s="633"/>
      <c r="C107" s="666"/>
      <c r="D107" s="667"/>
      <c r="E107" s="667"/>
      <c r="F107" s="667"/>
      <c r="G107" s="601"/>
      <c r="H107" s="602"/>
      <c r="I107" s="602"/>
      <c r="J107" s="602"/>
      <c r="K107" s="601"/>
      <c r="L107" s="602"/>
      <c r="M107" s="602"/>
      <c r="N107" s="602"/>
      <c r="O107" s="602"/>
      <c r="P107" s="602"/>
      <c r="Q107" s="602"/>
      <c r="R107" s="603"/>
      <c r="S107" s="606"/>
      <c r="T107" s="606"/>
      <c r="U107" s="606"/>
      <c r="V107" s="606"/>
      <c r="W107" s="606"/>
      <c r="X107" s="606"/>
      <c r="Y107" s="607"/>
      <c r="Z107" s="606"/>
      <c r="AA107" s="606"/>
      <c r="AB107" s="606"/>
      <c r="AC107" s="606"/>
      <c r="AD107" s="606"/>
      <c r="AE107" s="606"/>
      <c r="AF107" s="607"/>
      <c r="AG107" s="610"/>
      <c r="AH107" s="610"/>
      <c r="AI107" s="610"/>
      <c r="AJ107" s="610"/>
      <c r="AK107" s="610"/>
      <c r="AL107" s="610"/>
      <c r="AM107" s="611"/>
    </row>
    <row r="108" spans="1:39">
      <c r="A108" s="630">
        <v>47</v>
      </c>
      <c r="B108" s="631"/>
      <c r="C108" s="660"/>
      <c r="D108" s="661"/>
      <c r="E108" s="661"/>
      <c r="F108" s="661"/>
      <c r="G108" s="598"/>
      <c r="H108" s="599"/>
      <c r="I108" s="599"/>
      <c r="J108" s="599"/>
      <c r="K108" s="598"/>
      <c r="L108" s="599"/>
      <c r="M108" s="599"/>
      <c r="N108" s="599"/>
      <c r="O108" s="599"/>
      <c r="P108" s="599"/>
      <c r="Q108" s="599"/>
      <c r="R108" s="600"/>
      <c r="S108" s="604"/>
      <c r="T108" s="604"/>
      <c r="U108" s="604"/>
      <c r="V108" s="604"/>
      <c r="W108" s="604"/>
      <c r="X108" s="604"/>
      <c r="Y108" s="605"/>
      <c r="Z108" s="604"/>
      <c r="AA108" s="604"/>
      <c r="AB108" s="604"/>
      <c r="AC108" s="604"/>
      <c r="AD108" s="604"/>
      <c r="AE108" s="604"/>
      <c r="AF108" s="605"/>
      <c r="AG108" s="608">
        <f>S108-Z108</f>
        <v>0</v>
      </c>
      <c r="AH108" s="608"/>
      <c r="AI108" s="608"/>
      <c r="AJ108" s="608"/>
      <c r="AK108" s="608"/>
      <c r="AL108" s="608"/>
      <c r="AM108" s="609"/>
    </row>
    <row r="109" spans="1:39">
      <c r="A109" s="632"/>
      <c r="B109" s="633"/>
      <c r="C109" s="666"/>
      <c r="D109" s="667"/>
      <c r="E109" s="667"/>
      <c r="F109" s="667"/>
      <c r="G109" s="601"/>
      <c r="H109" s="602"/>
      <c r="I109" s="602"/>
      <c r="J109" s="602"/>
      <c r="K109" s="601"/>
      <c r="L109" s="602"/>
      <c r="M109" s="602"/>
      <c r="N109" s="602"/>
      <c r="O109" s="602"/>
      <c r="P109" s="602"/>
      <c r="Q109" s="602"/>
      <c r="R109" s="603"/>
      <c r="S109" s="606"/>
      <c r="T109" s="606"/>
      <c r="U109" s="606"/>
      <c r="V109" s="606"/>
      <c r="W109" s="606"/>
      <c r="X109" s="606"/>
      <c r="Y109" s="607"/>
      <c r="Z109" s="606"/>
      <c r="AA109" s="606"/>
      <c r="AB109" s="606"/>
      <c r="AC109" s="606"/>
      <c r="AD109" s="606"/>
      <c r="AE109" s="606"/>
      <c r="AF109" s="607"/>
      <c r="AG109" s="610"/>
      <c r="AH109" s="610"/>
      <c r="AI109" s="610"/>
      <c r="AJ109" s="610"/>
      <c r="AK109" s="610"/>
      <c r="AL109" s="610"/>
      <c r="AM109" s="611"/>
    </row>
    <row r="110" spans="1:39">
      <c r="A110" s="630">
        <v>48</v>
      </c>
      <c r="B110" s="631"/>
      <c r="C110" s="660"/>
      <c r="D110" s="661"/>
      <c r="E110" s="661"/>
      <c r="F110" s="662"/>
      <c r="G110" s="598"/>
      <c r="H110" s="599"/>
      <c r="I110" s="599"/>
      <c r="J110" s="599"/>
      <c r="K110" s="598"/>
      <c r="L110" s="599"/>
      <c r="M110" s="599"/>
      <c r="N110" s="599"/>
      <c r="O110" s="599"/>
      <c r="P110" s="599"/>
      <c r="Q110" s="599"/>
      <c r="R110" s="600"/>
      <c r="S110" s="604"/>
      <c r="T110" s="604"/>
      <c r="U110" s="604"/>
      <c r="V110" s="604"/>
      <c r="W110" s="604"/>
      <c r="X110" s="604"/>
      <c r="Y110" s="605"/>
      <c r="Z110" s="604"/>
      <c r="AA110" s="604"/>
      <c r="AB110" s="604"/>
      <c r="AC110" s="604"/>
      <c r="AD110" s="604"/>
      <c r="AE110" s="604"/>
      <c r="AF110" s="605"/>
      <c r="AG110" s="608">
        <f>S110-Z110</f>
        <v>0</v>
      </c>
      <c r="AH110" s="608"/>
      <c r="AI110" s="608"/>
      <c r="AJ110" s="608"/>
      <c r="AK110" s="608"/>
      <c r="AL110" s="608"/>
      <c r="AM110" s="609"/>
    </row>
    <row r="111" spans="1:39">
      <c r="A111" s="632"/>
      <c r="B111" s="633"/>
      <c r="C111" s="472"/>
      <c r="D111" s="663"/>
      <c r="E111" s="663"/>
      <c r="F111" s="473"/>
      <c r="G111" s="601"/>
      <c r="H111" s="602"/>
      <c r="I111" s="602"/>
      <c r="J111" s="602"/>
      <c r="K111" s="601"/>
      <c r="L111" s="602"/>
      <c r="M111" s="602"/>
      <c r="N111" s="602"/>
      <c r="O111" s="602"/>
      <c r="P111" s="602"/>
      <c r="Q111" s="602"/>
      <c r="R111" s="603"/>
      <c r="S111" s="606"/>
      <c r="T111" s="606"/>
      <c r="U111" s="606"/>
      <c r="V111" s="606"/>
      <c r="W111" s="606"/>
      <c r="X111" s="606"/>
      <c r="Y111" s="607"/>
      <c r="Z111" s="606"/>
      <c r="AA111" s="606"/>
      <c r="AB111" s="606"/>
      <c r="AC111" s="606"/>
      <c r="AD111" s="606"/>
      <c r="AE111" s="606"/>
      <c r="AF111" s="607"/>
      <c r="AG111" s="610"/>
      <c r="AH111" s="610"/>
      <c r="AI111" s="610"/>
      <c r="AJ111" s="610"/>
      <c r="AK111" s="610"/>
      <c r="AL111" s="610"/>
      <c r="AM111" s="611"/>
    </row>
    <row r="112" spans="1:39">
      <c r="A112" s="630">
        <v>49</v>
      </c>
      <c r="B112" s="631"/>
      <c r="C112" s="660"/>
      <c r="D112" s="661"/>
      <c r="E112" s="661"/>
      <c r="F112" s="662"/>
      <c r="G112" s="598"/>
      <c r="H112" s="599"/>
      <c r="I112" s="599"/>
      <c r="J112" s="599"/>
      <c r="K112" s="598"/>
      <c r="L112" s="599"/>
      <c r="M112" s="599"/>
      <c r="N112" s="599"/>
      <c r="O112" s="599"/>
      <c r="P112" s="599"/>
      <c r="Q112" s="599"/>
      <c r="R112" s="600"/>
      <c r="S112" s="604"/>
      <c r="T112" s="604"/>
      <c r="U112" s="604"/>
      <c r="V112" s="604"/>
      <c r="W112" s="604"/>
      <c r="X112" s="604"/>
      <c r="Y112" s="605"/>
      <c r="Z112" s="604"/>
      <c r="AA112" s="604"/>
      <c r="AB112" s="604"/>
      <c r="AC112" s="604"/>
      <c r="AD112" s="604"/>
      <c r="AE112" s="604"/>
      <c r="AF112" s="605"/>
      <c r="AG112" s="608">
        <f>S112-Z112</f>
        <v>0</v>
      </c>
      <c r="AH112" s="608"/>
      <c r="AI112" s="608"/>
      <c r="AJ112" s="608"/>
      <c r="AK112" s="608"/>
      <c r="AL112" s="608"/>
      <c r="AM112" s="609"/>
    </row>
    <row r="113" spans="1:39">
      <c r="A113" s="632"/>
      <c r="B113" s="633"/>
      <c r="C113" s="472"/>
      <c r="D113" s="663"/>
      <c r="E113" s="663"/>
      <c r="F113" s="473"/>
      <c r="G113" s="601"/>
      <c r="H113" s="602"/>
      <c r="I113" s="602"/>
      <c r="J113" s="602"/>
      <c r="K113" s="601"/>
      <c r="L113" s="602"/>
      <c r="M113" s="602"/>
      <c r="N113" s="602"/>
      <c r="O113" s="602"/>
      <c r="P113" s="602"/>
      <c r="Q113" s="602"/>
      <c r="R113" s="603"/>
      <c r="S113" s="606"/>
      <c r="T113" s="606"/>
      <c r="U113" s="606"/>
      <c r="V113" s="606"/>
      <c r="W113" s="606"/>
      <c r="X113" s="606"/>
      <c r="Y113" s="607"/>
      <c r="Z113" s="606"/>
      <c r="AA113" s="606"/>
      <c r="AB113" s="606"/>
      <c r="AC113" s="606"/>
      <c r="AD113" s="606"/>
      <c r="AE113" s="606"/>
      <c r="AF113" s="607"/>
      <c r="AG113" s="610"/>
      <c r="AH113" s="610"/>
      <c r="AI113" s="610"/>
      <c r="AJ113" s="610"/>
      <c r="AK113" s="610"/>
      <c r="AL113" s="610"/>
      <c r="AM113" s="611"/>
    </row>
    <row r="114" spans="1:39">
      <c r="A114" s="630">
        <v>50</v>
      </c>
      <c r="B114" s="631"/>
      <c r="C114" s="660"/>
      <c r="D114" s="661"/>
      <c r="E114" s="661"/>
      <c r="F114" s="662"/>
      <c r="G114" s="598"/>
      <c r="H114" s="599"/>
      <c r="I114" s="599"/>
      <c r="J114" s="599"/>
      <c r="K114" s="598"/>
      <c r="L114" s="599"/>
      <c r="M114" s="599"/>
      <c r="N114" s="599"/>
      <c r="O114" s="599"/>
      <c r="P114" s="599"/>
      <c r="Q114" s="599"/>
      <c r="R114" s="600"/>
      <c r="S114" s="604"/>
      <c r="T114" s="604"/>
      <c r="U114" s="604"/>
      <c r="V114" s="604"/>
      <c r="W114" s="604"/>
      <c r="X114" s="604"/>
      <c r="Y114" s="605"/>
      <c r="Z114" s="604"/>
      <c r="AA114" s="604"/>
      <c r="AB114" s="604"/>
      <c r="AC114" s="604"/>
      <c r="AD114" s="604"/>
      <c r="AE114" s="604"/>
      <c r="AF114" s="605"/>
      <c r="AG114" s="608">
        <f>S114-Z114</f>
        <v>0</v>
      </c>
      <c r="AH114" s="608"/>
      <c r="AI114" s="608"/>
      <c r="AJ114" s="608"/>
      <c r="AK114" s="608"/>
      <c r="AL114" s="608"/>
      <c r="AM114" s="609"/>
    </row>
    <row r="115" spans="1:39">
      <c r="A115" s="632"/>
      <c r="B115" s="633"/>
      <c r="C115" s="472"/>
      <c r="D115" s="663"/>
      <c r="E115" s="663"/>
      <c r="F115" s="473"/>
      <c r="G115" s="601"/>
      <c r="H115" s="602"/>
      <c r="I115" s="602"/>
      <c r="J115" s="602"/>
      <c r="K115" s="601"/>
      <c r="L115" s="602"/>
      <c r="M115" s="602"/>
      <c r="N115" s="602"/>
      <c r="O115" s="602"/>
      <c r="P115" s="602"/>
      <c r="Q115" s="602"/>
      <c r="R115" s="603"/>
      <c r="S115" s="606"/>
      <c r="T115" s="606"/>
      <c r="U115" s="606"/>
      <c r="V115" s="606"/>
      <c r="W115" s="606"/>
      <c r="X115" s="606"/>
      <c r="Y115" s="607"/>
      <c r="Z115" s="606"/>
      <c r="AA115" s="606"/>
      <c r="AB115" s="606"/>
      <c r="AC115" s="606"/>
      <c r="AD115" s="606"/>
      <c r="AE115" s="606"/>
      <c r="AF115" s="607"/>
      <c r="AG115" s="610"/>
      <c r="AH115" s="610"/>
      <c r="AI115" s="610"/>
      <c r="AJ115" s="610"/>
      <c r="AK115" s="610"/>
      <c r="AL115" s="610"/>
      <c r="AM115" s="611"/>
    </row>
    <row r="116" spans="1:39">
      <c r="A116" s="630">
        <v>51</v>
      </c>
      <c r="B116" s="631"/>
      <c r="C116" s="660"/>
      <c r="D116" s="661"/>
      <c r="E116" s="661"/>
      <c r="F116" s="662"/>
      <c r="G116" s="598"/>
      <c r="H116" s="599"/>
      <c r="I116" s="599"/>
      <c r="J116" s="599"/>
      <c r="K116" s="598"/>
      <c r="L116" s="599"/>
      <c r="M116" s="599"/>
      <c r="N116" s="599"/>
      <c r="O116" s="599"/>
      <c r="P116" s="599"/>
      <c r="Q116" s="599"/>
      <c r="R116" s="600"/>
      <c r="S116" s="604"/>
      <c r="T116" s="604"/>
      <c r="U116" s="604"/>
      <c r="V116" s="604"/>
      <c r="W116" s="604"/>
      <c r="X116" s="604"/>
      <c r="Y116" s="605"/>
      <c r="Z116" s="604"/>
      <c r="AA116" s="604"/>
      <c r="AB116" s="604"/>
      <c r="AC116" s="604"/>
      <c r="AD116" s="604"/>
      <c r="AE116" s="604"/>
      <c r="AF116" s="605"/>
      <c r="AG116" s="608">
        <f>S116-Z116</f>
        <v>0</v>
      </c>
      <c r="AH116" s="608"/>
      <c r="AI116" s="608"/>
      <c r="AJ116" s="608"/>
      <c r="AK116" s="608"/>
      <c r="AL116" s="608"/>
      <c r="AM116" s="609"/>
    </row>
    <row r="117" spans="1:39">
      <c r="A117" s="632"/>
      <c r="B117" s="633"/>
      <c r="C117" s="472"/>
      <c r="D117" s="663"/>
      <c r="E117" s="663"/>
      <c r="F117" s="473"/>
      <c r="G117" s="601"/>
      <c r="H117" s="602"/>
      <c r="I117" s="602"/>
      <c r="J117" s="602"/>
      <c r="K117" s="601"/>
      <c r="L117" s="602"/>
      <c r="M117" s="602"/>
      <c r="N117" s="602"/>
      <c r="O117" s="602"/>
      <c r="P117" s="602"/>
      <c r="Q117" s="602"/>
      <c r="R117" s="603"/>
      <c r="S117" s="606"/>
      <c r="T117" s="606"/>
      <c r="U117" s="606"/>
      <c r="V117" s="606"/>
      <c r="W117" s="606"/>
      <c r="X117" s="606"/>
      <c r="Y117" s="607"/>
      <c r="Z117" s="606"/>
      <c r="AA117" s="606"/>
      <c r="AB117" s="606"/>
      <c r="AC117" s="606"/>
      <c r="AD117" s="606"/>
      <c r="AE117" s="606"/>
      <c r="AF117" s="607"/>
      <c r="AG117" s="610"/>
      <c r="AH117" s="610"/>
      <c r="AI117" s="610"/>
      <c r="AJ117" s="610"/>
      <c r="AK117" s="610"/>
      <c r="AL117" s="610"/>
      <c r="AM117" s="611"/>
    </row>
    <row r="118" spans="1:39">
      <c r="A118" s="630">
        <v>52</v>
      </c>
      <c r="B118" s="631"/>
      <c r="C118" s="660"/>
      <c r="D118" s="661"/>
      <c r="E118" s="661"/>
      <c r="F118" s="662"/>
      <c r="G118" s="598"/>
      <c r="H118" s="599"/>
      <c r="I118" s="599"/>
      <c r="J118" s="599"/>
      <c r="K118" s="598"/>
      <c r="L118" s="599"/>
      <c r="M118" s="599"/>
      <c r="N118" s="599"/>
      <c r="O118" s="599"/>
      <c r="P118" s="599"/>
      <c r="Q118" s="599"/>
      <c r="R118" s="600"/>
      <c r="S118" s="604"/>
      <c r="T118" s="604"/>
      <c r="U118" s="604"/>
      <c r="V118" s="604"/>
      <c r="W118" s="604"/>
      <c r="X118" s="604"/>
      <c r="Y118" s="605"/>
      <c r="Z118" s="604"/>
      <c r="AA118" s="604"/>
      <c r="AB118" s="604"/>
      <c r="AC118" s="604"/>
      <c r="AD118" s="604"/>
      <c r="AE118" s="604"/>
      <c r="AF118" s="605"/>
      <c r="AG118" s="608">
        <f>S118-Z118</f>
        <v>0</v>
      </c>
      <c r="AH118" s="608"/>
      <c r="AI118" s="608"/>
      <c r="AJ118" s="608"/>
      <c r="AK118" s="608"/>
      <c r="AL118" s="608"/>
      <c r="AM118" s="609"/>
    </row>
    <row r="119" spans="1:39">
      <c r="A119" s="632"/>
      <c r="B119" s="633"/>
      <c r="C119" s="472"/>
      <c r="D119" s="663"/>
      <c r="E119" s="663"/>
      <c r="F119" s="473"/>
      <c r="G119" s="601"/>
      <c r="H119" s="602"/>
      <c r="I119" s="602"/>
      <c r="J119" s="602"/>
      <c r="K119" s="601"/>
      <c r="L119" s="602"/>
      <c r="M119" s="602"/>
      <c r="N119" s="602"/>
      <c r="O119" s="602"/>
      <c r="P119" s="602"/>
      <c r="Q119" s="602"/>
      <c r="R119" s="603"/>
      <c r="S119" s="606"/>
      <c r="T119" s="606"/>
      <c r="U119" s="606"/>
      <c r="V119" s="606"/>
      <c r="W119" s="606"/>
      <c r="X119" s="606"/>
      <c r="Y119" s="607"/>
      <c r="Z119" s="606"/>
      <c r="AA119" s="606"/>
      <c r="AB119" s="606"/>
      <c r="AC119" s="606"/>
      <c r="AD119" s="606"/>
      <c r="AE119" s="606"/>
      <c r="AF119" s="607"/>
      <c r="AG119" s="610"/>
      <c r="AH119" s="610"/>
      <c r="AI119" s="610"/>
      <c r="AJ119" s="610"/>
      <c r="AK119" s="610"/>
      <c r="AL119" s="610"/>
      <c r="AM119" s="611"/>
    </row>
    <row r="120" spans="1:39">
      <c r="A120" s="630">
        <v>53</v>
      </c>
      <c r="B120" s="631"/>
      <c r="C120" s="660"/>
      <c r="D120" s="661"/>
      <c r="E120" s="661"/>
      <c r="F120" s="662"/>
      <c r="G120" s="598"/>
      <c r="H120" s="599"/>
      <c r="I120" s="599"/>
      <c r="J120" s="599"/>
      <c r="K120" s="598"/>
      <c r="L120" s="599"/>
      <c r="M120" s="599"/>
      <c r="N120" s="599"/>
      <c r="O120" s="599"/>
      <c r="P120" s="599"/>
      <c r="Q120" s="599"/>
      <c r="R120" s="600"/>
      <c r="S120" s="604"/>
      <c r="T120" s="604"/>
      <c r="U120" s="604"/>
      <c r="V120" s="604"/>
      <c r="W120" s="604"/>
      <c r="X120" s="604"/>
      <c r="Y120" s="605"/>
      <c r="Z120" s="604"/>
      <c r="AA120" s="604"/>
      <c r="AB120" s="604"/>
      <c r="AC120" s="604"/>
      <c r="AD120" s="604"/>
      <c r="AE120" s="604"/>
      <c r="AF120" s="605"/>
      <c r="AG120" s="608">
        <f>S120-Z120</f>
        <v>0</v>
      </c>
      <c r="AH120" s="608"/>
      <c r="AI120" s="608"/>
      <c r="AJ120" s="608"/>
      <c r="AK120" s="608"/>
      <c r="AL120" s="608"/>
      <c r="AM120" s="609"/>
    </row>
    <row r="121" spans="1:39">
      <c r="A121" s="632"/>
      <c r="B121" s="633"/>
      <c r="C121" s="472"/>
      <c r="D121" s="663"/>
      <c r="E121" s="663"/>
      <c r="F121" s="473"/>
      <c r="G121" s="601"/>
      <c r="H121" s="602"/>
      <c r="I121" s="602"/>
      <c r="J121" s="602"/>
      <c r="K121" s="601"/>
      <c r="L121" s="602"/>
      <c r="M121" s="602"/>
      <c r="N121" s="602"/>
      <c r="O121" s="602"/>
      <c r="P121" s="602"/>
      <c r="Q121" s="602"/>
      <c r="R121" s="603"/>
      <c r="S121" s="606"/>
      <c r="T121" s="606"/>
      <c r="U121" s="606"/>
      <c r="V121" s="606"/>
      <c r="W121" s="606"/>
      <c r="X121" s="606"/>
      <c r="Y121" s="607"/>
      <c r="Z121" s="606"/>
      <c r="AA121" s="606"/>
      <c r="AB121" s="606"/>
      <c r="AC121" s="606"/>
      <c r="AD121" s="606"/>
      <c r="AE121" s="606"/>
      <c r="AF121" s="607"/>
      <c r="AG121" s="610"/>
      <c r="AH121" s="610"/>
      <c r="AI121" s="610"/>
      <c r="AJ121" s="610"/>
      <c r="AK121" s="610"/>
      <c r="AL121" s="610"/>
      <c r="AM121" s="611"/>
    </row>
    <row r="122" spans="1:39">
      <c r="A122" s="630">
        <v>54</v>
      </c>
      <c r="B122" s="631"/>
      <c r="C122" s="660"/>
      <c r="D122" s="661"/>
      <c r="E122" s="661"/>
      <c r="F122" s="661"/>
      <c r="G122" s="598"/>
      <c r="H122" s="599"/>
      <c r="I122" s="599"/>
      <c r="J122" s="599"/>
      <c r="K122" s="598"/>
      <c r="L122" s="599"/>
      <c r="M122" s="599"/>
      <c r="N122" s="599"/>
      <c r="O122" s="599"/>
      <c r="P122" s="599"/>
      <c r="Q122" s="599"/>
      <c r="R122" s="600"/>
      <c r="S122" s="604"/>
      <c r="T122" s="604"/>
      <c r="U122" s="604"/>
      <c r="V122" s="604"/>
      <c r="W122" s="604"/>
      <c r="X122" s="604"/>
      <c r="Y122" s="605"/>
      <c r="Z122" s="604"/>
      <c r="AA122" s="604"/>
      <c r="AB122" s="604"/>
      <c r="AC122" s="604"/>
      <c r="AD122" s="604"/>
      <c r="AE122" s="604"/>
      <c r="AF122" s="605"/>
      <c r="AG122" s="608">
        <f>S122-Z122</f>
        <v>0</v>
      </c>
      <c r="AH122" s="608"/>
      <c r="AI122" s="608"/>
      <c r="AJ122" s="608"/>
      <c r="AK122" s="608"/>
      <c r="AL122" s="608"/>
      <c r="AM122" s="609"/>
    </row>
    <row r="123" spans="1:39">
      <c r="A123" s="632"/>
      <c r="B123" s="633"/>
      <c r="C123" s="472"/>
      <c r="D123" s="663"/>
      <c r="E123" s="663"/>
      <c r="F123" s="663"/>
      <c r="G123" s="601"/>
      <c r="H123" s="602"/>
      <c r="I123" s="602"/>
      <c r="J123" s="602"/>
      <c r="K123" s="463"/>
      <c r="L123" s="440"/>
      <c r="M123" s="440"/>
      <c r="N123" s="440"/>
      <c r="O123" s="440"/>
      <c r="P123" s="440"/>
      <c r="Q123" s="440"/>
      <c r="R123" s="464"/>
      <c r="S123" s="664"/>
      <c r="T123" s="664"/>
      <c r="U123" s="664"/>
      <c r="V123" s="664"/>
      <c r="W123" s="664"/>
      <c r="X123" s="664"/>
      <c r="Y123" s="665"/>
      <c r="Z123" s="664"/>
      <c r="AA123" s="664"/>
      <c r="AB123" s="664"/>
      <c r="AC123" s="664"/>
      <c r="AD123" s="664"/>
      <c r="AE123" s="664"/>
      <c r="AF123" s="665"/>
      <c r="AG123" s="610"/>
      <c r="AH123" s="610"/>
      <c r="AI123" s="610"/>
      <c r="AJ123" s="610"/>
      <c r="AK123" s="610"/>
      <c r="AL123" s="610"/>
      <c r="AM123" s="611"/>
    </row>
    <row r="124" spans="1:39">
      <c r="A124" s="630">
        <v>55</v>
      </c>
      <c r="B124" s="631"/>
      <c r="C124" s="660"/>
      <c r="D124" s="661"/>
      <c r="E124" s="661"/>
      <c r="F124" s="661"/>
      <c r="G124" s="598"/>
      <c r="H124" s="599"/>
      <c r="I124" s="599"/>
      <c r="J124" s="599"/>
      <c r="K124" s="598"/>
      <c r="L124" s="599"/>
      <c r="M124" s="599"/>
      <c r="N124" s="599"/>
      <c r="O124" s="599"/>
      <c r="P124" s="599"/>
      <c r="Q124" s="599"/>
      <c r="R124" s="600"/>
      <c r="S124" s="604"/>
      <c r="T124" s="604"/>
      <c r="U124" s="604"/>
      <c r="V124" s="604"/>
      <c r="W124" s="604"/>
      <c r="X124" s="604"/>
      <c r="Y124" s="605"/>
      <c r="Z124" s="604"/>
      <c r="AA124" s="604"/>
      <c r="AB124" s="604"/>
      <c r="AC124" s="604"/>
      <c r="AD124" s="604"/>
      <c r="AE124" s="604"/>
      <c r="AF124" s="605"/>
      <c r="AG124" s="608">
        <f>S124-Z124</f>
        <v>0</v>
      </c>
      <c r="AH124" s="608"/>
      <c r="AI124" s="608"/>
      <c r="AJ124" s="608"/>
      <c r="AK124" s="608"/>
      <c r="AL124" s="608"/>
      <c r="AM124" s="609"/>
    </row>
    <row r="125" spans="1:39">
      <c r="A125" s="632"/>
      <c r="B125" s="633"/>
      <c r="C125" s="666"/>
      <c r="D125" s="667"/>
      <c r="E125" s="667"/>
      <c r="F125" s="667"/>
      <c r="G125" s="601"/>
      <c r="H125" s="602"/>
      <c r="I125" s="602"/>
      <c r="J125" s="602"/>
      <c r="K125" s="601"/>
      <c r="L125" s="602"/>
      <c r="M125" s="602"/>
      <c r="N125" s="602"/>
      <c r="O125" s="602"/>
      <c r="P125" s="602"/>
      <c r="Q125" s="602"/>
      <c r="R125" s="603"/>
      <c r="S125" s="606"/>
      <c r="T125" s="606"/>
      <c r="U125" s="606"/>
      <c r="V125" s="606"/>
      <c r="W125" s="606"/>
      <c r="X125" s="606"/>
      <c r="Y125" s="607"/>
      <c r="Z125" s="606"/>
      <c r="AA125" s="606"/>
      <c r="AB125" s="606"/>
      <c r="AC125" s="606"/>
      <c r="AD125" s="606"/>
      <c r="AE125" s="606"/>
      <c r="AF125" s="607"/>
      <c r="AG125" s="610"/>
      <c r="AH125" s="610"/>
      <c r="AI125" s="610"/>
      <c r="AJ125" s="610"/>
      <c r="AK125" s="610"/>
      <c r="AL125" s="610"/>
      <c r="AM125" s="611"/>
    </row>
    <row r="126" spans="1:39">
      <c r="A126" s="630">
        <v>56</v>
      </c>
      <c r="B126" s="631"/>
      <c r="C126" s="660"/>
      <c r="D126" s="661"/>
      <c r="E126" s="661"/>
      <c r="F126" s="661"/>
      <c r="G126" s="598"/>
      <c r="H126" s="599"/>
      <c r="I126" s="599"/>
      <c r="J126" s="599"/>
      <c r="K126" s="598"/>
      <c r="L126" s="599"/>
      <c r="M126" s="599"/>
      <c r="N126" s="599"/>
      <c r="O126" s="599"/>
      <c r="P126" s="599"/>
      <c r="Q126" s="599"/>
      <c r="R126" s="600"/>
      <c r="S126" s="604"/>
      <c r="T126" s="604"/>
      <c r="U126" s="604"/>
      <c r="V126" s="604"/>
      <c r="W126" s="604"/>
      <c r="X126" s="604"/>
      <c r="Y126" s="605"/>
      <c r="Z126" s="604"/>
      <c r="AA126" s="604"/>
      <c r="AB126" s="604"/>
      <c r="AC126" s="604"/>
      <c r="AD126" s="604"/>
      <c r="AE126" s="604"/>
      <c r="AF126" s="605"/>
      <c r="AG126" s="608">
        <f>S126-Z126</f>
        <v>0</v>
      </c>
      <c r="AH126" s="608"/>
      <c r="AI126" s="608"/>
      <c r="AJ126" s="608"/>
      <c r="AK126" s="608"/>
      <c r="AL126" s="608"/>
      <c r="AM126" s="609"/>
    </row>
    <row r="127" spans="1:39">
      <c r="A127" s="632"/>
      <c r="B127" s="633"/>
      <c r="C127" s="666"/>
      <c r="D127" s="667"/>
      <c r="E127" s="667"/>
      <c r="F127" s="667"/>
      <c r="G127" s="601"/>
      <c r="H127" s="602"/>
      <c r="I127" s="602"/>
      <c r="J127" s="602"/>
      <c r="K127" s="601"/>
      <c r="L127" s="602"/>
      <c r="M127" s="602"/>
      <c r="N127" s="602"/>
      <c r="O127" s="602"/>
      <c r="P127" s="602"/>
      <c r="Q127" s="602"/>
      <c r="R127" s="603"/>
      <c r="S127" s="606"/>
      <c r="T127" s="606"/>
      <c r="U127" s="606"/>
      <c r="V127" s="606"/>
      <c r="W127" s="606"/>
      <c r="X127" s="606"/>
      <c r="Y127" s="607"/>
      <c r="Z127" s="606"/>
      <c r="AA127" s="606"/>
      <c r="AB127" s="606"/>
      <c r="AC127" s="606"/>
      <c r="AD127" s="606"/>
      <c r="AE127" s="606"/>
      <c r="AF127" s="607"/>
      <c r="AG127" s="610"/>
      <c r="AH127" s="610"/>
      <c r="AI127" s="610"/>
      <c r="AJ127" s="610"/>
      <c r="AK127" s="610"/>
      <c r="AL127" s="610"/>
      <c r="AM127" s="611"/>
    </row>
    <row r="128" spans="1:39">
      <c r="A128" s="630">
        <v>57</v>
      </c>
      <c r="B128" s="631"/>
      <c r="C128" s="660"/>
      <c r="D128" s="661"/>
      <c r="E128" s="661"/>
      <c r="F128" s="661"/>
      <c r="G128" s="598"/>
      <c r="H128" s="599"/>
      <c r="I128" s="599"/>
      <c r="J128" s="599"/>
      <c r="K128" s="598"/>
      <c r="L128" s="599"/>
      <c r="M128" s="599"/>
      <c r="N128" s="599"/>
      <c r="O128" s="599"/>
      <c r="P128" s="599"/>
      <c r="Q128" s="599"/>
      <c r="R128" s="600"/>
      <c r="S128" s="604"/>
      <c r="T128" s="604"/>
      <c r="U128" s="604"/>
      <c r="V128" s="604"/>
      <c r="W128" s="604"/>
      <c r="X128" s="604"/>
      <c r="Y128" s="605"/>
      <c r="Z128" s="604"/>
      <c r="AA128" s="604"/>
      <c r="AB128" s="604"/>
      <c r="AC128" s="604"/>
      <c r="AD128" s="604"/>
      <c r="AE128" s="604"/>
      <c r="AF128" s="605"/>
      <c r="AG128" s="608">
        <f>S128-Z128</f>
        <v>0</v>
      </c>
      <c r="AH128" s="608"/>
      <c r="AI128" s="608"/>
      <c r="AJ128" s="608"/>
      <c r="AK128" s="608"/>
      <c r="AL128" s="608"/>
      <c r="AM128" s="609"/>
    </row>
    <row r="129" spans="1:39">
      <c r="A129" s="632"/>
      <c r="B129" s="633"/>
      <c r="C129" s="666"/>
      <c r="D129" s="667"/>
      <c r="E129" s="667"/>
      <c r="F129" s="667"/>
      <c r="G129" s="601"/>
      <c r="H129" s="602"/>
      <c r="I129" s="602"/>
      <c r="J129" s="602"/>
      <c r="K129" s="601"/>
      <c r="L129" s="602"/>
      <c r="M129" s="602"/>
      <c r="N129" s="602"/>
      <c r="O129" s="602"/>
      <c r="P129" s="602"/>
      <c r="Q129" s="602"/>
      <c r="R129" s="603"/>
      <c r="S129" s="606"/>
      <c r="T129" s="606"/>
      <c r="U129" s="606"/>
      <c r="V129" s="606"/>
      <c r="W129" s="606"/>
      <c r="X129" s="606"/>
      <c r="Y129" s="607"/>
      <c r="Z129" s="606"/>
      <c r="AA129" s="606"/>
      <c r="AB129" s="606"/>
      <c r="AC129" s="606"/>
      <c r="AD129" s="606"/>
      <c r="AE129" s="606"/>
      <c r="AF129" s="607"/>
      <c r="AG129" s="610"/>
      <c r="AH129" s="610"/>
      <c r="AI129" s="610"/>
      <c r="AJ129" s="610"/>
      <c r="AK129" s="610"/>
      <c r="AL129" s="610"/>
      <c r="AM129" s="611"/>
    </row>
    <row r="130" spans="1:39">
      <c r="A130" s="630">
        <v>58</v>
      </c>
      <c r="B130" s="631"/>
      <c r="C130" s="660"/>
      <c r="D130" s="661"/>
      <c r="E130" s="661"/>
      <c r="F130" s="661"/>
      <c r="G130" s="598"/>
      <c r="H130" s="599"/>
      <c r="I130" s="599"/>
      <c r="J130" s="599"/>
      <c r="K130" s="598"/>
      <c r="L130" s="599"/>
      <c r="M130" s="599"/>
      <c r="N130" s="599"/>
      <c r="O130" s="599"/>
      <c r="P130" s="599"/>
      <c r="Q130" s="599"/>
      <c r="R130" s="600"/>
      <c r="S130" s="604"/>
      <c r="T130" s="604"/>
      <c r="U130" s="604"/>
      <c r="V130" s="604"/>
      <c r="W130" s="604"/>
      <c r="X130" s="604"/>
      <c r="Y130" s="605"/>
      <c r="Z130" s="604"/>
      <c r="AA130" s="604"/>
      <c r="AB130" s="604"/>
      <c r="AC130" s="604"/>
      <c r="AD130" s="604"/>
      <c r="AE130" s="604"/>
      <c r="AF130" s="605"/>
      <c r="AG130" s="608">
        <f>S130-Z130</f>
        <v>0</v>
      </c>
      <c r="AH130" s="608"/>
      <c r="AI130" s="608"/>
      <c r="AJ130" s="608"/>
      <c r="AK130" s="608"/>
      <c r="AL130" s="608"/>
      <c r="AM130" s="609"/>
    </row>
    <row r="131" spans="1:39">
      <c r="A131" s="632"/>
      <c r="B131" s="633"/>
      <c r="C131" s="666"/>
      <c r="D131" s="667"/>
      <c r="E131" s="667"/>
      <c r="F131" s="667"/>
      <c r="G131" s="601"/>
      <c r="H131" s="602"/>
      <c r="I131" s="602"/>
      <c r="J131" s="602"/>
      <c r="K131" s="601"/>
      <c r="L131" s="602"/>
      <c r="M131" s="602"/>
      <c r="N131" s="602"/>
      <c r="O131" s="602"/>
      <c r="P131" s="602"/>
      <c r="Q131" s="602"/>
      <c r="R131" s="603"/>
      <c r="S131" s="606"/>
      <c r="T131" s="606"/>
      <c r="U131" s="606"/>
      <c r="V131" s="606"/>
      <c r="W131" s="606"/>
      <c r="X131" s="606"/>
      <c r="Y131" s="607"/>
      <c r="Z131" s="606"/>
      <c r="AA131" s="606"/>
      <c r="AB131" s="606"/>
      <c r="AC131" s="606"/>
      <c r="AD131" s="606"/>
      <c r="AE131" s="606"/>
      <c r="AF131" s="607"/>
      <c r="AG131" s="610"/>
      <c r="AH131" s="610"/>
      <c r="AI131" s="610"/>
      <c r="AJ131" s="610"/>
      <c r="AK131" s="610"/>
      <c r="AL131" s="610"/>
      <c r="AM131" s="611"/>
    </row>
    <row r="132" spans="1:39">
      <c r="A132" s="630">
        <v>59</v>
      </c>
      <c r="B132" s="631"/>
      <c r="C132" s="660"/>
      <c r="D132" s="661"/>
      <c r="E132" s="661"/>
      <c r="F132" s="662"/>
      <c r="G132" s="598"/>
      <c r="H132" s="599"/>
      <c r="I132" s="599"/>
      <c r="J132" s="599"/>
      <c r="K132" s="598"/>
      <c r="L132" s="599"/>
      <c r="M132" s="599"/>
      <c r="N132" s="599"/>
      <c r="O132" s="599"/>
      <c r="P132" s="599"/>
      <c r="Q132" s="599"/>
      <c r="R132" s="600"/>
      <c r="S132" s="604"/>
      <c r="T132" s="604"/>
      <c r="U132" s="604"/>
      <c r="V132" s="604"/>
      <c r="W132" s="604"/>
      <c r="X132" s="604"/>
      <c r="Y132" s="605"/>
      <c r="Z132" s="604"/>
      <c r="AA132" s="604"/>
      <c r="AB132" s="604"/>
      <c r="AC132" s="604"/>
      <c r="AD132" s="604"/>
      <c r="AE132" s="604"/>
      <c r="AF132" s="605"/>
      <c r="AG132" s="608">
        <f>S132-Z132</f>
        <v>0</v>
      </c>
      <c r="AH132" s="608"/>
      <c r="AI132" s="608"/>
      <c r="AJ132" s="608"/>
      <c r="AK132" s="608"/>
      <c r="AL132" s="608"/>
      <c r="AM132" s="609"/>
    </row>
    <row r="133" spans="1:39">
      <c r="A133" s="632"/>
      <c r="B133" s="633"/>
      <c r="C133" s="472"/>
      <c r="D133" s="663"/>
      <c r="E133" s="663"/>
      <c r="F133" s="473"/>
      <c r="G133" s="601"/>
      <c r="H133" s="602"/>
      <c r="I133" s="602"/>
      <c r="J133" s="602"/>
      <c r="K133" s="601"/>
      <c r="L133" s="602"/>
      <c r="M133" s="602"/>
      <c r="N133" s="602"/>
      <c r="O133" s="602"/>
      <c r="P133" s="602"/>
      <c r="Q133" s="602"/>
      <c r="R133" s="603"/>
      <c r="S133" s="606"/>
      <c r="T133" s="606"/>
      <c r="U133" s="606"/>
      <c r="V133" s="606"/>
      <c r="W133" s="606"/>
      <c r="X133" s="606"/>
      <c r="Y133" s="607"/>
      <c r="Z133" s="606"/>
      <c r="AA133" s="606"/>
      <c r="AB133" s="606"/>
      <c r="AC133" s="606"/>
      <c r="AD133" s="606"/>
      <c r="AE133" s="606"/>
      <c r="AF133" s="607"/>
      <c r="AG133" s="610"/>
      <c r="AH133" s="610"/>
      <c r="AI133" s="610"/>
      <c r="AJ133" s="610"/>
      <c r="AK133" s="610"/>
      <c r="AL133" s="610"/>
      <c r="AM133" s="611"/>
    </row>
    <row r="134" spans="1:39">
      <c r="A134" s="630">
        <v>60</v>
      </c>
      <c r="B134" s="631"/>
      <c r="C134" s="660"/>
      <c r="D134" s="661"/>
      <c r="E134" s="661"/>
      <c r="F134" s="662"/>
      <c r="G134" s="598"/>
      <c r="H134" s="599"/>
      <c r="I134" s="599"/>
      <c r="J134" s="599"/>
      <c r="K134" s="598"/>
      <c r="L134" s="599"/>
      <c r="M134" s="599"/>
      <c r="N134" s="599"/>
      <c r="O134" s="599"/>
      <c r="P134" s="599"/>
      <c r="Q134" s="599"/>
      <c r="R134" s="600"/>
      <c r="S134" s="604"/>
      <c r="T134" s="604"/>
      <c r="U134" s="604"/>
      <c r="V134" s="604"/>
      <c r="W134" s="604"/>
      <c r="X134" s="604"/>
      <c r="Y134" s="605"/>
      <c r="Z134" s="604"/>
      <c r="AA134" s="604"/>
      <c r="AB134" s="604"/>
      <c r="AC134" s="604"/>
      <c r="AD134" s="604"/>
      <c r="AE134" s="604"/>
      <c r="AF134" s="605"/>
      <c r="AG134" s="608">
        <f>S134-Z134</f>
        <v>0</v>
      </c>
      <c r="AH134" s="608"/>
      <c r="AI134" s="608"/>
      <c r="AJ134" s="608"/>
      <c r="AK134" s="608"/>
      <c r="AL134" s="608"/>
      <c r="AM134" s="609"/>
    </row>
    <row r="135" spans="1:39">
      <c r="A135" s="632"/>
      <c r="B135" s="633"/>
      <c r="C135" s="472"/>
      <c r="D135" s="663"/>
      <c r="E135" s="663"/>
      <c r="F135" s="473"/>
      <c r="G135" s="601"/>
      <c r="H135" s="602"/>
      <c r="I135" s="602"/>
      <c r="J135" s="602"/>
      <c r="K135" s="601"/>
      <c r="L135" s="602"/>
      <c r="M135" s="602"/>
      <c r="N135" s="602"/>
      <c r="O135" s="602"/>
      <c r="P135" s="602"/>
      <c r="Q135" s="602"/>
      <c r="R135" s="603"/>
      <c r="S135" s="606"/>
      <c r="T135" s="606"/>
      <c r="U135" s="606"/>
      <c r="V135" s="606"/>
      <c r="W135" s="606"/>
      <c r="X135" s="606"/>
      <c r="Y135" s="607"/>
      <c r="Z135" s="606"/>
      <c r="AA135" s="606"/>
      <c r="AB135" s="606"/>
      <c r="AC135" s="606"/>
      <c r="AD135" s="606"/>
      <c r="AE135" s="606"/>
      <c r="AF135" s="607"/>
      <c r="AG135" s="610"/>
      <c r="AH135" s="610"/>
      <c r="AI135" s="610"/>
      <c r="AJ135" s="610"/>
      <c r="AK135" s="610"/>
      <c r="AL135" s="610"/>
      <c r="AM135" s="611"/>
    </row>
    <row r="136" spans="1:39">
      <c r="A136" s="630">
        <v>61</v>
      </c>
      <c r="B136" s="631"/>
      <c r="C136" s="660"/>
      <c r="D136" s="661"/>
      <c r="E136" s="661"/>
      <c r="F136" s="662"/>
      <c r="G136" s="598"/>
      <c r="H136" s="599"/>
      <c r="I136" s="599"/>
      <c r="J136" s="599"/>
      <c r="K136" s="598"/>
      <c r="L136" s="599"/>
      <c r="M136" s="599"/>
      <c r="N136" s="599"/>
      <c r="O136" s="599"/>
      <c r="P136" s="599"/>
      <c r="Q136" s="599"/>
      <c r="R136" s="600"/>
      <c r="S136" s="604"/>
      <c r="T136" s="604"/>
      <c r="U136" s="604"/>
      <c r="V136" s="604"/>
      <c r="W136" s="604"/>
      <c r="X136" s="604"/>
      <c r="Y136" s="605"/>
      <c r="Z136" s="604"/>
      <c r="AA136" s="604"/>
      <c r="AB136" s="604"/>
      <c r="AC136" s="604"/>
      <c r="AD136" s="604"/>
      <c r="AE136" s="604"/>
      <c r="AF136" s="605"/>
      <c r="AG136" s="608">
        <f>S136-Z136</f>
        <v>0</v>
      </c>
      <c r="AH136" s="608"/>
      <c r="AI136" s="608"/>
      <c r="AJ136" s="608"/>
      <c r="AK136" s="608"/>
      <c r="AL136" s="608"/>
      <c r="AM136" s="609"/>
    </row>
    <row r="137" spans="1:39">
      <c r="A137" s="632"/>
      <c r="B137" s="633"/>
      <c r="C137" s="472"/>
      <c r="D137" s="663"/>
      <c r="E137" s="663"/>
      <c r="F137" s="473"/>
      <c r="G137" s="601"/>
      <c r="H137" s="602"/>
      <c r="I137" s="602"/>
      <c r="J137" s="602"/>
      <c r="K137" s="601"/>
      <c r="L137" s="602"/>
      <c r="M137" s="602"/>
      <c r="N137" s="602"/>
      <c r="O137" s="602"/>
      <c r="P137" s="602"/>
      <c r="Q137" s="602"/>
      <c r="R137" s="603"/>
      <c r="S137" s="606"/>
      <c r="T137" s="606"/>
      <c r="U137" s="606"/>
      <c r="V137" s="606"/>
      <c r="W137" s="606"/>
      <c r="X137" s="606"/>
      <c r="Y137" s="607"/>
      <c r="Z137" s="606"/>
      <c r="AA137" s="606"/>
      <c r="AB137" s="606"/>
      <c r="AC137" s="606"/>
      <c r="AD137" s="606"/>
      <c r="AE137" s="606"/>
      <c r="AF137" s="607"/>
      <c r="AG137" s="610"/>
      <c r="AH137" s="610"/>
      <c r="AI137" s="610"/>
      <c r="AJ137" s="610"/>
      <c r="AK137" s="610"/>
      <c r="AL137" s="610"/>
      <c r="AM137" s="611"/>
    </row>
    <row r="138" spans="1:39">
      <c r="A138" s="630">
        <v>62</v>
      </c>
      <c r="B138" s="631"/>
      <c r="C138" s="660"/>
      <c r="D138" s="661"/>
      <c r="E138" s="661"/>
      <c r="F138" s="662"/>
      <c r="G138" s="598"/>
      <c r="H138" s="599"/>
      <c r="I138" s="599"/>
      <c r="J138" s="599"/>
      <c r="K138" s="598"/>
      <c r="L138" s="599"/>
      <c r="M138" s="599"/>
      <c r="N138" s="599"/>
      <c r="O138" s="599"/>
      <c r="P138" s="599"/>
      <c r="Q138" s="599"/>
      <c r="R138" s="600"/>
      <c r="S138" s="604"/>
      <c r="T138" s="604"/>
      <c r="U138" s="604"/>
      <c r="V138" s="604"/>
      <c r="W138" s="604"/>
      <c r="X138" s="604"/>
      <c r="Y138" s="605"/>
      <c r="Z138" s="604"/>
      <c r="AA138" s="604"/>
      <c r="AB138" s="604"/>
      <c r="AC138" s="604"/>
      <c r="AD138" s="604"/>
      <c r="AE138" s="604"/>
      <c r="AF138" s="605"/>
      <c r="AG138" s="608">
        <f>S138-Z138</f>
        <v>0</v>
      </c>
      <c r="AH138" s="608"/>
      <c r="AI138" s="608"/>
      <c r="AJ138" s="608"/>
      <c r="AK138" s="608"/>
      <c r="AL138" s="608"/>
      <c r="AM138" s="609"/>
    </row>
    <row r="139" spans="1:39">
      <c r="A139" s="632"/>
      <c r="B139" s="633"/>
      <c r="C139" s="472"/>
      <c r="D139" s="663"/>
      <c r="E139" s="663"/>
      <c r="F139" s="473"/>
      <c r="G139" s="601"/>
      <c r="H139" s="602"/>
      <c r="I139" s="602"/>
      <c r="J139" s="602"/>
      <c r="K139" s="601"/>
      <c r="L139" s="602"/>
      <c r="M139" s="602"/>
      <c r="N139" s="602"/>
      <c r="O139" s="602"/>
      <c r="P139" s="602"/>
      <c r="Q139" s="602"/>
      <c r="R139" s="603"/>
      <c r="S139" s="606"/>
      <c r="T139" s="606"/>
      <c r="U139" s="606"/>
      <c r="V139" s="606"/>
      <c r="W139" s="606"/>
      <c r="X139" s="606"/>
      <c r="Y139" s="607"/>
      <c r="Z139" s="606"/>
      <c r="AA139" s="606"/>
      <c r="AB139" s="606"/>
      <c r="AC139" s="606"/>
      <c r="AD139" s="606"/>
      <c r="AE139" s="606"/>
      <c r="AF139" s="607"/>
      <c r="AG139" s="610"/>
      <c r="AH139" s="610"/>
      <c r="AI139" s="610"/>
      <c r="AJ139" s="610"/>
      <c r="AK139" s="610"/>
      <c r="AL139" s="610"/>
      <c r="AM139" s="611"/>
    </row>
    <row r="140" spans="1:39">
      <c r="A140" s="630">
        <v>63</v>
      </c>
      <c r="B140" s="631"/>
      <c r="C140" s="660"/>
      <c r="D140" s="661"/>
      <c r="E140" s="661"/>
      <c r="F140" s="661"/>
      <c r="G140" s="598"/>
      <c r="H140" s="599"/>
      <c r="I140" s="599"/>
      <c r="J140" s="599"/>
      <c r="K140" s="598"/>
      <c r="L140" s="599"/>
      <c r="M140" s="599"/>
      <c r="N140" s="599"/>
      <c r="O140" s="599"/>
      <c r="P140" s="599"/>
      <c r="Q140" s="599"/>
      <c r="R140" s="600"/>
      <c r="S140" s="604"/>
      <c r="T140" s="604"/>
      <c r="U140" s="604"/>
      <c r="V140" s="604"/>
      <c r="W140" s="604"/>
      <c r="X140" s="604"/>
      <c r="Y140" s="605"/>
      <c r="Z140" s="604"/>
      <c r="AA140" s="604"/>
      <c r="AB140" s="604"/>
      <c r="AC140" s="604"/>
      <c r="AD140" s="604"/>
      <c r="AE140" s="604"/>
      <c r="AF140" s="605"/>
      <c r="AG140" s="608">
        <f>S140-Z140</f>
        <v>0</v>
      </c>
      <c r="AH140" s="608"/>
      <c r="AI140" s="608"/>
      <c r="AJ140" s="608"/>
      <c r="AK140" s="608"/>
      <c r="AL140" s="608"/>
      <c r="AM140" s="609"/>
    </row>
    <row r="141" spans="1:39">
      <c r="A141" s="632"/>
      <c r="B141" s="633"/>
      <c r="C141" s="472"/>
      <c r="D141" s="663"/>
      <c r="E141" s="663"/>
      <c r="F141" s="663"/>
      <c r="G141" s="601"/>
      <c r="H141" s="602"/>
      <c r="I141" s="602"/>
      <c r="J141" s="602"/>
      <c r="K141" s="463"/>
      <c r="L141" s="440"/>
      <c r="M141" s="440"/>
      <c r="N141" s="440"/>
      <c r="O141" s="440"/>
      <c r="P141" s="440"/>
      <c r="Q141" s="440"/>
      <c r="R141" s="464"/>
      <c r="S141" s="664"/>
      <c r="T141" s="664"/>
      <c r="U141" s="664"/>
      <c r="V141" s="664"/>
      <c r="W141" s="664"/>
      <c r="X141" s="664"/>
      <c r="Y141" s="665"/>
      <c r="Z141" s="664"/>
      <c r="AA141" s="664"/>
      <c r="AB141" s="664"/>
      <c r="AC141" s="664"/>
      <c r="AD141" s="664"/>
      <c r="AE141" s="664"/>
      <c r="AF141" s="665"/>
      <c r="AG141" s="610"/>
      <c r="AH141" s="610"/>
      <c r="AI141" s="610"/>
      <c r="AJ141" s="610"/>
      <c r="AK141" s="610"/>
      <c r="AL141" s="610"/>
      <c r="AM141" s="611"/>
    </row>
    <row r="142" spans="1:39">
      <c r="A142" s="630">
        <v>64</v>
      </c>
      <c r="B142" s="631"/>
      <c r="C142" s="660"/>
      <c r="D142" s="661"/>
      <c r="E142" s="661"/>
      <c r="F142" s="661"/>
      <c r="G142" s="598"/>
      <c r="H142" s="599"/>
      <c r="I142" s="599"/>
      <c r="J142" s="599"/>
      <c r="K142" s="598"/>
      <c r="L142" s="599"/>
      <c r="M142" s="599"/>
      <c r="N142" s="599"/>
      <c r="O142" s="599"/>
      <c r="P142" s="599"/>
      <c r="Q142" s="599"/>
      <c r="R142" s="600"/>
      <c r="S142" s="604"/>
      <c r="T142" s="604"/>
      <c r="U142" s="604"/>
      <c r="V142" s="604"/>
      <c r="W142" s="604"/>
      <c r="X142" s="604"/>
      <c r="Y142" s="605"/>
      <c r="Z142" s="604"/>
      <c r="AA142" s="604"/>
      <c r="AB142" s="604"/>
      <c r="AC142" s="604"/>
      <c r="AD142" s="604"/>
      <c r="AE142" s="604"/>
      <c r="AF142" s="605"/>
      <c r="AG142" s="608">
        <f>S142-Z142</f>
        <v>0</v>
      </c>
      <c r="AH142" s="608"/>
      <c r="AI142" s="608"/>
      <c r="AJ142" s="608"/>
      <c r="AK142" s="608"/>
      <c r="AL142" s="608"/>
      <c r="AM142" s="609"/>
    </row>
    <row r="143" spans="1:39">
      <c r="A143" s="632"/>
      <c r="B143" s="633"/>
      <c r="C143" s="666"/>
      <c r="D143" s="667"/>
      <c r="E143" s="667"/>
      <c r="F143" s="667"/>
      <c r="G143" s="601"/>
      <c r="H143" s="602"/>
      <c r="I143" s="602"/>
      <c r="J143" s="602"/>
      <c r="K143" s="601"/>
      <c r="L143" s="602"/>
      <c r="M143" s="602"/>
      <c r="N143" s="602"/>
      <c r="O143" s="602"/>
      <c r="P143" s="602"/>
      <c r="Q143" s="602"/>
      <c r="R143" s="603"/>
      <c r="S143" s="606"/>
      <c r="T143" s="606"/>
      <c r="U143" s="606"/>
      <c r="V143" s="606"/>
      <c r="W143" s="606"/>
      <c r="X143" s="606"/>
      <c r="Y143" s="607"/>
      <c r="Z143" s="606"/>
      <c r="AA143" s="606"/>
      <c r="AB143" s="606"/>
      <c r="AC143" s="606"/>
      <c r="AD143" s="606"/>
      <c r="AE143" s="606"/>
      <c r="AF143" s="607"/>
      <c r="AG143" s="610"/>
      <c r="AH143" s="610"/>
      <c r="AI143" s="610"/>
      <c r="AJ143" s="610"/>
      <c r="AK143" s="610"/>
      <c r="AL143" s="610"/>
      <c r="AM143" s="611"/>
    </row>
    <row r="144" spans="1:39">
      <c r="A144" s="630">
        <v>65</v>
      </c>
      <c r="B144" s="631"/>
      <c r="C144" s="660"/>
      <c r="D144" s="661"/>
      <c r="E144" s="661"/>
      <c r="F144" s="661"/>
      <c r="G144" s="598"/>
      <c r="H144" s="599"/>
      <c r="I144" s="599"/>
      <c r="J144" s="599"/>
      <c r="K144" s="598"/>
      <c r="L144" s="599"/>
      <c r="M144" s="599"/>
      <c r="N144" s="599"/>
      <c r="O144" s="599"/>
      <c r="P144" s="599"/>
      <c r="Q144" s="599"/>
      <c r="R144" s="600"/>
      <c r="S144" s="604"/>
      <c r="T144" s="604"/>
      <c r="U144" s="604"/>
      <c r="V144" s="604"/>
      <c r="W144" s="604"/>
      <c r="X144" s="604"/>
      <c r="Y144" s="605"/>
      <c r="Z144" s="604"/>
      <c r="AA144" s="604"/>
      <c r="AB144" s="604"/>
      <c r="AC144" s="604"/>
      <c r="AD144" s="604"/>
      <c r="AE144" s="604"/>
      <c r="AF144" s="605"/>
      <c r="AG144" s="608">
        <f>S144-Z144</f>
        <v>0</v>
      </c>
      <c r="AH144" s="608"/>
      <c r="AI144" s="608"/>
      <c r="AJ144" s="608"/>
      <c r="AK144" s="608"/>
      <c r="AL144" s="608"/>
      <c r="AM144" s="609"/>
    </row>
    <row r="145" spans="1:39">
      <c r="A145" s="632"/>
      <c r="B145" s="633"/>
      <c r="C145" s="666"/>
      <c r="D145" s="667"/>
      <c r="E145" s="667"/>
      <c r="F145" s="667"/>
      <c r="G145" s="601"/>
      <c r="H145" s="602"/>
      <c r="I145" s="602"/>
      <c r="J145" s="602"/>
      <c r="K145" s="601"/>
      <c r="L145" s="602"/>
      <c r="M145" s="602"/>
      <c r="N145" s="602"/>
      <c r="O145" s="602"/>
      <c r="P145" s="602"/>
      <c r="Q145" s="602"/>
      <c r="R145" s="603"/>
      <c r="S145" s="606"/>
      <c r="T145" s="606"/>
      <c r="U145" s="606"/>
      <c r="V145" s="606"/>
      <c r="W145" s="606"/>
      <c r="X145" s="606"/>
      <c r="Y145" s="607"/>
      <c r="Z145" s="606"/>
      <c r="AA145" s="606"/>
      <c r="AB145" s="606"/>
      <c r="AC145" s="606"/>
      <c r="AD145" s="606"/>
      <c r="AE145" s="606"/>
      <c r="AF145" s="607"/>
      <c r="AG145" s="610"/>
      <c r="AH145" s="610"/>
      <c r="AI145" s="610"/>
      <c r="AJ145" s="610"/>
      <c r="AK145" s="610"/>
      <c r="AL145" s="610"/>
      <c r="AM145" s="611"/>
    </row>
    <row r="146" spans="1:39">
      <c r="A146" s="630">
        <v>66</v>
      </c>
      <c r="B146" s="631"/>
      <c r="C146" s="660"/>
      <c r="D146" s="661"/>
      <c r="E146" s="661"/>
      <c r="F146" s="662"/>
      <c r="G146" s="598"/>
      <c r="H146" s="599"/>
      <c r="I146" s="599"/>
      <c r="J146" s="599"/>
      <c r="K146" s="598"/>
      <c r="L146" s="599"/>
      <c r="M146" s="599"/>
      <c r="N146" s="599"/>
      <c r="O146" s="599"/>
      <c r="P146" s="599"/>
      <c r="Q146" s="599"/>
      <c r="R146" s="600"/>
      <c r="S146" s="604"/>
      <c r="T146" s="604"/>
      <c r="U146" s="604"/>
      <c r="V146" s="604"/>
      <c r="W146" s="604"/>
      <c r="X146" s="604"/>
      <c r="Y146" s="605"/>
      <c r="Z146" s="604"/>
      <c r="AA146" s="604"/>
      <c r="AB146" s="604"/>
      <c r="AC146" s="604"/>
      <c r="AD146" s="604"/>
      <c r="AE146" s="604"/>
      <c r="AF146" s="605"/>
      <c r="AG146" s="608">
        <f>S146-Z146</f>
        <v>0</v>
      </c>
      <c r="AH146" s="608"/>
      <c r="AI146" s="608"/>
      <c r="AJ146" s="608"/>
      <c r="AK146" s="608"/>
      <c r="AL146" s="608"/>
      <c r="AM146" s="609"/>
    </row>
    <row r="147" spans="1:39">
      <c r="A147" s="632"/>
      <c r="B147" s="633"/>
      <c r="C147" s="472"/>
      <c r="D147" s="663"/>
      <c r="E147" s="663"/>
      <c r="F147" s="473"/>
      <c r="G147" s="601"/>
      <c r="H147" s="602"/>
      <c r="I147" s="602"/>
      <c r="J147" s="602"/>
      <c r="K147" s="601"/>
      <c r="L147" s="602"/>
      <c r="M147" s="602"/>
      <c r="N147" s="602"/>
      <c r="O147" s="602"/>
      <c r="P147" s="602"/>
      <c r="Q147" s="602"/>
      <c r="R147" s="603"/>
      <c r="S147" s="606"/>
      <c r="T147" s="606"/>
      <c r="U147" s="606"/>
      <c r="V147" s="606"/>
      <c r="W147" s="606"/>
      <c r="X147" s="606"/>
      <c r="Y147" s="607"/>
      <c r="Z147" s="606"/>
      <c r="AA147" s="606"/>
      <c r="AB147" s="606"/>
      <c r="AC147" s="606"/>
      <c r="AD147" s="606"/>
      <c r="AE147" s="606"/>
      <c r="AF147" s="607"/>
      <c r="AG147" s="610"/>
      <c r="AH147" s="610"/>
      <c r="AI147" s="610"/>
      <c r="AJ147" s="610"/>
      <c r="AK147" s="610"/>
      <c r="AL147" s="610"/>
      <c r="AM147" s="611"/>
    </row>
    <row r="148" spans="1:39">
      <c r="A148" s="630">
        <v>67</v>
      </c>
      <c r="B148" s="631"/>
      <c r="C148" s="660"/>
      <c r="D148" s="661"/>
      <c r="E148" s="661"/>
      <c r="F148" s="662"/>
      <c r="G148" s="598"/>
      <c r="H148" s="599"/>
      <c r="I148" s="599"/>
      <c r="J148" s="599"/>
      <c r="K148" s="598"/>
      <c r="L148" s="599"/>
      <c r="M148" s="599"/>
      <c r="N148" s="599"/>
      <c r="O148" s="599"/>
      <c r="P148" s="599"/>
      <c r="Q148" s="599"/>
      <c r="R148" s="600"/>
      <c r="S148" s="604"/>
      <c r="T148" s="604"/>
      <c r="U148" s="604"/>
      <c r="V148" s="604"/>
      <c r="W148" s="604"/>
      <c r="X148" s="604"/>
      <c r="Y148" s="605"/>
      <c r="Z148" s="604"/>
      <c r="AA148" s="604"/>
      <c r="AB148" s="604"/>
      <c r="AC148" s="604"/>
      <c r="AD148" s="604"/>
      <c r="AE148" s="604"/>
      <c r="AF148" s="605"/>
      <c r="AG148" s="608">
        <f>S148-Z148</f>
        <v>0</v>
      </c>
      <c r="AH148" s="608"/>
      <c r="AI148" s="608"/>
      <c r="AJ148" s="608"/>
      <c r="AK148" s="608"/>
      <c r="AL148" s="608"/>
      <c r="AM148" s="609"/>
    </row>
    <row r="149" spans="1:39">
      <c r="A149" s="632"/>
      <c r="B149" s="633"/>
      <c r="C149" s="472"/>
      <c r="D149" s="663"/>
      <c r="E149" s="663"/>
      <c r="F149" s="473"/>
      <c r="G149" s="601"/>
      <c r="H149" s="602"/>
      <c r="I149" s="602"/>
      <c r="J149" s="602"/>
      <c r="K149" s="601"/>
      <c r="L149" s="602"/>
      <c r="M149" s="602"/>
      <c r="N149" s="602"/>
      <c r="O149" s="602"/>
      <c r="P149" s="602"/>
      <c r="Q149" s="602"/>
      <c r="R149" s="603"/>
      <c r="S149" s="606"/>
      <c r="T149" s="606"/>
      <c r="U149" s="606"/>
      <c r="V149" s="606"/>
      <c r="W149" s="606"/>
      <c r="X149" s="606"/>
      <c r="Y149" s="607"/>
      <c r="Z149" s="606"/>
      <c r="AA149" s="606"/>
      <c r="AB149" s="606"/>
      <c r="AC149" s="606"/>
      <c r="AD149" s="606"/>
      <c r="AE149" s="606"/>
      <c r="AF149" s="607"/>
      <c r="AG149" s="610"/>
      <c r="AH149" s="610"/>
      <c r="AI149" s="610"/>
      <c r="AJ149" s="610"/>
      <c r="AK149" s="610"/>
      <c r="AL149" s="610"/>
      <c r="AM149" s="611"/>
    </row>
    <row r="150" spans="1:39">
      <c r="A150" s="630">
        <v>68</v>
      </c>
      <c r="B150" s="631"/>
      <c r="C150" s="660"/>
      <c r="D150" s="661"/>
      <c r="E150" s="661"/>
      <c r="F150" s="662"/>
      <c r="G150" s="598"/>
      <c r="H150" s="599"/>
      <c r="I150" s="599"/>
      <c r="J150" s="599"/>
      <c r="K150" s="598"/>
      <c r="L150" s="599"/>
      <c r="M150" s="599"/>
      <c r="N150" s="599"/>
      <c r="O150" s="599"/>
      <c r="P150" s="599"/>
      <c r="Q150" s="599"/>
      <c r="R150" s="600"/>
      <c r="S150" s="604"/>
      <c r="T150" s="604"/>
      <c r="U150" s="604"/>
      <c r="V150" s="604"/>
      <c r="W150" s="604"/>
      <c r="X150" s="604"/>
      <c r="Y150" s="605"/>
      <c r="Z150" s="604"/>
      <c r="AA150" s="604"/>
      <c r="AB150" s="604"/>
      <c r="AC150" s="604"/>
      <c r="AD150" s="604"/>
      <c r="AE150" s="604"/>
      <c r="AF150" s="605"/>
      <c r="AG150" s="608">
        <f>S150-Z150</f>
        <v>0</v>
      </c>
      <c r="AH150" s="608"/>
      <c r="AI150" s="608"/>
      <c r="AJ150" s="608"/>
      <c r="AK150" s="608"/>
      <c r="AL150" s="608"/>
      <c r="AM150" s="609"/>
    </row>
    <row r="151" spans="1:39">
      <c r="A151" s="632"/>
      <c r="B151" s="633"/>
      <c r="C151" s="472"/>
      <c r="D151" s="663"/>
      <c r="E151" s="663"/>
      <c r="F151" s="473"/>
      <c r="G151" s="601"/>
      <c r="H151" s="602"/>
      <c r="I151" s="602"/>
      <c r="J151" s="602"/>
      <c r="K151" s="601"/>
      <c r="L151" s="602"/>
      <c r="M151" s="602"/>
      <c r="N151" s="602"/>
      <c r="O151" s="602"/>
      <c r="P151" s="602"/>
      <c r="Q151" s="602"/>
      <c r="R151" s="603"/>
      <c r="S151" s="606"/>
      <c r="T151" s="606"/>
      <c r="U151" s="606"/>
      <c r="V151" s="606"/>
      <c r="W151" s="606"/>
      <c r="X151" s="606"/>
      <c r="Y151" s="607"/>
      <c r="Z151" s="606"/>
      <c r="AA151" s="606"/>
      <c r="AB151" s="606"/>
      <c r="AC151" s="606"/>
      <c r="AD151" s="606"/>
      <c r="AE151" s="606"/>
      <c r="AF151" s="607"/>
      <c r="AG151" s="610"/>
      <c r="AH151" s="610"/>
      <c r="AI151" s="610"/>
      <c r="AJ151" s="610"/>
      <c r="AK151" s="610"/>
      <c r="AL151" s="610"/>
      <c r="AM151" s="611"/>
    </row>
    <row r="152" spans="1:39">
      <c r="A152" s="630">
        <v>69</v>
      </c>
      <c r="B152" s="631"/>
      <c r="C152" s="660"/>
      <c r="D152" s="661"/>
      <c r="E152" s="661"/>
      <c r="F152" s="662"/>
      <c r="G152" s="598"/>
      <c r="H152" s="599"/>
      <c r="I152" s="599"/>
      <c r="J152" s="599"/>
      <c r="K152" s="598"/>
      <c r="L152" s="599"/>
      <c r="M152" s="599"/>
      <c r="N152" s="599"/>
      <c r="O152" s="599"/>
      <c r="P152" s="599"/>
      <c r="Q152" s="599"/>
      <c r="R152" s="600"/>
      <c r="S152" s="604"/>
      <c r="T152" s="604"/>
      <c r="U152" s="604"/>
      <c r="V152" s="604"/>
      <c r="W152" s="604"/>
      <c r="X152" s="604"/>
      <c r="Y152" s="605"/>
      <c r="Z152" s="604"/>
      <c r="AA152" s="604"/>
      <c r="AB152" s="604"/>
      <c r="AC152" s="604"/>
      <c r="AD152" s="604"/>
      <c r="AE152" s="604"/>
      <c r="AF152" s="605"/>
      <c r="AG152" s="608">
        <f>S152-Z152</f>
        <v>0</v>
      </c>
      <c r="AH152" s="608"/>
      <c r="AI152" s="608"/>
      <c r="AJ152" s="608"/>
      <c r="AK152" s="608"/>
      <c r="AL152" s="608"/>
      <c r="AM152" s="609"/>
    </row>
    <row r="153" spans="1:39">
      <c r="A153" s="632"/>
      <c r="B153" s="633"/>
      <c r="C153" s="472"/>
      <c r="D153" s="663"/>
      <c r="E153" s="663"/>
      <c r="F153" s="473"/>
      <c r="G153" s="601"/>
      <c r="H153" s="602"/>
      <c r="I153" s="602"/>
      <c r="J153" s="602"/>
      <c r="K153" s="601"/>
      <c r="L153" s="602"/>
      <c r="M153" s="602"/>
      <c r="N153" s="602"/>
      <c r="O153" s="602"/>
      <c r="P153" s="602"/>
      <c r="Q153" s="602"/>
      <c r="R153" s="603"/>
      <c r="S153" s="606"/>
      <c r="T153" s="606"/>
      <c r="U153" s="606"/>
      <c r="V153" s="606"/>
      <c r="W153" s="606"/>
      <c r="X153" s="606"/>
      <c r="Y153" s="607"/>
      <c r="Z153" s="606"/>
      <c r="AA153" s="606"/>
      <c r="AB153" s="606"/>
      <c r="AC153" s="606"/>
      <c r="AD153" s="606"/>
      <c r="AE153" s="606"/>
      <c r="AF153" s="607"/>
      <c r="AG153" s="610"/>
      <c r="AH153" s="610"/>
      <c r="AI153" s="610"/>
      <c r="AJ153" s="610"/>
      <c r="AK153" s="610"/>
      <c r="AL153" s="610"/>
      <c r="AM153" s="611"/>
    </row>
    <row r="154" spans="1:39">
      <c r="A154" s="630">
        <v>70</v>
      </c>
      <c r="B154" s="631"/>
      <c r="C154" s="660"/>
      <c r="D154" s="661"/>
      <c r="E154" s="661"/>
      <c r="F154" s="662"/>
      <c r="G154" s="598"/>
      <c r="H154" s="599"/>
      <c r="I154" s="599"/>
      <c r="J154" s="599"/>
      <c r="K154" s="598"/>
      <c r="L154" s="599"/>
      <c r="M154" s="599"/>
      <c r="N154" s="599"/>
      <c r="O154" s="599"/>
      <c r="P154" s="599"/>
      <c r="Q154" s="599"/>
      <c r="R154" s="600"/>
      <c r="S154" s="604"/>
      <c r="T154" s="604"/>
      <c r="U154" s="604"/>
      <c r="V154" s="604"/>
      <c r="W154" s="604"/>
      <c r="X154" s="604"/>
      <c r="Y154" s="605"/>
      <c r="Z154" s="604"/>
      <c r="AA154" s="604"/>
      <c r="AB154" s="604"/>
      <c r="AC154" s="604"/>
      <c r="AD154" s="604"/>
      <c r="AE154" s="604"/>
      <c r="AF154" s="605"/>
      <c r="AG154" s="608">
        <f>S154-Z154</f>
        <v>0</v>
      </c>
      <c r="AH154" s="608"/>
      <c r="AI154" s="608"/>
      <c r="AJ154" s="608"/>
      <c r="AK154" s="608"/>
      <c r="AL154" s="608"/>
      <c r="AM154" s="609"/>
    </row>
    <row r="155" spans="1:39">
      <c r="A155" s="632"/>
      <c r="B155" s="633"/>
      <c r="C155" s="472"/>
      <c r="D155" s="663"/>
      <c r="E155" s="663"/>
      <c r="F155" s="473"/>
      <c r="G155" s="601"/>
      <c r="H155" s="602"/>
      <c r="I155" s="602"/>
      <c r="J155" s="602"/>
      <c r="K155" s="601"/>
      <c r="L155" s="602"/>
      <c r="M155" s="602"/>
      <c r="N155" s="602"/>
      <c r="O155" s="602"/>
      <c r="P155" s="602"/>
      <c r="Q155" s="602"/>
      <c r="R155" s="603"/>
      <c r="S155" s="606"/>
      <c r="T155" s="606"/>
      <c r="U155" s="606"/>
      <c r="V155" s="606"/>
      <c r="W155" s="606"/>
      <c r="X155" s="606"/>
      <c r="Y155" s="607"/>
      <c r="Z155" s="606"/>
      <c r="AA155" s="606"/>
      <c r="AB155" s="606"/>
      <c r="AC155" s="606"/>
      <c r="AD155" s="606"/>
      <c r="AE155" s="606"/>
      <c r="AF155" s="607"/>
      <c r="AG155" s="610"/>
      <c r="AH155" s="610"/>
      <c r="AI155" s="610"/>
      <c r="AJ155" s="610"/>
      <c r="AK155" s="610"/>
      <c r="AL155" s="610"/>
      <c r="AM155" s="611"/>
    </row>
    <row r="156" spans="1:39">
      <c r="A156" s="630">
        <v>71</v>
      </c>
      <c r="B156" s="631"/>
      <c r="C156" s="660"/>
      <c r="D156" s="661"/>
      <c r="E156" s="661"/>
      <c r="F156" s="661"/>
      <c r="G156" s="598"/>
      <c r="H156" s="599"/>
      <c r="I156" s="599"/>
      <c r="J156" s="599"/>
      <c r="K156" s="598"/>
      <c r="L156" s="599"/>
      <c r="M156" s="599"/>
      <c r="N156" s="599"/>
      <c r="O156" s="599"/>
      <c r="P156" s="599"/>
      <c r="Q156" s="599"/>
      <c r="R156" s="600"/>
      <c r="S156" s="604"/>
      <c r="T156" s="604"/>
      <c r="U156" s="604"/>
      <c r="V156" s="604"/>
      <c r="W156" s="604"/>
      <c r="X156" s="604"/>
      <c r="Y156" s="605"/>
      <c r="Z156" s="604"/>
      <c r="AA156" s="604"/>
      <c r="AB156" s="604"/>
      <c r="AC156" s="604"/>
      <c r="AD156" s="604"/>
      <c r="AE156" s="604"/>
      <c r="AF156" s="605"/>
      <c r="AG156" s="608">
        <f>S156-Z156</f>
        <v>0</v>
      </c>
      <c r="AH156" s="608"/>
      <c r="AI156" s="608"/>
      <c r="AJ156" s="608"/>
      <c r="AK156" s="608"/>
      <c r="AL156" s="608"/>
      <c r="AM156" s="609"/>
    </row>
    <row r="157" spans="1:39">
      <c r="A157" s="632"/>
      <c r="B157" s="633"/>
      <c r="C157" s="472"/>
      <c r="D157" s="663"/>
      <c r="E157" s="663"/>
      <c r="F157" s="663"/>
      <c r="G157" s="601"/>
      <c r="H157" s="602"/>
      <c r="I157" s="602"/>
      <c r="J157" s="602"/>
      <c r="K157" s="463"/>
      <c r="L157" s="440"/>
      <c r="M157" s="440"/>
      <c r="N157" s="440"/>
      <c r="O157" s="440"/>
      <c r="P157" s="440"/>
      <c r="Q157" s="440"/>
      <c r="R157" s="464"/>
      <c r="S157" s="664"/>
      <c r="T157" s="664"/>
      <c r="U157" s="664"/>
      <c r="V157" s="664"/>
      <c r="W157" s="664"/>
      <c r="X157" s="664"/>
      <c r="Y157" s="665"/>
      <c r="Z157" s="664"/>
      <c r="AA157" s="664"/>
      <c r="AB157" s="664"/>
      <c r="AC157" s="664"/>
      <c r="AD157" s="664"/>
      <c r="AE157" s="664"/>
      <c r="AF157" s="665"/>
      <c r="AG157" s="610"/>
      <c r="AH157" s="610"/>
      <c r="AI157" s="610"/>
      <c r="AJ157" s="610"/>
      <c r="AK157" s="610"/>
      <c r="AL157" s="610"/>
      <c r="AM157" s="611"/>
    </row>
    <row r="158" spans="1:39">
      <c r="A158" s="630">
        <v>72</v>
      </c>
      <c r="B158" s="631"/>
      <c r="C158" s="660"/>
      <c r="D158" s="661"/>
      <c r="E158" s="661"/>
      <c r="F158" s="661"/>
      <c r="G158" s="598"/>
      <c r="H158" s="599"/>
      <c r="I158" s="599"/>
      <c r="J158" s="599"/>
      <c r="K158" s="598"/>
      <c r="L158" s="599"/>
      <c r="M158" s="599"/>
      <c r="N158" s="599"/>
      <c r="O158" s="599"/>
      <c r="P158" s="599"/>
      <c r="Q158" s="599"/>
      <c r="R158" s="600"/>
      <c r="S158" s="604"/>
      <c r="T158" s="604"/>
      <c r="U158" s="604"/>
      <c r="V158" s="604"/>
      <c r="W158" s="604"/>
      <c r="X158" s="604"/>
      <c r="Y158" s="605"/>
      <c r="Z158" s="604"/>
      <c r="AA158" s="604"/>
      <c r="AB158" s="604"/>
      <c r="AC158" s="604"/>
      <c r="AD158" s="604"/>
      <c r="AE158" s="604"/>
      <c r="AF158" s="605"/>
      <c r="AG158" s="608">
        <f>S158-Z158</f>
        <v>0</v>
      </c>
      <c r="AH158" s="608"/>
      <c r="AI158" s="608"/>
      <c r="AJ158" s="608"/>
      <c r="AK158" s="608"/>
      <c r="AL158" s="608"/>
      <c r="AM158" s="609"/>
    </row>
    <row r="159" spans="1:39">
      <c r="A159" s="632"/>
      <c r="B159" s="633"/>
      <c r="C159" s="666"/>
      <c r="D159" s="667"/>
      <c r="E159" s="667"/>
      <c r="F159" s="667"/>
      <c r="G159" s="601"/>
      <c r="H159" s="602"/>
      <c r="I159" s="602"/>
      <c r="J159" s="602"/>
      <c r="K159" s="601"/>
      <c r="L159" s="602"/>
      <c r="M159" s="602"/>
      <c r="N159" s="602"/>
      <c r="O159" s="602"/>
      <c r="P159" s="602"/>
      <c r="Q159" s="602"/>
      <c r="R159" s="603"/>
      <c r="S159" s="606"/>
      <c r="T159" s="606"/>
      <c r="U159" s="606"/>
      <c r="V159" s="606"/>
      <c r="W159" s="606"/>
      <c r="X159" s="606"/>
      <c r="Y159" s="607"/>
      <c r="Z159" s="606"/>
      <c r="AA159" s="606"/>
      <c r="AB159" s="606"/>
      <c r="AC159" s="606"/>
      <c r="AD159" s="606"/>
      <c r="AE159" s="606"/>
      <c r="AF159" s="607"/>
      <c r="AG159" s="610"/>
      <c r="AH159" s="610"/>
      <c r="AI159" s="610"/>
      <c r="AJ159" s="610"/>
      <c r="AK159" s="610"/>
      <c r="AL159" s="610"/>
      <c r="AM159" s="611"/>
    </row>
    <row r="160" spans="1:39">
      <c r="A160" s="630">
        <v>73</v>
      </c>
      <c r="B160" s="631"/>
      <c r="C160" s="660"/>
      <c r="D160" s="661"/>
      <c r="E160" s="661"/>
      <c r="F160" s="661"/>
      <c r="G160" s="598"/>
      <c r="H160" s="599"/>
      <c r="I160" s="599"/>
      <c r="J160" s="599"/>
      <c r="K160" s="598"/>
      <c r="L160" s="599"/>
      <c r="M160" s="599"/>
      <c r="N160" s="599"/>
      <c r="O160" s="599"/>
      <c r="P160" s="599"/>
      <c r="Q160" s="599"/>
      <c r="R160" s="600"/>
      <c r="S160" s="604"/>
      <c r="T160" s="604"/>
      <c r="U160" s="604"/>
      <c r="V160" s="604"/>
      <c r="W160" s="604"/>
      <c r="X160" s="604"/>
      <c r="Y160" s="605"/>
      <c r="Z160" s="604"/>
      <c r="AA160" s="604"/>
      <c r="AB160" s="604"/>
      <c r="AC160" s="604"/>
      <c r="AD160" s="604"/>
      <c r="AE160" s="604"/>
      <c r="AF160" s="605"/>
      <c r="AG160" s="608">
        <f>S160-Z160</f>
        <v>0</v>
      </c>
      <c r="AH160" s="608"/>
      <c r="AI160" s="608"/>
      <c r="AJ160" s="608"/>
      <c r="AK160" s="608"/>
      <c r="AL160" s="608"/>
      <c r="AM160" s="609"/>
    </row>
    <row r="161" spans="1:39">
      <c r="A161" s="632"/>
      <c r="B161" s="633"/>
      <c r="C161" s="666"/>
      <c r="D161" s="667"/>
      <c r="E161" s="667"/>
      <c r="F161" s="667"/>
      <c r="G161" s="601"/>
      <c r="H161" s="602"/>
      <c r="I161" s="602"/>
      <c r="J161" s="602"/>
      <c r="K161" s="601"/>
      <c r="L161" s="602"/>
      <c r="M161" s="602"/>
      <c r="N161" s="602"/>
      <c r="O161" s="602"/>
      <c r="P161" s="602"/>
      <c r="Q161" s="602"/>
      <c r="R161" s="603"/>
      <c r="S161" s="606"/>
      <c r="T161" s="606"/>
      <c r="U161" s="606"/>
      <c r="V161" s="606"/>
      <c r="W161" s="606"/>
      <c r="X161" s="606"/>
      <c r="Y161" s="607"/>
      <c r="Z161" s="606"/>
      <c r="AA161" s="606"/>
      <c r="AB161" s="606"/>
      <c r="AC161" s="606"/>
      <c r="AD161" s="606"/>
      <c r="AE161" s="606"/>
      <c r="AF161" s="607"/>
      <c r="AG161" s="610"/>
      <c r="AH161" s="610"/>
      <c r="AI161" s="610"/>
      <c r="AJ161" s="610"/>
      <c r="AK161" s="610"/>
      <c r="AL161" s="610"/>
      <c r="AM161" s="611"/>
    </row>
    <row r="162" spans="1:39">
      <c r="A162" s="630">
        <v>74</v>
      </c>
      <c r="B162" s="631"/>
      <c r="C162" s="660"/>
      <c r="D162" s="661"/>
      <c r="E162" s="661"/>
      <c r="F162" s="661"/>
      <c r="G162" s="598"/>
      <c r="H162" s="599"/>
      <c r="I162" s="599"/>
      <c r="J162" s="599"/>
      <c r="K162" s="598"/>
      <c r="L162" s="599"/>
      <c r="M162" s="599"/>
      <c r="N162" s="599"/>
      <c r="O162" s="599"/>
      <c r="P162" s="599"/>
      <c r="Q162" s="599"/>
      <c r="R162" s="600"/>
      <c r="S162" s="604"/>
      <c r="T162" s="604"/>
      <c r="U162" s="604"/>
      <c r="V162" s="604"/>
      <c r="W162" s="604"/>
      <c r="X162" s="604"/>
      <c r="Y162" s="605"/>
      <c r="Z162" s="604"/>
      <c r="AA162" s="604"/>
      <c r="AB162" s="604"/>
      <c r="AC162" s="604"/>
      <c r="AD162" s="604"/>
      <c r="AE162" s="604"/>
      <c r="AF162" s="605"/>
      <c r="AG162" s="608">
        <f>S162-Z162</f>
        <v>0</v>
      </c>
      <c r="AH162" s="608"/>
      <c r="AI162" s="608"/>
      <c r="AJ162" s="608"/>
      <c r="AK162" s="608"/>
      <c r="AL162" s="608"/>
      <c r="AM162" s="609"/>
    </row>
    <row r="163" spans="1:39">
      <c r="A163" s="632"/>
      <c r="B163" s="633"/>
      <c r="C163" s="666"/>
      <c r="D163" s="667"/>
      <c r="E163" s="667"/>
      <c r="F163" s="667"/>
      <c r="G163" s="601"/>
      <c r="H163" s="602"/>
      <c r="I163" s="602"/>
      <c r="J163" s="602"/>
      <c r="K163" s="601"/>
      <c r="L163" s="602"/>
      <c r="M163" s="602"/>
      <c r="N163" s="602"/>
      <c r="O163" s="602"/>
      <c r="P163" s="602"/>
      <c r="Q163" s="602"/>
      <c r="R163" s="603"/>
      <c r="S163" s="606"/>
      <c r="T163" s="606"/>
      <c r="U163" s="606"/>
      <c r="V163" s="606"/>
      <c r="W163" s="606"/>
      <c r="X163" s="606"/>
      <c r="Y163" s="607"/>
      <c r="Z163" s="606"/>
      <c r="AA163" s="606"/>
      <c r="AB163" s="606"/>
      <c r="AC163" s="606"/>
      <c r="AD163" s="606"/>
      <c r="AE163" s="606"/>
      <c r="AF163" s="607"/>
      <c r="AG163" s="610"/>
      <c r="AH163" s="610"/>
      <c r="AI163" s="610"/>
      <c r="AJ163" s="610"/>
      <c r="AK163" s="610"/>
      <c r="AL163" s="610"/>
      <c r="AM163" s="611"/>
    </row>
    <row r="164" spans="1:39">
      <c r="A164" s="630">
        <v>75</v>
      </c>
      <c r="B164" s="631"/>
      <c r="C164" s="660"/>
      <c r="D164" s="661"/>
      <c r="E164" s="661"/>
      <c r="F164" s="661"/>
      <c r="G164" s="598"/>
      <c r="H164" s="599"/>
      <c r="I164" s="599"/>
      <c r="J164" s="599"/>
      <c r="K164" s="598"/>
      <c r="L164" s="599"/>
      <c r="M164" s="599"/>
      <c r="N164" s="599"/>
      <c r="O164" s="599"/>
      <c r="P164" s="599"/>
      <c r="Q164" s="599"/>
      <c r="R164" s="600"/>
      <c r="S164" s="604"/>
      <c r="T164" s="604"/>
      <c r="U164" s="604"/>
      <c r="V164" s="604"/>
      <c r="W164" s="604"/>
      <c r="X164" s="604"/>
      <c r="Y164" s="605"/>
      <c r="Z164" s="604"/>
      <c r="AA164" s="604"/>
      <c r="AB164" s="604"/>
      <c r="AC164" s="604"/>
      <c r="AD164" s="604"/>
      <c r="AE164" s="604"/>
      <c r="AF164" s="605"/>
      <c r="AG164" s="608">
        <f>S164-Z164</f>
        <v>0</v>
      </c>
      <c r="AH164" s="608"/>
      <c r="AI164" s="608"/>
      <c r="AJ164" s="608"/>
      <c r="AK164" s="608"/>
      <c r="AL164" s="608"/>
      <c r="AM164" s="609"/>
    </row>
    <row r="165" spans="1:39">
      <c r="A165" s="632"/>
      <c r="B165" s="633"/>
      <c r="C165" s="666"/>
      <c r="D165" s="667"/>
      <c r="E165" s="667"/>
      <c r="F165" s="667"/>
      <c r="G165" s="601"/>
      <c r="H165" s="602"/>
      <c r="I165" s="602"/>
      <c r="J165" s="602"/>
      <c r="K165" s="601"/>
      <c r="L165" s="602"/>
      <c r="M165" s="602"/>
      <c r="N165" s="602"/>
      <c r="O165" s="602"/>
      <c r="P165" s="602"/>
      <c r="Q165" s="602"/>
      <c r="R165" s="603"/>
      <c r="S165" s="606"/>
      <c r="T165" s="606"/>
      <c r="U165" s="606"/>
      <c r="V165" s="606"/>
      <c r="W165" s="606"/>
      <c r="X165" s="606"/>
      <c r="Y165" s="607"/>
      <c r="Z165" s="606"/>
      <c r="AA165" s="606"/>
      <c r="AB165" s="606"/>
      <c r="AC165" s="606"/>
      <c r="AD165" s="606"/>
      <c r="AE165" s="606"/>
      <c r="AF165" s="607"/>
      <c r="AG165" s="610"/>
      <c r="AH165" s="610"/>
      <c r="AI165" s="610"/>
      <c r="AJ165" s="610"/>
      <c r="AK165" s="610"/>
      <c r="AL165" s="610"/>
      <c r="AM165" s="611"/>
    </row>
    <row r="166" spans="1:39">
      <c r="A166" s="630">
        <v>76</v>
      </c>
      <c r="B166" s="631"/>
      <c r="C166" s="660"/>
      <c r="D166" s="661"/>
      <c r="E166" s="661"/>
      <c r="F166" s="662"/>
      <c r="G166" s="598"/>
      <c r="H166" s="599"/>
      <c r="I166" s="599"/>
      <c r="J166" s="599"/>
      <c r="K166" s="598"/>
      <c r="L166" s="599"/>
      <c r="M166" s="599"/>
      <c r="N166" s="599"/>
      <c r="O166" s="599"/>
      <c r="P166" s="599"/>
      <c r="Q166" s="599"/>
      <c r="R166" s="600"/>
      <c r="S166" s="604"/>
      <c r="T166" s="604"/>
      <c r="U166" s="604"/>
      <c r="V166" s="604"/>
      <c r="W166" s="604"/>
      <c r="X166" s="604"/>
      <c r="Y166" s="605"/>
      <c r="Z166" s="604"/>
      <c r="AA166" s="604"/>
      <c r="AB166" s="604"/>
      <c r="AC166" s="604"/>
      <c r="AD166" s="604"/>
      <c r="AE166" s="604"/>
      <c r="AF166" s="605"/>
      <c r="AG166" s="608">
        <f>S166-Z166</f>
        <v>0</v>
      </c>
      <c r="AH166" s="608"/>
      <c r="AI166" s="608"/>
      <c r="AJ166" s="608"/>
      <c r="AK166" s="608"/>
      <c r="AL166" s="608"/>
      <c r="AM166" s="609"/>
    </row>
    <row r="167" spans="1:39">
      <c r="A167" s="632"/>
      <c r="B167" s="633"/>
      <c r="C167" s="472"/>
      <c r="D167" s="663"/>
      <c r="E167" s="663"/>
      <c r="F167" s="473"/>
      <c r="G167" s="601"/>
      <c r="H167" s="602"/>
      <c r="I167" s="602"/>
      <c r="J167" s="602"/>
      <c r="K167" s="601"/>
      <c r="L167" s="602"/>
      <c r="M167" s="602"/>
      <c r="N167" s="602"/>
      <c r="O167" s="602"/>
      <c r="P167" s="602"/>
      <c r="Q167" s="602"/>
      <c r="R167" s="603"/>
      <c r="S167" s="606"/>
      <c r="T167" s="606"/>
      <c r="U167" s="606"/>
      <c r="V167" s="606"/>
      <c r="W167" s="606"/>
      <c r="X167" s="606"/>
      <c r="Y167" s="607"/>
      <c r="Z167" s="606"/>
      <c r="AA167" s="606"/>
      <c r="AB167" s="606"/>
      <c r="AC167" s="606"/>
      <c r="AD167" s="606"/>
      <c r="AE167" s="606"/>
      <c r="AF167" s="607"/>
      <c r="AG167" s="610"/>
      <c r="AH167" s="610"/>
      <c r="AI167" s="610"/>
      <c r="AJ167" s="610"/>
      <c r="AK167" s="610"/>
      <c r="AL167" s="610"/>
      <c r="AM167" s="611"/>
    </row>
    <row r="168" spans="1:39">
      <c r="A168" s="630">
        <v>77</v>
      </c>
      <c r="B168" s="631"/>
      <c r="C168" s="660"/>
      <c r="D168" s="661"/>
      <c r="E168" s="661"/>
      <c r="F168" s="662"/>
      <c r="G168" s="598"/>
      <c r="H168" s="599"/>
      <c r="I168" s="599"/>
      <c r="J168" s="599"/>
      <c r="K168" s="598"/>
      <c r="L168" s="599"/>
      <c r="M168" s="599"/>
      <c r="N168" s="599"/>
      <c r="O168" s="599"/>
      <c r="P168" s="599"/>
      <c r="Q168" s="599"/>
      <c r="R168" s="600"/>
      <c r="S168" s="604"/>
      <c r="T168" s="604"/>
      <c r="U168" s="604"/>
      <c r="V168" s="604"/>
      <c r="W168" s="604"/>
      <c r="X168" s="604"/>
      <c r="Y168" s="605"/>
      <c r="Z168" s="604"/>
      <c r="AA168" s="604"/>
      <c r="AB168" s="604"/>
      <c r="AC168" s="604"/>
      <c r="AD168" s="604"/>
      <c r="AE168" s="604"/>
      <c r="AF168" s="605"/>
      <c r="AG168" s="608">
        <f>S168-Z168</f>
        <v>0</v>
      </c>
      <c r="AH168" s="608"/>
      <c r="AI168" s="608"/>
      <c r="AJ168" s="608"/>
      <c r="AK168" s="608"/>
      <c r="AL168" s="608"/>
      <c r="AM168" s="609"/>
    </row>
    <row r="169" spans="1:39">
      <c r="A169" s="632"/>
      <c r="B169" s="633"/>
      <c r="C169" s="472"/>
      <c r="D169" s="663"/>
      <c r="E169" s="663"/>
      <c r="F169" s="473"/>
      <c r="G169" s="601"/>
      <c r="H169" s="602"/>
      <c r="I169" s="602"/>
      <c r="J169" s="602"/>
      <c r="K169" s="601"/>
      <c r="L169" s="602"/>
      <c r="M169" s="602"/>
      <c r="N169" s="602"/>
      <c r="O169" s="602"/>
      <c r="P169" s="602"/>
      <c r="Q169" s="602"/>
      <c r="R169" s="603"/>
      <c r="S169" s="606"/>
      <c r="T169" s="606"/>
      <c r="U169" s="606"/>
      <c r="V169" s="606"/>
      <c r="W169" s="606"/>
      <c r="X169" s="606"/>
      <c r="Y169" s="607"/>
      <c r="Z169" s="606"/>
      <c r="AA169" s="606"/>
      <c r="AB169" s="606"/>
      <c r="AC169" s="606"/>
      <c r="AD169" s="606"/>
      <c r="AE169" s="606"/>
      <c r="AF169" s="607"/>
      <c r="AG169" s="610"/>
      <c r="AH169" s="610"/>
      <c r="AI169" s="610"/>
      <c r="AJ169" s="610"/>
      <c r="AK169" s="610"/>
      <c r="AL169" s="610"/>
      <c r="AM169" s="611"/>
    </row>
    <row r="170" spans="1:39">
      <c r="A170" s="630">
        <v>78</v>
      </c>
      <c r="B170" s="631"/>
      <c r="C170" s="660"/>
      <c r="D170" s="661"/>
      <c r="E170" s="661"/>
      <c r="F170" s="662"/>
      <c r="G170" s="598"/>
      <c r="H170" s="599"/>
      <c r="I170" s="599"/>
      <c r="J170" s="599"/>
      <c r="K170" s="598"/>
      <c r="L170" s="599"/>
      <c r="M170" s="599"/>
      <c r="N170" s="599"/>
      <c r="O170" s="599"/>
      <c r="P170" s="599"/>
      <c r="Q170" s="599"/>
      <c r="R170" s="600"/>
      <c r="S170" s="604"/>
      <c r="T170" s="604"/>
      <c r="U170" s="604"/>
      <c r="V170" s="604"/>
      <c r="W170" s="604"/>
      <c r="X170" s="604"/>
      <c r="Y170" s="605"/>
      <c r="Z170" s="604"/>
      <c r="AA170" s="604"/>
      <c r="AB170" s="604"/>
      <c r="AC170" s="604"/>
      <c r="AD170" s="604"/>
      <c r="AE170" s="604"/>
      <c r="AF170" s="605"/>
      <c r="AG170" s="608">
        <f>S170-Z170</f>
        <v>0</v>
      </c>
      <c r="AH170" s="608"/>
      <c r="AI170" s="608"/>
      <c r="AJ170" s="608"/>
      <c r="AK170" s="608"/>
      <c r="AL170" s="608"/>
      <c r="AM170" s="609"/>
    </row>
    <row r="171" spans="1:39">
      <c r="A171" s="632"/>
      <c r="B171" s="633"/>
      <c r="C171" s="472"/>
      <c r="D171" s="663"/>
      <c r="E171" s="663"/>
      <c r="F171" s="473"/>
      <c r="G171" s="601"/>
      <c r="H171" s="602"/>
      <c r="I171" s="602"/>
      <c r="J171" s="602"/>
      <c r="K171" s="601"/>
      <c r="L171" s="602"/>
      <c r="M171" s="602"/>
      <c r="N171" s="602"/>
      <c r="O171" s="602"/>
      <c r="P171" s="602"/>
      <c r="Q171" s="602"/>
      <c r="R171" s="603"/>
      <c r="S171" s="606"/>
      <c r="T171" s="606"/>
      <c r="U171" s="606"/>
      <c r="V171" s="606"/>
      <c r="W171" s="606"/>
      <c r="X171" s="606"/>
      <c r="Y171" s="607"/>
      <c r="Z171" s="606"/>
      <c r="AA171" s="606"/>
      <c r="AB171" s="606"/>
      <c r="AC171" s="606"/>
      <c r="AD171" s="606"/>
      <c r="AE171" s="606"/>
      <c r="AF171" s="607"/>
      <c r="AG171" s="610"/>
      <c r="AH171" s="610"/>
      <c r="AI171" s="610"/>
      <c r="AJ171" s="610"/>
      <c r="AK171" s="610"/>
      <c r="AL171" s="610"/>
      <c r="AM171" s="611"/>
    </row>
    <row r="172" spans="1:39">
      <c r="A172" s="630">
        <v>79</v>
      </c>
      <c r="B172" s="631"/>
      <c r="C172" s="660"/>
      <c r="D172" s="661"/>
      <c r="E172" s="661"/>
      <c r="F172" s="662"/>
      <c r="G172" s="598"/>
      <c r="H172" s="599"/>
      <c r="I172" s="599"/>
      <c r="J172" s="599"/>
      <c r="K172" s="598"/>
      <c r="L172" s="599"/>
      <c r="M172" s="599"/>
      <c r="N172" s="599"/>
      <c r="O172" s="599"/>
      <c r="P172" s="599"/>
      <c r="Q172" s="599"/>
      <c r="R172" s="600"/>
      <c r="S172" s="604"/>
      <c r="T172" s="604"/>
      <c r="U172" s="604"/>
      <c r="V172" s="604"/>
      <c r="W172" s="604"/>
      <c r="X172" s="604"/>
      <c r="Y172" s="605"/>
      <c r="Z172" s="604"/>
      <c r="AA172" s="604"/>
      <c r="AB172" s="604"/>
      <c r="AC172" s="604"/>
      <c r="AD172" s="604"/>
      <c r="AE172" s="604"/>
      <c r="AF172" s="605"/>
      <c r="AG172" s="608">
        <f>S172-Z172</f>
        <v>0</v>
      </c>
      <c r="AH172" s="608"/>
      <c r="AI172" s="608"/>
      <c r="AJ172" s="608"/>
      <c r="AK172" s="608"/>
      <c r="AL172" s="608"/>
      <c r="AM172" s="609"/>
    </row>
    <row r="173" spans="1:39">
      <c r="A173" s="632"/>
      <c r="B173" s="633"/>
      <c r="C173" s="472"/>
      <c r="D173" s="663"/>
      <c r="E173" s="663"/>
      <c r="F173" s="473"/>
      <c r="G173" s="601"/>
      <c r="H173" s="602"/>
      <c r="I173" s="602"/>
      <c r="J173" s="602"/>
      <c r="K173" s="601"/>
      <c r="L173" s="602"/>
      <c r="M173" s="602"/>
      <c r="N173" s="602"/>
      <c r="O173" s="602"/>
      <c r="P173" s="602"/>
      <c r="Q173" s="602"/>
      <c r="R173" s="603"/>
      <c r="S173" s="606"/>
      <c r="T173" s="606"/>
      <c r="U173" s="606"/>
      <c r="V173" s="606"/>
      <c r="W173" s="606"/>
      <c r="X173" s="606"/>
      <c r="Y173" s="607"/>
      <c r="Z173" s="606"/>
      <c r="AA173" s="606"/>
      <c r="AB173" s="606"/>
      <c r="AC173" s="606"/>
      <c r="AD173" s="606"/>
      <c r="AE173" s="606"/>
      <c r="AF173" s="607"/>
      <c r="AG173" s="610"/>
      <c r="AH173" s="610"/>
      <c r="AI173" s="610"/>
      <c r="AJ173" s="610"/>
      <c r="AK173" s="610"/>
      <c r="AL173" s="610"/>
      <c r="AM173" s="611"/>
    </row>
    <row r="174" spans="1:39">
      <c r="A174" s="630">
        <v>80</v>
      </c>
      <c r="B174" s="631"/>
      <c r="C174" s="660"/>
      <c r="D174" s="661"/>
      <c r="E174" s="661"/>
      <c r="F174" s="661"/>
      <c r="G174" s="598"/>
      <c r="H174" s="599"/>
      <c r="I174" s="599"/>
      <c r="J174" s="599"/>
      <c r="K174" s="598"/>
      <c r="L174" s="599"/>
      <c r="M174" s="599"/>
      <c r="N174" s="599"/>
      <c r="O174" s="599"/>
      <c r="P174" s="599"/>
      <c r="Q174" s="599"/>
      <c r="R174" s="600"/>
      <c r="S174" s="604"/>
      <c r="T174" s="604"/>
      <c r="U174" s="604"/>
      <c r="V174" s="604"/>
      <c r="W174" s="604"/>
      <c r="X174" s="604"/>
      <c r="Y174" s="605"/>
      <c r="Z174" s="604"/>
      <c r="AA174" s="604"/>
      <c r="AB174" s="604"/>
      <c r="AC174" s="604"/>
      <c r="AD174" s="604"/>
      <c r="AE174" s="604"/>
      <c r="AF174" s="605"/>
      <c r="AG174" s="608">
        <f>S174-Z174</f>
        <v>0</v>
      </c>
      <c r="AH174" s="608"/>
      <c r="AI174" s="608"/>
      <c r="AJ174" s="608"/>
      <c r="AK174" s="608"/>
      <c r="AL174" s="608"/>
      <c r="AM174" s="609"/>
    </row>
    <row r="175" spans="1:39">
      <c r="A175" s="632"/>
      <c r="B175" s="633"/>
      <c r="C175" s="472"/>
      <c r="D175" s="663"/>
      <c r="E175" s="663"/>
      <c r="F175" s="663"/>
      <c r="G175" s="601"/>
      <c r="H175" s="602"/>
      <c r="I175" s="602"/>
      <c r="J175" s="602"/>
      <c r="K175" s="463"/>
      <c r="L175" s="440"/>
      <c r="M175" s="440"/>
      <c r="N175" s="440"/>
      <c r="O175" s="440"/>
      <c r="P175" s="440"/>
      <c r="Q175" s="440"/>
      <c r="R175" s="464"/>
      <c r="S175" s="664"/>
      <c r="T175" s="664"/>
      <c r="U175" s="664"/>
      <c r="V175" s="664"/>
      <c r="W175" s="664"/>
      <c r="X175" s="664"/>
      <c r="Y175" s="665"/>
      <c r="Z175" s="664"/>
      <c r="AA175" s="664"/>
      <c r="AB175" s="664"/>
      <c r="AC175" s="664"/>
      <c r="AD175" s="664"/>
      <c r="AE175" s="664"/>
      <c r="AF175" s="665"/>
      <c r="AG175" s="610"/>
      <c r="AH175" s="610"/>
      <c r="AI175" s="610"/>
      <c r="AJ175" s="610"/>
      <c r="AK175" s="610"/>
      <c r="AL175" s="610"/>
      <c r="AM175" s="611"/>
    </row>
    <row r="176" spans="1:39">
      <c r="A176" s="630">
        <v>81</v>
      </c>
      <c r="B176" s="631"/>
      <c r="C176" s="660"/>
      <c r="D176" s="661"/>
      <c r="E176" s="661"/>
      <c r="F176" s="661"/>
      <c r="G176" s="598"/>
      <c r="H176" s="599"/>
      <c r="I176" s="599"/>
      <c r="J176" s="599"/>
      <c r="K176" s="598"/>
      <c r="L176" s="599"/>
      <c r="M176" s="599"/>
      <c r="N176" s="599"/>
      <c r="O176" s="599"/>
      <c r="P176" s="599"/>
      <c r="Q176" s="599"/>
      <c r="R176" s="600"/>
      <c r="S176" s="604"/>
      <c r="T176" s="604"/>
      <c r="U176" s="604"/>
      <c r="V176" s="604"/>
      <c r="W176" s="604"/>
      <c r="X176" s="604"/>
      <c r="Y176" s="605"/>
      <c r="Z176" s="604"/>
      <c r="AA176" s="604"/>
      <c r="AB176" s="604"/>
      <c r="AC176" s="604"/>
      <c r="AD176" s="604"/>
      <c r="AE176" s="604"/>
      <c r="AF176" s="605"/>
      <c r="AG176" s="608">
        <f>S176-Z176</f>
        <v>0</v>
      </c>
      <c r="AH176" s="608"/>
      <c r="AI176" s="608"/>
      <c r="AJ176" s="608"/>
      <c r="AK176" s="608"/>
      <c r="AL176" s="608"/>
      <c r="AM176" s="609"/>
    </row>
    <row r="177" spans="1:39">
      <c r="A177" s="632"/>
      <c r="B177" s="633"/>
      <c r="C177" s="666"/>
      <c r="D177" s="667"/>
      <c r="E177" s="667"/>
      <c r="F177" s="667"/>
      <c r="G177" s="601"/>
      <c r="H177" s="602"/>
      <c r="I177" s="602"/>
      <c r="J177" s="602"/>
      <c r="K177" s="601"/>
      <c r="L177" s="602"/>
      <c r="M177" s="602"/>
      <c r="N177" s="602"/>
      <c r="O177" s="602"/>
      <c r="P177" s="602"/>
      <c r="Q177" s="602"/>
      <c r="R177" s="603"/>
      <c r="S177" s="606"/>
      <c r="T177" s="606"/>
      <c r="U177" s="606"/>
      <c r="V177" s="606"/>
      <c r="W177" s="606"/>
      <c r="X177" s="606"/>
      <c r="Y177" s="607"/>
      <c r="Z177" s="606"/>
      <c r="AA177" s="606"/>
      <c r="AB177" s="606"/>
      <c r="AC177" s="606"/>
      <c r="AD177" s="606"/>
      <c r="AE177" s="606"/>
      <c r="AF177" s="607"/>
      <c r="AG177" s="610"/>
      <c r="AH177" s="610"/>
      <c r="AI177" s="610"/>
      <c r="AJ177" s="610"/>
      <c r="AK177" s="610"/>
      <c r="AL177" s="610"/>
      <c r="AM177" s="611"/>
    </row>
    <row r="178" spans="1:39">
      <c r="A178" s="630">
        <v>82</v>
      </c>
      <c r="B178" s="631"/>
      <c r="C178" s="660"/>
      <c r="D178" s="661"/>
      <c r="E178" s="661"/>
      <c r="F178" s="661"/>
      <c r="G178" s="598"/>
      <c r="H178" s="599"/>
      <c r="I178" s="599"/>
      <c r="J178" s="599"/>
      <c r="K178" s="598"/>
      <c r="L178" s="599"/>
      <c r="M178" s="599"/>
      <c r="N178" s="599"/>
      <c r="O178" s="599"/>
      <c r="P178" s="599"/>
      <c r="Q178" s="599"/>
      <c r="R178" s="600"/>
      <c r="S178" s="604"/>
      <c r="T178" s="604"/>
      <c r="U178" s="604"/>
      <c r="V178" s="604"/>
      <c r="W178" s="604"/>
      <c r="X178" s="604"/>
      <c r="Y178" s="605"/>
      <c r="Z178" s="604"/>
      <c r="AA178" s="604"/>
      <c r="AB178" s="604"/>
      <c r="AC178" s="604"/>
      <c r="AD178" s="604"/>
      <c r="AE178" s="604"/>
      <c r="AF178" s="605"/>
      <c r="AG178" s="608">
        <f>S178-Z178</f>
        <v>0</v>
      </c>
      <c r="AH178" s="608"/>
      <c r="AI178" s="608"/>
      <c r="AJ178" s="608"/>
      <c r="AK178" s="608"/>
      <c r="AL178" s="608"/>
      <c r="AM178" s="609"/>
    </row>
    <row r="179" spans="1:39">
      <c r="A179" s="632"/>
      <c r="B179" s="633"/>
      <c r="C179" s="666"/>
      <c r="D179" s="667"/>
      <c r="E179" s="667"/>
      <c r="F179" s="667"/>
      <c r="G179" s="601"/>
      <c r="H179" s="602"/>
      <c r="I179" s="602"/>
      <c r="J179" s="602"/>
      <c r="K179" s="601"/>
      <c r="L179" s="602"/>
      <c r="M179" s="602"/>
      <c r="N179" s="602"/>
      <c r="O179" s="602"/>
      <c r="P179" s="602"/>
      <c r="Q179" s="602"/>
      <c r="R179" s="603"/>
      <c r="S179" s="606"/>
      <c r="T179" s="606"/>
      <c r="U179" s="606"/>
      <c r="V179" s="606"/>
      <c r="W179" s="606"/>
      <c r="X179" s="606"/>
      <c r="Y179" s="607"/>
      <c r="Z179" s="606"/>
      <c r="AA179" s="606"/>
      <c r="AB179" s="606"/>
      <c r="AC179" s="606"/>
      <c r="AD179" s="606"/>
      <c r="AE179" s="606"/>
      <c r="AF179" s="607"/>
      <c r="AG179" s="610"/>
      <c r="AH179" s="610"/>
      <c r="AI179" s="610"/>
      <c r="AJ179" s="610"/>
      <c r="AK179" s="610"/>
      <c r="AL179" s="610"/>
      <c r="AM179" s="611"/>
    </row>
    <row r="180" spans="1:39">
      <c r="A180" s="630">
        <v>83</v>
      </c>
      <c r="B180" s="631"/>
      <c r="C180" s="660"/>
      <c r="D180" s="661"/>
      <c r="E180" s="661"/>
      <c r="F180" s="661"/>
      <c r="G180" s="598"/>
      <c r="H180" s="599"/>
      <c r="I180" s="599"/>
      <c r="J180" s="599"/>
      <c r="K180" s="598"/>
      <c r="L180" s="599"/>
      <c r="M180" s="599"/>
      <c r="N180" s="599"/>
      <c r="O180" s="599"/>
      <c r="P180" s="599"/>
      <c r="Q180" s="599"/>
      <c r="R180" s="600"/>
      <c r="S180" s="604"/>
      <c r="T180" s="604"/>
      <c r="U180" s="604"/>
      <c r="V180" s="604"/>
      <c r="W180" s="604"/>
      <c r="X180" s="604"/>
      <c r="Y180" s="605"/>
      <c r="Z180" s="604"/>
      <c r="AA180" s="604"/>
      <c r="AB180" s="604"/>
      <c r="AC180" s="604"/>
      <c r="AD180" s="604"/>
      <c r="AE180" s="604"/>
      <c r="AF180" s="605"/>
      <c r="AG180" s="608">
        <f>S180-Z180</f>
        <v>0</v>
      </c>
      <c r="AH180" s="608"/>
      <c r="AI180" s="608"/>
      <c r="AJ180" s="608"/>
      <c r="AK180" s="608"/>
      <c r="AL180" s="608"/>
      <c r="AM180" s="609"/>
    </row>
    <row r="181" spans="1:39">
      <c r="A181" s="632"/>
      <c r="B181" s="633"/>
      <c r="C181" s="666"/>
      <c r="D181" s="667"/>
      <c r="E181" s="667"/>
      <c r="F181" s="667"/>
      <c r="G181" s="601"/>
      <c r="H181" s="602"/>
      <c r="I181" s="602"/>
      <c r="J181" s="602"/>
      <c r="K181" s="601"/>
      <c r="L181" s="602"/>
      <c r="M181" s="602"/>
      <c r="N181" s="602"/>
      <c r="O181" s="602"/>
      <c r="P181" s="602"/>
      <c r="Q181" s="602"/>
      <c r="R181" s="603"/>
      <c r="S181" s="606"/>
      <c r="T181" s="606"/>
      <c r="U181" s="606"/>
      <c r="V181" s="606"/>
      <c r="W181" s="606"/>
      <c r="X181" s="606"/>
      <c r="Y181" s="607"/>
      <c r="Z181" s="606"/>
      <c r="AA181" s="606"/>
      <c r="AB181" s="606"/>
      <c r="AC181" s="606"/>
      <c r="AD181" s="606"/>
      <c r="AE181" s="606"/>
      <c r="AF181" s="607"/>
      <c r="AG181" s="610"/>
      <c r="AH181" s="610"/>
      <c r="AI181" s="610"/>
      <c r="AJ181" s="610"/>
      <c r="AK181" s="610"/>
      <c r="AL181" s="610"/>
      <c r="AM181" s="611"/>
    </row>
    <row r="182" spans="1:39">
      <c r="A182" s="630">
        <v>84</v>
      </c>
      <c r="B182" s="631"/>
      <c r="C182" s="660"/>
      <c r="D182" s="661"/>
      <c r="E182" s="661"/>
      <c r="F182" s="661"/>
      <c r="G182" s="598"/>
      <c r="H182" s="599"/>
      <c r="I182" s="599"/>
      <c r="J182" s="599"/>
      <c r="K182" s="598"/>
      <c r="L182" s="599"/>
      <c r="M182" s="599"/>
      <c r="N182" s="599"/>
      <c r="O182" s="599"/>
      <c r="P182" s="599"/>
      <c r="Q182" s="599"/>
      <c r="R182" s="600"/>
      <c r="S182" s="604"/>
      <c r="T182" s="604"/>
      <c r="U182" s="604"/>
      <c r="V182" s="604"/>
      <c r="W182" s="604"/>
      <c r="X182" s="604"/>
      <c r="Y182" s="605"/>
      <c r="Z182" s="604"/>
      <c r="AA182" s="604"/>
      <c r="AB182" s="604"/>
      <c r="AC182" s="604"/>
      <c r="AD182" s="604"/>
      <c r="AE182" s="604"/>
      <c r="AF182" s="605"/>
      <c r="AG182" s="608">
        <f>S182-Z182</f>
        <v>0</v>
      </c>
      <c r="AH182" s="608"/>
      <c r="AI182" s="608"/>
      <c r="AJ182" s="608"/>
      <c r="AK182" s="608"/>
      <c r="AL182" s="608"/>
      <c r="AM182" s="609"/>
    </row>
    <row r="183" spans="1:39">
      <c r="A183" s="632"/>
      <c r="B183" s="633"/>
      <c r="C183" s="666"/>
      <c r="D183" s="667"/>
      <c r="E183" s="667"/>
      <c r="F183" s="667"/>
      <c r="G183" s="601"/>
      <c r="H183" s="602"/>
      <c r="I183" s="602"/>
      <c r="J183" s="602"/>
      <c r="K183" s="601"/>
      <c r="L183" s="602"/>
      <c r="M183" s="602"/>
      <c r="N183" s="602"/>
      <c r="O183" s="602"/>
      <c r="P183" s="602"/>
      <c r="Q183" s="602"/>
      <c r="R183" s="603"/>
      <c r="S183" s="606"/>
      <c r="T183" s="606"/>
      <c r="U183" s="606"/>
      <c r="V183" s="606"/>
      <c r="W183" s="606"/>
      <c r="X183" s="606"/>
      <c r="Y183" s="607"/>
      <c r="Z183" s="606"/>
      <c r="AA183" s="606"/>
      <c r="AB183" s="606"/>
      <c r="AC183" s="606"/>
      <c r="AD183" s="606"/>
      <c r="AE183" s="606"/>
      <c r="AF183" s="607"/>
      <c r="AG183" s="610"/>
      <c r="AH183" s="610"/>
      <c r="AI183" s="610"/>
      <c r="AJ183" s="610"/>
      <c r="AK183" s="610"/>
      <c r="AL183" s="610"/>
      <c r="AM183" s="611"/>
    </row>
    <row r="184" spans="1:39">
      <c r="A184" s="630">
        <v>85</v>
      </c>
      <c r="B184" s="631"/>
      <c r="C184" s="660"/>
      <c r="D184" s="661"/>
      <c r="E184" s="661"/>
      <c r="F184" s="662"/>
      <c r="G184" s="598"/>
      <c r="H184" s="599"/>
      <c r="I184" s="599"/>
      <c r="J184" s="599"/>
      <c r="K184" s="598"/>
      <c r="L184" s="599"/>
      <c r="M184" s="599"/>
      <c r="N184" s="599"/>
      <c r="O184" s="599"/>
      <c r="P184" s="599"/>
      <c r="Q184" s="599"/>
      <c r="R184" s="600"/>
      <c r="S184" s="604"/>
      <c r="T184" s="604"/>
      <c r="U184" s="604"/>
      <c r="V184" s="604"/>
      <c r="W184" s="604"/>
      <c r="X184" s="604"/>
      <c r="Y184" s="605"/>
      <c r="Z184" s="604"/>
      <c r="AA184" s="604"/>
      <c r="AB184" s="604"/>
      <c r="AC184" s="604"/>
      <c r="AD184" s="604"/>
      <c r="AE184" s="604"/>
      <c r="AF184" s="605"/>
      <c r="AG184" s="608">
        <f>S184-Z184</f>
        <v>0</v>
      </c>
      <c r="AH184" s="608"/>
      <c r="AI184" s="608"/>
      <c r="AJ184" s="608"/>
      <c r="AK184" s="608"/>
      <c r="AL184" s="608"/>
      <c r="AM184" s="609"/>
    </row>
    <row r="185" spans="1:39">
      <c r="A185" s="632"/>
      <c r="B185" s="633"/>
      <c r="C185" s="472"/>
      <c r="D185" s="663"/>
      <c r="E185" s="663"/>
      <c r="F185" s="473"/>
      <c r="G185" s="601"/>
      <c r="H185" s="602"/>
      <c r="I185" s="602"/>
      <c r="J185" s="602"/>
      <c r="K185" s="601"/>
      <c r="L185" s="602"/>
      <c r="M185" s="602"/>
      <c r="N185" s="602"/>
      <c r="O185" s="602"/>
      <c r="P185" s="602"/>
      <c r="Q185" s="602"/>
      <c r="R185" s="603"/>
      <c r="S185" s="606"/>
      <c r="T185" s="606"/>
      <c r="U185" s="606"/>
      <c r="V185" s="606"/>
      <c r="W185" s="606"/>
      <c r="X185" s="606"/>
      <c r="Y185" s="607"/>
      <c r="Z185" s="606"/>
      <c r="AA185" s="606"/>
      <c r="AB185" s="606"/>
      <c r="AC185" s="606"/>
      <c r="AD185" s="606"/>
      <c r="AE185" s="606"/>
      <c r="AF185" s="607"/>
      <c r="AG185" s="610"/>
      <c r="AH185" s="610"/>
      <c r="AI185" s="610"/>
      <c r="AJ185" s="610"/>
      <c r="AK185" s="610"/>
      <c r="AL185" s="610"/>
      <c r="AM185" s="611"/>
    </row>
    <row r="186" spans="1:39">
      <c r="A186" s="630">
        <v>86</v>
      </c>
      <c r="B186" s="631"/>
      <c r="C186" s="660"/>
      <c r="D186" s="661"/>
      <c r="E186" s="661"/>
      <c r="F186" s="662"/>
      <c r="G186" s="598"/>
      <c r="H186" s="599"/>
      <c r="I186" s="599"/>
      <c r="J186" s="599"/>
      <c r="K186" s="598"/>
      <c r="L186" s="599"/>
      <c r="M186" s="599"/>
      <c r="N186" s="599"/>
      <c r="O186" s="599"/>
      <c r="P186" s="599"/>
      <c r="Q186" s="599"/>
      <c r="R186" s="600"/>
      <c r="S186" s="604"/>
      <c r="T186" s="604"/>
      <c r="U186" s="604"/>
      <c r="V186" s="604"/>
      <c r="W186" s="604"/>
      <c r="X186" s="604"/>
      <c r="Y186" s="605"/>
      <c r="Z186" s="604"/>
      <c r="AA186" s="604"/>
      <c r="AB186" s="604"/>
      <c r="AC186" s="604"/>
      <c r="AD186" s="604"/>
      <c r="AE186" s="604"/>
      <c r="AF186" s="605"/>
      <c r="AG186" s="608">
        <f>S186-Z186</f>
        <v>0</v>
      </c>
      <c r="AH186" s="608"/>
      <c r="AI186" s="608"/>
      <c r="AJ186" s="608"/>
      <c r="AK186" s="608"/>
      <c r="AL186" s="608"/>
      <c r="AM186" s="609"/>
    </row>
    <row r="187" spans="1:39">
      <c r="A187" s="632"/>
      <c r="B187" s="633"/>
      <c r="C187" s="472"/>
      <c r="D187" s="663"/>
      <c r="E187" s="663"/>
      <c r="F187" s="473"/>
      <c r="G187" s="601"/>
      <c r="H187" s="602"/>
      <c r="I187" s="602"/>
      <c r="J187" s="602"/>
      <c r="K187" s="601"/>
      <c r="L187" s="602"/>
      <c r="M187" s="602"/>
      <c r="N187" s="602"/>
      <c r="O187" s="602"/>
      <c r="P187" s="602"/>
      <c r="Q187" s="602"/>
      <c r="R187" s="603"/>
      <c r="S187" s="606"/>
      <c r="T187" s="606"/>
      <c r="U187" s="606"/>
      <c r="V187" s="606"/>
      <c r="W187" s="606"/>
      <c r="X187" s="606"/>
      <c r="Y187" s="607"/>
      <c r="Z187" s="606"/>
      <c r="AA187" s="606"/>
      <c r="AB187" s="606"/>
      <c r="AC187" s="606"/>
      <c r="AD187" s="606"/>
      <c r="AE187" s="606"/>
      <c r="AF187" s="607"/>
      <c r="AG187" s="610"/>
      <c r="AH187" s="610"/>
      <c r="AI187" s="610"/>
      <c r="AJ187" s="610"/>
      <c r="AK187" s="610"/>
      <c r="AL187" s="610"/>
      <c r="AM187" s="611"/>
    </row>
    <row r="188" spans="1:39">
      <c r="A188" s="630">
        <v>87</v>
      </c>
      <c r="B188" s="631"/>
      <c r="C188" s="660"/>
      <c r="D188" s="661"/>
      <c r="E188" s="661"/>
      <c r="F188" s="662"/>
      <c r="G188" s="598"/>
      <c r="H188" s="599"/>
      <c r="I188" s="599"/>
      <c r="J188" s="599"/>
      <c r="K188" s="598"/>
      <c r="L188" s="599"/>
      <c r="M188" s="599"/>
      <c r="N188" s="599"/>
      <c r="O188" s="599"/>
      <c r="P188" s="599"/>
      <c r="Q188" s="599"/>
      <c r="R188" s="600"/>
      <c r="S188" s="604"/>
      <c r="T188" s="604"/>
      <c r="U188" s="604"/>
      <c r="V188" s="604"/>
      <c r="W188" s="604"/>
      <c r="X188" s="604"/>
      <c r="Y188" s="605"/>
      <c r="Z188" s="604"/>
      <c r="AA188" s="604"/>
      <c r="AB188" s="604"/>
      <c r="AC188" s="604"/>
      <c r="AD188" s="604"/>
      <c r="AE188" s="604"/>
      <c r="AF188" s="605"/>
      <c r="AG188" s="608">
        <f>S188-Z188</f>
        <v>0</v>
      </c>
      <c r="AH188" s="608"/>
      <c r="AI188" s="608"/>
      <c r="AJ188" s="608"/>
      <c r="AK188" s="608"/>
      <c r="AL188" s="608"/>
      <c r="AM188" s="609"/>
    </row>
    <row r="189" spans="1:39">
      <c r="A189" s="632"/>
      <c r="B189" s="633"/>
      <c r="C189" s="472"/>
      <c r="D189" s="663"/>
      <c r="E189" s="663"/>
      <c r="F189" s="473"/>
      <c r="G189" s="601"/>
      <c r="H189" s="602"/>
      <c r="I189" s="602"/>
      <c r="J189" s="602"/>
      <c r="K189" s="601"/>
      <c r="L189" s="602"/>
      <c r="M189" s="602"/>
      <c r="N189" s="602"/>
      <c r="O189" s="602"/>
      <c r="P189" s="602"/>
      <c r="Q189" s="602"/>
      <c r="R189" s="603"/>
      <c r="S189" s="606"/>
      <c r="T189" s="606"/>
      <c r="U189" s="606"/>
      <c r="V189" s="606"/>
      <c r="W189" s="606"/>
      <c r="X189" s="606"/>
      <c r="Y189" s="607"/>
      <c r="Z189" s="606"/>
      <c r="AA189" s="606"/>
      <c r="AB189" s="606"/>
      <c r="AC189" s="606"/>
      <c r="AD189" s="606"/>
      <c r="AE189" s="606"/>
      <c r="AF189" s="607"/>
      <c r="AG189" s="610"/>
      <c r="AH189" s="610"/>
      <c r="AI189" s="610"/>
      <c r="AJ189" s="610"/>
      <c r="AK189" s="610"/>
      <c r="AL189" s="610"/>
      <c r="AM189" s="611"/>
    </row>
    <row r="190" spans="1:39">
      <c r="A190" s="630">
        <v>88</v>
      </c>
      <c r="B190" s="631"/>
      <c r="C190" s="660"/>
      <c r="D190" s="661"/>
      <c r="E190" s="661"/>
      <c r="F190" s="662"/>
      <c r="G190" s="598"/>
      <c r="H190" s="599"/>
      <c r="I190" s="599"/>
      <c r="J190" s="599"/>
      <c r="K190" s="598"/>
      <c r="L190" s="599"/>
      <c r="M190" s="599"/>
      <c r="N190" s="599"/>
      <c r="O190" s="599"/>
      <c r="P190" s="599"/>
      <c r="Q190" s="599"/>
      <c r="R190" s="600"/>
      <c r="S190" s="604"/>
      <c r="T190" s="604"/>
      <c r="U190" s="604"/>
      <c r="V190" s="604"/>
      <c r="W190" s="604"/>
      <c r="X190" s="604"/>
      <c r="Y190" s="605"/>
      <c r="Z190" s="604"/>
      <c r="AA190" s="604"/>
      <c r="AB190" s="604"/>
      <c r="AC190" s="604"/>
      <c r="AD190" s="604"/>
      <c r="AE190" s="604"/>
      <c r="AF190" s="605"/>
      <c r="AG190" s="608">
        <f>S190-Z190</f>
        <v>0</v>
      </c>
      <c r="AH190" s="608"/>
      <c r="AI190" s="608"/>
      <c r="AJ190" s="608"/>
      <c r="AK190" s="608"/>
      <c r="AL190" s="608"/>
      <c r="AM190" s="609"/>
    </row>
    <row r="191" spans="1:39">
      <c r="A191" s="632"/>
      <c r="B191" s="633"/>
      <c r="C191" s="472"/>
      <c r="D191" s="663"/>
      <c r="E191" s="663"/>
      <c r="F191" s="473"/>
      <c r="G191" s="601"/>
      <c r="H191" s="602"/>
      <c r="I191" s="602"/>
      <c r="J191" s="602"/>
      <c r="K191" s="601"/>
      <c r="L191" s="602"/>
      <c r="M191" s="602"/>
      <c r="N191" s="602"/>
      <c r="O191" s="602"/>
      <c r="P191" s="602"/>
      <c r="Q191" s="602"/>
      <c r="R191" s="603"/>
      <c r="S191" s="606"/>
      <c r="T191" s="606"/>
      <c r="U191" s="606"/>
      <c r="V191" s="606"/>
      <c r="W191" s="606"/>
      <c r="X191" s="606"/>
      <c r="Y191" s="607"/>
      <c r="Z191" s="606"/>
      <c r="AA191" s="606"/>
      <c r="AB191" s="606"/>
      <c r="AC191" s="606"/>
      <c r="AD191" s="606"/>
      <c r="AE191" s="606"/>
      <c r="AF191" s="607"/>
      <c r="AG191" s="610"/>
      <c r="AH191" s="610"/>
      <c r="AI191" s="610"/>
      <c r="AJ191" s="610"/>
      <c r="AK191" s="610"/>
      <c r="AL191" s="610"/>
      <c r="AM191" s="611"/>
    </row>
    <row r="192" spans="1:39">
      <c r="A192" s="630">
        <v>89</v>
      </c>
      <c r="B192" s="631"/>
      <c r="C192" s="660"/>
      <c r="D192" s="661"/>
      <c r="E192" s="661"/>
      <c r="F192" s="661"/>
      <c r="G192" s="598"/>
      <c r="H192" s="599"/>
      <c r="I192" s="599"/>
      <c r="J192" s="599"/>
      <c r="K192" s="598"/>
      <c r="L192" s="599"/>
      <c r="M192" s="599"/>
      <c r="N192" s="599"/>
      <c r="O192" s="599"/>
      <c r="P192" s="599"/>
      <c r="Q192" s="599"/>
      <c r="R192" s="600"/>
      <c r="S192" s="604"/>
      <c r="T192" s="604"/>
      <c r="U192" s="604"/>
      <c r="V192" s="604"/>
      <c r="W192" s="604"/>
      <c r="X192" s="604"/>
      <c r="Y192" s="605"/>
      <c r="Z192" s="604"/>
      <c r="AA192" s="604"/>
      <c r="AB192" s="604"/>
      <c r="AC192" s="604"/>
      <c r="AD192" s="604"/>
      <c r="AE192" s="604"/>
      <c r="AF192" s="605"/>
      <c r="AG192" s="608">
        <f>S192-Z192</f>
        <v>0</v>
      </c>
      <c r="AH192" s="608"/>
      <c r="AI192" s="608"/>
      <c r="AJ192" s="608"/>
      <c r="AK192" s="608"/>
      <c r="AL192" s="608"/>
      <c r="AM192" s="609"/>
    </row>
    <row r="193" spans="1:39">
      <c r="A193" s="632"/>
      <c r="B193" s="633"/>
      <c r="C193" s="472"/>
      <c r="D193" s="663"/>
      <c r="E193" s="663"/>
      <c r="F193" s="663"/>
      <c r="G193" s="601"/>
      <c r="H193" s="602"/>
      <c r="I193" s="602"/>
      <c r="J193" s="602"/>
      <c r="K193" s="463"/>
      <c r="L193" s="440"/>
      <c r="M193" s="440"/>
      <c r="N193" s="440"/>
      <c r="O193" s="440"/>
      <c r="P193" s="440"/>
      <c r="Q193" s="440"/>
      <c r="R193" s="464"/>
      <c r="S193" s="664"/>
      <c r="T193" s="664"/>
      <c r="U193" s="664"/>
      <c r="V193" s="664"/>
      <c r="W193" s="664"/>
      <c r="X193" s="664"/>
      <c r="Y193" s="665"/>
      <c r="Z193" s="664"/>
      <c r="AA193" s="664"/>
      <c r="AB193" s="664"/>
      <c r="AC193" s="664"/>
      <c r="AD193" s="664"/>
      <c r="AE193" s="664"/>
      <c r="AF193" s="665"/>
      <c r="AG193" s="610"/>
      <c r="AH193" s="610"/>
      <c r="AI193" s="610"/>
      <c r="AJ193" s="610"/>
      <c r="AK193" s="610"/>
      <c r="AL193" s="610"/>
      <c r="AM193" s="611"/>
    </row>
    <row r="194" spans="1:39">
      <c r="A194" s="630">
        <v>90</v>
      </c>
      <c r="B194" s="631"/>
      <c r="C194" s="660"/>
      <c r="D194" s="661"/>
      <c r="E194" s="661"/>
      <c r="F194" s="661"/>
      <c r="G194" s="598"/>
      <c r="H194" s="599"/>
      <c r="I194" s="599"/>
      <c r="J194" s="599"/>
      <c r="K194" s="598"/>
      <c r="L194" s="599"/>
      <c r="M194" s="599"/>
      <c r="N194" s="599"/>
      <c r="O194" s="599"/>
      <c r="P194" s="599"/>
      <c r="Q194" s="599"/>
      <c r="R194" s="600"/>
      <c r="S194" s="604"/>
      <c r="T194" s="604"/>
      <c r="U194" s="604"/>
      <c r="V194" s="604"/>
      <c r="W194" s="604"/>
      <c r="X194" s="604"/>
      <c r="Y194" s="605"/>
      <c r="Z194" s="604"/>
      <c r="AA194" s="604"/>
      <c r="AB194" s="604"/>
      <c r="AC194" s="604"/>
      <c r="AD194" s="604"/>
      <c r="AE194" s="604"/>
      <c r="AF194" s="605"/>
      <c r="AG194" s="608">
        <f>S194-Z194</f>
        <v>0</v>
      </c>
      <c r="AH194" s="608"/>
      <c r="AI194" s="608"/>
      <c r="AJ194" s="608"/>
      <c r="AK194" s="608"/>
      <c r="AL194" s="608"/>
      <c r="AM194" s="609"/>
    </row>
    <row r="195" spans="1:39">
      <c r="A195" s="632"/>
      <c r="B195" s="633"/>
      <c r="C195" s="666"/>
      <c r="D195" s="667"/>
      <c r="E195" s="667"/>
      <c r="F195" s="667"/>
      <c r="G195" s="601"/>
      <c r="H195" s="602"/>
      <c r="I195" s="602"/>
      <c r="J195" s="602"/>
      <c r="K195" s="601"/>
      <c r="L195" s="602"/>
      <c r="M195" s="602"/>
      <c r="N195" s="602"/>
      <c r="O195" s="602"/>
      <c r="P195" s="602"/>
      <c r="Q195" s="602"/>
      <c r="R195" s="603"/>
      <c r="S195" s="606"/>
      <c r="T195" s="606"/>
      <c r="U195" s="606"/>
      <c r="V195" s="606"/>
      <c r="W195" s="606"/>
      <c r="X195" s="606"/>
      <c r="Y195" s="607"/>
      <c r="Z195" s="606"/>
      <c r="AA195" s="606"/>
      <c r="AB195" s="606"/>
      <c r="AC195" s="606"/>
      <c r="AD195" s="606"/>
      <c r="AE195" s="606"/>
      <c r="AF195" s="607"/>
      <c r="AG195" s="610"/>
      <c r="AH195" s="610"/>
      <c r="AI195" s="610"/>
      <c r="AJ195" s="610"/>
      <c r="AK195" s="610"/>
      <c r="AL195" s="610"/>
      <c r="AM195" s="611"/>
    </row>
    <row r="196" spans="1:39">
      <c r="A196" s="630">
        <v>91</v>
      </c>
      <c r="B196" s="631"/>
      <c r="C196" s="660"/>
      <c r="D196" s="661"/>
      <c r="E196" s="661"/>
      <c r="F196" s="661"/>
      <c r="G196" s="598"/>
      <c r="H196" s="599"/>
      <c r="I196" s="599"/>
      <c r="J196" s="599"/>
      <c r="K196" s="598"/>
      <c r="L196" s="599"/>
      <c r="M196" s="599"/>
      <c r="N196" s="599"/>
      <c r="O196" s="599"/>
      <c r="P196" s="599"/>
      <c r="Q196" s="599"/>
      <c r="R196" s="600"/>
      <c r="S196" s="604"/>
      <c r="T196" s="604"/>
      <c r="U196" s="604"/>
      <c r="V196" s="604"/>
      <c r="W196" s="604"/>
      <c r="X196" s="604"/>
      <c r="Y196" s="605"/>
      <c r="Z196" s="604"/>
      <c r="AA196" s="604"/>
      <c r="AB196" s="604"/>
      <c r="AC196" s="604"/>
      <c r="AD196" s="604"/>
      <c r="AE196" s="604"/>
      <c r="AF196" s="605"/>
      <c r="AG196" s="608">
        <f>S196-Z196</f>
        <v>0</v>
      </c>
      <c r="AH196" s="608"/>
      <c r="AI196" s="608"/>
      <c r="AJ196" s="608"/>
      <c r="AK196" s="608"/>
      <c r="AL196" s="608"/>
      <c r="AM196" s="609"/>
    </row>
    <row r="197" spans="1:39">
      <c r="A197" s="632"/>
      <c r="B197" s="633"/>
      <c r="C197" s="666"/>
      <c r="D197" s="667"/>
      <c r="E197" s="667"/>
      <c r="F197" s="667"/>
      <c r="G197" s="601"/>
      <c r="H197" s="602"/>
      <c r="I197" s="602"/>
      <c r="J197" s="602"/>
      <c r="K197" s="601"/>
      <c r="L197" s="602"/>
      <c r="M197" s="602"/>
      <c r="N197" s="602"/>
      <c r="O197" s="602"/>
      <c r="P197" s="602"/>
      <c r="Q197" s="602"/>
      <c r="R197" s="603"/>
      <c r="S197" s="606"/>
      <c r="T197" s="606"/>
      <c r="U197" s="606"/>
      <c r="V197" s="606"/>
      <c r="W197" s="606"/>
      <c r="X197" s="606"/>
      <c r="Y197" s="607"/>
      <c r="Z197" s="606"/>
      <c r="AA197" s="606"/>
      <c r="AB197" s="606"/>
      <c r="AC197" s="606"/>
      <c r="AD197" s="606"/>
      <c r="AE197" s="606"/>
      <c r="AF197" s="607"/>
      <c r="AG197" s="610"/>
      <c r="AH197" s="610"/>
      <c r="AI197" s="610"/>
      <c r="AJ197" s="610"/>
      <c r="AK197" s="610"/>
      <c r="AL197" s="610"/>
      <c r="AM197" s="611"/>
    </row>
    <row r="198" spans="1:39">
      <c r="A198" s="630">
        <v>92</v>
      </c>
      <c r="B198" s="631"/>
      <c r="C198" s="660"/>
      <c r="D198" s="661"/>
      <c r="E198" s="661"/>
      <c r="F198" s="661"/>
      <c r="G198" s="598"/>
      <c r="H198" s="599"/>
      <c r="I198" s="599"/>
      <c r="J198" s="599"/>
      <c r="K198" s="598"/>
      <c r="L198" s="599"/>
      <c r="M198" s="599"/>
      <c r="N198" s="599"/>
      <c r="O198" s="599"/>
      <c r="P198" s="599"/>
      <c r="Q198" s="599"/>
      <c r="R198" s="600"/>
      <c r="S198" s="604"/>
      <c r="T198" s="604"/>
      <c r="U198" s="604"/>
      <c r="V198" s="604"/>
      <c r="W198" s="604"/>
      <c r="X198" s="604"/>
      <c r="Y198" s="605"/>
      <c r="Z198" s="604"/>
      <c r="AA198" s="604"/>
      <c r="AB198" s="604"/>
      <c r="AC198" s="604"/>
      <c r="AD198" s="604"/>
      <c r="AE198" s="604"/>
      <c r="AF198" s="605"/>
      <c r="AG198" s="608">
        <f>S198-Z198</f>
        <v>0</v>
      </c>
      <c r="AH198" s="608"/>
      <c r="AI198" s="608"/>
      <c r="AJ198" s="608"/>
      <c r="AK198" s="608"/>
      <c r="AL198" s="608"/>
      <c r="AM198" s="609"/>
    </row>
    <row r="199" spans="1:39">
      <c r="A199" s="632"/>
      <c r="B199" s="633"/>
      <c r="C199" s="666"/>
      <c r="D199" s="667"/>
      <c r="E199" s="667"/>
      <c r="F199" s="667"/>
      <c r="G199" s="601"/>
      <c r="H199" s="602"/>
      <c r="I199" s="602"/>
      <c r="J199" s="602"/>
      <c r="K199" s="601"/>
      <c r="L199" s="602"/>
      <c r="M199" s="602"/>
      <c r="N199" s="602"/>
      <c r="O199" s="602"/>
      <c r="P199" s="602"/>
      <c r="Q199" s="602"/>
      <c r="R199" s="603"/>
      <c r="S199" s="606"/>
      <c r="T199" s="606"/>
      <c r="U199" s="606"/>
      <c r="V199" s="606"/>
      <c r="W199" s="606"/>
      <c r="X199" s="606"/>
      <c r="Y199" s="607"/>
      <c r="Z199" s="606"/>
      <c r="AA199" s="606"/>
      <c r="AB199" s="606"/>
      <c r="AC199" s="606"/>
      <c r="AD199" s="606"/>
      <c r="AE199" s="606"/>
      <c r="AF199" s="607"/>
      <c r="AG199" s="610"/>
      <c r="AH199" s="610"/>
      <c r="AI199" s="610"/>
      <c r="AJ199" s="610"/>
      <c r="AK199" s="610"/>
      <c r="AL199" s="610"/>
      <c r="AM199" s="611"/>
    </row>
    <row r="200" spans="1:39">
      <c r="A200" s="630">
        <v>93</v>
      </c>
      <c r="B200" s="631"/>
      <c r="C200" s="660"/>
      <c r="D200" s="661"/>
      <c r="E200" s="661"/>
      <c r="F200" s="661"/>
      <c r="G200" s="598"/>
      <c r="H200" s="599"/>
      <c r="I200" s="599"/>
      <c r="J200" s="599"/>
      <c r="K200" s="598"/>
      <c r="L200" s="599"/>
      <c r="M200" s="599"/>
      <c r="N200" s="599"/>
      <c r="O200" s="599"/>
      <c r="P200" s="599"/>
      <c r="Q200" s="599"/>
      <c r="R200" s="600"/>
      <c r="S200" s="604"/>
      <c r="T200" s="604"/>
      <c r="U200" s="604"/>
      <c r="V200" s="604"/>
      <c r="W200" s="604"/>
      <c r="X200" s="604"/>
      <c r="Y200" s="605"/>
      <c r="Z200" s="604"/>
      <c r="AA200" s="604"/>
      <c r="AB200" s="604"/>
      <c r="AC200" s="604"/>
      <c r="AD200" s="604"/>
      <c r="AE200" s="604"/>
      <c r="AF200" s="605"/>
      <c r="AG200" s="608">
        <f>S200-Z200</f>
        <v>0</v>
      </c>
      <c r="AH200" s="608"/>
      <c r="AI200" s="608"/>
      <c r="AJ200" s="608"/>
      <c r="AK200" s="608"/>
      <c r="AL200" s="608"/>
      <c r="AM200" s="609"/>
    </row>
    <row r="201" spans="1:39">
      <c r="A201" s="632"/>
      <c r="B201" s="633"/>
      <c r="C201" s="666"/>
      <c r="D201" s="667"/>
      <c r="E201" s="667"/>
      <c r="F201" s="667"/>
      <c r="G201" s="601"/>
      <c r="H201" s="602"/>
      <c r="I201" s="602"/>
      <c r="J201" s="602"/>
      <c r="K201" s="601"/>
      <c r="L201" s="602"/>
      <c r="M201" s="602"/>
      <c r="N201" s="602"/>
      <c r="O201" s="602"/>
      <c r="P201" s="602"/>
      <c r="Q201" s="602"/>
      <c r="R201" s="603"/>
      <c r="S201" s="606"/>
      <c r="T201" s="606"/>
      <c r="U201" s="606"/>
      <c r="V201" s="606"/>
      <c r="W201" s="606"/>
      <c r="X201" s="606"/>
      <c r="Y201" s="607"/>
      <c r="Z201" s="606"/>
      <c r="AA201" s="606"/>
      <c r="AB201" s="606"/>
      <c r="AC201" s="606"/>
      <c r="AD201" s="606"/>
      <c r="AE201" s="606"/>
      <c r="AF201" s="607"/>
      <c r="AG201" s="610"/>
      <c r="AH201" s="610"/>
      <c r="AI201" s="610"/>
      <c r="AJ201" s="610"/>
      <c r="AK201" s="610"/>
      <c r="AL201" s="610"/>
      <c r="AM201" s="611"/>
    </row>
    <row r="202" spans="1:39">
      <c r="A202" s="630">
        <v>94</v>
      </c>
      <c r="B202" s="631"/>
      <c r="C202" s="660"/>
      <c r="D202" s="661"/>
      <c r="E202" s="661"/>
      <c r="F202" s="662"/>
      <c r="G202" s="598"/>
      <c r="H202" s="599"/>
      <c r="I202" s="599"/>
      <c r="J202" s="599"/>
      <c r="K202" s="598"/>
      <c r="L202" s="599"/>
      <c r="M202" s="599"/>
      <c r="N202" s="599"/>
      <c r="O202" s="599"/>
      <c r="P202" s="599"/>
      <c r="Q202" s="599"/>
      <c r="R202" s="600"/>
      <c r="S202" s="604"/>
      <c r="T202" s="604"/>
      <c r="U202" s="604"/>
      <c r="V202" s="604"/>
      <c r="W202" s="604"/>
      <c r="X202" s="604"/>
      <c r="Y202" s="605"/>
      <c r="Z202" s="604"/>
      <c r="AA202" s="604"/>
      <c r="AB202" s="604"/>
      <c r="AC202" s="604"/>
      <c r="AD202" s="604"/>
      <c r="AE202" s="604"/>
      <c r="AF202" s="605"/>
      <c r="AG202" s="608">
        <f>S202-Z202</f>
        <v>0</v>
      </c>
      <c r="AH202" s="608"/>
      <c r="AI202" s="608"/>
      <c r="AJ202" s="608"/>
      <c r="AK202" s="608"/>
      <c r="AL202" s="608"/>
      <c r="AM202" s="609"/>
    </row>
    <row r="203" spans="1:39">
      <c r="A203" s="632"/>
      <c r="B203" s="633"/>
      <c r="C203" s="472"/>
      <c r="D203" s="663"/>
      <c r="E203" s="663"/>
      <c r="F203" s="473"/>
      <c r="G203" s="601"/>
      <c r="H203" s="602"/>
      <c r="I203" s="602"/>
      <c r="J203" s="602"/>
      <c r="K203" s="601"/>
      <c r="L203" s="602"/>
      <c r="M203" s="602"/>
      <c r="N203" s="602"/>
      <c r="O203" s="602"/>
      <c r="P203" s="602"/>
      <c r="Q203" s="602"/>
      <c r="R203" s="603"/>
      <c r="S203" s="606"/>
      <c r="T203" s="606"/>
      <c r="U203" s="606"/>
      <c r="V203" s="606"/>
      <c r="W203" s="606"/>
      <c r="X203" s="606"/>
      <c r="Y203" s="607"/>
      <c r="Z203" s="606"/>
      <c r="AA203" s="606"/>
      <c r="AB203" s="606"/>
      <c r="AC203" s="606"/>
      <c r="AD203" s="606"/>
      <c r="AE203" s="606"/>
      <c r="AF203" s="607"/>
      <c r="AG203" s="610"/>
      <c r="AH203" s="610"/>
      <c r="AI203" s="610"/>
      <c r="AJ203" s="610"/>
      <c r="AK203" s="610"/>
      <c r="AL203" s="610"/>
      <c r="AM203" s="611"/>
    </row>
    <row r="204" spans="1:39">
      <c r="A204" s="630">
        <v>95</v>
      </c>
      <c r="B204" s="631"/>
      <c r="C204" s="660"/>
      <c r="D204" s="661"/>
      <c r="E204" s="661"/>
      <c r="F204" s="662"/>
      <c r="G204" s="598"/>
      <c r="H204" s="599"/>
      <c r="I204" s="599"/>
      <c r="J204" s="599"/>
      <c r="K204" s="598"/>
      <c r="L204" s="599"/>
      <c r="M204" s="599"/>
      <c r="N204" s="599"/>
      <c r="O204" s="599"/>
      <c r="P204" s="599"/>
      <c r="Q204" s="599"/>
      <c r="R204" s="600"/>
      <c r="S204" s="604"/>
      <c r="T204" s="604"/>
      <c r="U204" s="604"/>
      <c r="V204" s="604"/>
      <c r="W204" s="604"/>
      <c r="X204" s="604"/>
      <c r="Y204" s="605"/>
      <c r="Z204" s="604"/>
      <c r="AA204" s="604"/>
      <c r="AB204" s="604"/>
      <c r="AC204" s="604"/>
      <c r="AD204" s="604"/>
      <c r="AE204" s="604"/>
      <c r="AF204" s="605"/>
      <c r="AG204" s="608">
        <f>S204-Z204</f>
        <v>0</v>
      </c>
      <c r="AH204" s="608"/>
      <c r="AI204" s="608"/>
      <c r="AJ204" s="608"/>
      <c r="AK204" s="608"/>
      <c r="AL204" s="608"/>
      <c r="AM204" s="609"/>
    </row>
    <row r="205" spans="1:39">
      <c r="A205" s="632"/>
      <c r="B205" s="633"/>
      <c r="C205" s="472"/>
      <c r="D205" s="663"/>
      <c r="E205" s="663"/>
      <c r="F205" s="473"/>
      <c r="G205" s="601"/>
      <c r="H205" s="602"/>
      <c r="I205" s="602"/>
      <c r="J205" s="602"/>
      <c r="K205" s="601"/>
      <c r="L205" s="602"/>
      <c r="M205" s="602"/>
      <c r="N205" s="602"/>
      <c r="O205" s="602"/>
      <c r="P205" s="602"/>
      <c r="Q205" s="602"/>
      <c r="R205" s="603"/>
      <c r="S205" s="606"/>
      <c r="T205" s="606"/>
      <c r="U205" s="606"/>
      <c r="V205" s="606"/>
      <c r="W205" s="606"/>
      <c r="X205" s="606"/>
      <c r="Y205" s="607"/>
      <c r="Z205" s="606"/>
      <c r="AA205" s="606"/>
      <c r="AB205" s="606"/>
      <c r="AC205" s="606"/>
      <c r="AD205" s="606"/>
      <c r="AE205" s="606"/>
      <c r="AF205" s="607"/>
      <c r="AG205" s="610"/>
      <c r="AH205" s="610"/>
      <c r="AI205" s="610"/>
      <c r="AJ205" s="610"/>
      <c r="AK205" s="610"/>
      <c r="AL205" s="610"/>
      <c r="AM205" s="611"/>
    </row>
    <row r="206" spans="1:39">
      <c r="A206" s="630">
        <v>96</v>
      </c>
      <c r="B206" s="631"/>
      <c r="C206" s="660"/>
      <c r="D206" s="661"/>
      <c r="E206" s="661"/>
      <c r="F206" s="662"/>
      <c r="G206" s="598"/>
      <c r="H206" s="599"/>
      <c r="I206" s="599"/>
      <c r="J206" s="599"/>
      <c r="K206" s="598"/>
      <c r="L206" s="599"/>
      <c r="M206" s="599"/>
      <c r="N206" s="599"/>
      <c r="O206" s="599"/>
      <c r="P206" s="599"/>
      <c r="Q206" s="599"/>
      <c r="R206" s="600"/>
      <c r="S206" s="604"/>
      <c r="T206" s="604"/>
      <c r="U206" s="604"/>
      <c r="V206" s="604"/>
      <c r="W206" s="604"/>
      <c r="X206" s="604"/>
      <c r="Y206" s="605"/>
      <c r="Z206" s="604"/>
      <c r="AA206" s="604"/>
      <c r="AB206" s="604"/>
      <c r="AC206" s="604"/>
      <c r="AD206" s="604"/>
      <c r="AE206" s="604"/>
      <c r="AF206" s="605"/>
      <c r="AG206" s="608">
        <f>S206-Z206</f>
        <v>0</v>
      </c>
      <c r="AH206" s="608"/>
      <c r="AI206" s="608"/>
      <c r="AJ206" s="608"/>
      <c r="AK206" s="608"/>
      <c r="AL206" s="608"/>
      <c r="AM206" s="609"/>
    </row>
    <row r="207" spans="1:39">
      <c r="A207" s="632"/>
      <c r="B207" s="633"/>
      <c r="C207" s="472"/>
      <c r="D207" s="663"/>
      <c r="E207" s="663"/>
      <c r="F207" s="473"/>
      <c r="G207" s="601"/>
      <c r="H207" s="602"/>
      <c r="I207" s="602"/>
      <c r="J207" s="602"/>
      <c r="K207" s="601"/>
      <c r="L207" s="602"/>
      <c r="M207" s="602"/>
      <c r="N207" s="602"/>
      <c r="O207" s="602"/>
      <c r="P207" s="602"/>
      <c r="Q207" s="602"/>
      <c r="R207" s="603"/>
      <c r="S207" s="606"/>
      <c r="T207" s="606"/>
      <c r="U207" s="606"/>
      <c r="V207" s="606"/>
      <c r="W207" s="606"/>
      <c r="X207" s="606"/>
      <c r="Y207" s="607"/>
      <c r="Z207" s="606"/>
      <c r="AA207" s="606"/>
      <c r="AB207" s="606"/>
      <c r="AC207" s="606"/>
      <c r="AD207" s="606"/>
      <c r="AE207" s="606"/>
      <c r="AF207" s="607"/>
      <c r="AG207" s="610"/>
      <c r="AH207" s="610"/>
      <c r="AI207" s="610"/>
      <c r="AJ207" s="610"/>
      <c r="AK207" s="610"/>
      <c r="AL207" s="610"/>
      <c r="AM207" s="611"/>
    </row>
    <row r="208" spans="1:39">
      <c r="A208" s="630">
        <v>97</v>
      </c>
      <c r="B208" s="631"/>
      <c r="C208" s="660"/>
      <c r="D208" s="661"/>
      <c r="E208" s="661"/>
      <c r="F208" s="662"/>
      <c r="G208" s="598"/>
      <c r="H208" s="599"/>
      <c r="I208" s="599"/>
      <c r="J208" s="599"/>
      <c r="K208" s="598"/>
      <c r="L208" s="599"/>
      <c r="M208" s="599"/>
      <c r="N208" s="599"/>
      <c r="O208" s="599"/>
      <c r="P208" s="599"/>
      <c r="Q208" s="599"/>
      <c r="R208" s="600"/>
      <c r="S208" s="604"/>
      <c r="T208" s="604"/>
      <c r="U208" s="604"/>
      <c r="V208" s="604"/>
      <c r="W208" s="604"/>
      <c r="X208" s="604"/>
      <c r="Y208" s="605"/>
      <c r="Z208" s="604"/>
      <c r="AA208" s="604"/>
      <c r="AB208" s="604"/>
      <c r="AC208" s="604"/>
      <c r="AD208" s="604"/>
      <c r="AE208" s="604"/>
      <c r="AF208" s="605"/>
      <c r="AG208" s="608">
        <f>S208-Z208</f>
        <v>0</v>
      </c>
      <c r="AH208" s="608"/>
      <c r="AI208" s="608"/>
      <c r="AJ208" s="608"/>
      <c r="AK208" s="608"/>
      <c r="AL208" s="608"/>
      <c r="AM208" s="609"/>
    </row>
    <row r="209" spans="1:39">
      <c r="A209" s="632"/>
      <c r="B209" s="633"/>
      <c r="C209" s="472"/>
      <c r="D209" s="663"/>
      <c r="E209" s="663"/>
      <c r="F209" s="473"/>
      <c r="G209" s="601"/>
      <c r="H209" s="602"/>
      <c r="I209" s="602"/>
      <c r="J209" s="602"/>
      <c r="K209" s="601"/>
      <c r="L209" s="602"/>
      <c r="M209" s="602"/>
      <c r="N209" s="602"/>
      <c r="O209" s="602"/>
      <c r="P209" s="602"/>
      <c r="Q209" s="602"/>
      <c r="R209" s="603"/>
      <c r="S209" s="606"/>
      <c r="T209" s="606"/>
      <c r="U209" s="606"/>
      <c r="V209" s="606"/>
      <c r="W209" s="606"/>
      <c r="X209" s="606"/>
      <c r="Y209" s="607"/>
      <c r="Z209" s="606"/>
      <c r="AA209" s="606"/>
      <c r="AB209" s="606"/>
      <c r="AC209" s="606"/>
      <c r="AD209" s="606"/>
      <c r="AE209" s="606"/>
      <c r="AF209" s="607"/>
      <c r="AG209" s="610"/>
      <c r="AH209" s="610"/>
      <c r="AI209" s="610"/>
      <c r="AJ209" s="610"/>
      <c r="AK209" s="610"/>
      <c r="AL209" s="610"/>
      <c r="AM209" s="611"/>
    </row>
    <row r="210" spans="1:39">
      <c r="A210" s="630">
        <v>98</v>
      </c>
      <c r="B210" s="631"/>
      <c r="C210" s="660"/>
      <c r="D210" s="661"/>
      <c r="E210" s="661"/>
      <c r="F210" s="661"/>
      <c r="G210" s="598"/>
      <c r="H210" s="599"/>
      <c r="I210" s="599"/>
      <c r="J210" s="599"/>
      <c r="K210" s="598"/>
      <c r="L210" s="599"/>
      <c r="M210" s="599"/>
      <c r="N210" s="599"/>
      <c r="O210" s="599"/>
      <c r="P210" s="599"/>
      <c r="Q210" s="599"/>
      <c r="R210" s="600"/>
      <c r="S210" s="604"/>
      <c r="T210" s="604"/>
      <c r="U210" s="604"/>
      <c r="V210" s="604"/>
      <c r="W210" s="604"/>
      <c r="X210" s="604"/>
      <c r="Y210" s="605"/>
      <c r="Z210" s="604"/>
      <c r="AA210" s="604"/>
      <c r="AB210" s="604"/>
      <c r="AC210" s="604"/>
      <c r="AD210" s="604"/>
      <c r="AE210" s="604"/>
      <c r="AF210" s="605"/>
      <c r="AG210" s="608">
        <f>S210-Z210</f>
        <v>0</v>
      </c>
      <c r="AH210" s="608"/>
      <c r="AI210" s="608"/>
      <c r="AJ210" s="608"/>
      <c r="AK210" s="608"/>
      <c r="AL210" s="608"/>
      <c r="AM210" s="609"/>
    </row>
    <row r="211" spans="1:39">
      <c r="A211" s="632"/>
      <c r="B211" s="633"/>
      <c r="C211" s="472"/>
      <c r="D211" s="663"/>
      <c r="E211" s="663"/>
      <c r="F211" s="663"/>
      <c r="G211" s="601"/>
      <c r="H211" s="602"/>
      <c r="I211" s="602"/>
      <c r="J211" s="602"/>
      <c r="K211" s="463"/>
      <c r="L211" s="440"/>
      <c r="M211" s="440"/>
      <c r="N211" s="440"/>
      <c r="O211" s="440"/>
      <c r="P211" s="440"/>
      <c r="Q211" s="440"/>
      <c r="R211" s="464"/>
      <c r="S211" s="664"/>
      <c r="T211" s="664"/>
      <c r="U211" s="664"/>
      <c r="V211" s="664"/>
      <c r="W211" s="664"/>
      <c r="X211" s="664"/>
      <c r="Y211" s="665"/>
      <c r="Z211" s="664"/>
      <c r="AA211" s="664"/>
      <c r="AB211" s="664"/>
      <c r="AC211" s="664"/>
      <c r="AD211" s="664"/>
      <c r="AE211" s="664"/>
      <c r="AF211" s="665"/>
      <c r="AG211" s="610"/>
      <c r="AH211" s="610"/>
      <c r="AI211" s="610"/>
      <c r="AJ211" s="610"/>
      <c r="AK211" s="610"/>
      <c r="AL211" s="610"/>
      <c r="AM211" s="611"/>
    </row>
    <row r="212" spans="1:39">
      <c r="A212" s="630">
        <v>99</v>
      </c>
      <c r="B212" s="631"/>
      <c r="C212" s="660"/>
      <c r="D212" s="661"/>
      <c r="E212" s="661"/>
      <c r="F212" s="661"/>
      <c r="G212" s="598"/>
      <c r="H212" s="599"/>
      <c r="I212" s="599"/>
      <c r="J212" s="599"/>
      <c r="K212" s="598"/>
      <c r="L212" s="599"/>
      <c r="M212" s="599"/>
      <c r="N212" s="599"/>
      <c r="O212" s="599"/>
      <c r="P212" s="599"/>
      <c r="Q212" s="599"/>
      <c r="R212" s="600"/>
      <c r="S212" s="604"/>
      <c r="T212" s="604"/>
      <c r="U212" s="604"/>
      <c r="V212" s="604"/>
      <c r="W212" s="604"/>
      <c r="X212" s="604"/>
      <c r="Y212" s="605"/>
      <c r="Z212" s="604"/>
      <c r="AA212" s="604"/>
      <c r="AB212" s="604"/>
      <c r="AC212" s="604"/>
      <c r="AD212" s="604"/>
      <c r="AE212" s="604"/>
      <c r="AF212" s="605"/>
      <c r="AG212" s="608">
        <f>S212-Z212</f>
        <v>0</v>
      </c>
      <c r="AH212" s="608"/>
      <c r="AI212" s="608"/>
      <c r="AJ212" s="608"/>
      <c r="AK212" s="608"/>
      <c r="AL212" s="608"/>
      <c r="AM212" s="609"/>
    </row>
    <row r="213" spans="1:39">
      <c r="A213" s="632"/>
      <c r="B213" s="633"/>
      <c r="C213" s="666"/>
      <c r="D213" s="667"/>
      <c r="E213" s="667"/>
      <c r="F213" s="667"/>
      <c r="G213" s="601"/>
      <c r="H213" s="602"/>
      <c r="I213" s="602"/>
      <c r="J213" s="602"/>
      <c r="K213" s="601"/>
      <c r="L213" s="602"/>
      <c r="M213" s="602"/>
      <c r="N213" s="602"/>
      <c r="O213" s="602"/>
      <c r="P213" s="602"/>
      <c r="Q213" s="602"/>
      <c r="R213" s="603"/>
      <c r="S213" s="606"/>
      <c r="T213" s="606"/>
      <c r="U213" s="606"/>
      <c r="V213" s="606"/>
      <c r="W213" s="606"/>
      <c r="X213" s="606"/>
      <c r="Y213" s="607"/>
      <c r="Z213" s="606"/>
      <c r="AA213" s="606"/>
      <c r="AB213" s="606"/>
      <c r="AC213" s="606"/>
      <c r="AD213" s="606"/>
      <c r="AE213" s="606"/>
      <c r="AF213" s="607"/>
      <c r="AG213" s="610"/>
      <c r="AH213" s="610"/>
      <c r="AI213" s="610"/>
      <c r="AJ213" s="610"/>
      <c r="AK213" s="610"/>
      <c r="AL213" s="610"/>
      <c r="AM213" s="611"/>
    </row>
    <row r="214" spans="1:39">
      <c r="A214" s="630">
        <v>100</v>
      </c>
      <c r="B214" s="631"/>
      <c r="C214" s="660"/>
      <c r="D214" s="661"/>
      <c r="E214" s="661"/>
      <c r="F214" s="661"/>
      <c r="G214" s="598"/>
      <c r="H214" s="599"/>
      <c r="I214" s="599"/>
      <c r="J214" s="599"/>
      <c r="K214" s="598"/>
      <c r="L214" s="599"/>
      <c r="M214" s="599"/>
      <c r="N214" s="599"/>
      <c r="O214" s="599"/>
      <c r="P214" s="599"/>
      <c r="Q214" s="599"/>
      <c r="R214" s="600"/>
      <c r="S214" s="604"/>
      <c r="T214" s="604"/>
      <c r="U214" s="604"/>
      <c r="V214" s="604"/>
      <c r="W214" s="604"/>
      <c r="X214" s="604"/>
      <c r="Y214" s="605"/>
      <c r="Z214" s="604"/>
      <c r="AA214" s="604"/>
      <c r="AB214" s="604"/>
      <c r="AC214" s="604"/>
      <c r="AD214" s="604"/>
      <c r="AE214" s="604"/>
      <c r="AF214" s="605"/>
      <c r="AG214" s="608">
        <f>S214-Z214</f>
        <v>0</v>
      </c>
      <c r="AH214" s="608"/>
      <c r="AI214" s="608"/>
      <c r="AJ214" s="608"/>
      <c r="AK214" s="608"/>
      <c r="AL214" s="608"/>
      <c r="AM214" s="609"/>
    </row>
    <row r="215" spans="1:39">
      <c r="A215" s="632"/>
      <c r="B215" s="633"/>
      <c r="C215" s="666"/>
      <c r="D215" s="667"/>
      <c r="E215" s="667"/>
      <c r="F215" s="667"/>
      <c r="G215" s="601"/>
      <c r="H215" s="602"/>
      <c r="I215" s="602"/>
      <c r="J215" s="602"/>
      <c r="K215" s="601"/>
      <c r="L215" s="602"/>
      <c r="M215" s="602"/>
      <c r="N215" s="602"/>
      <c r="O215" s="602"/>
      <c r="P215" s="602"/>
      <c r="Q215" s="602"/>
      <c r="R215" s="603"/>
      <c r="S215" s="606"/>
      <c r="T215" s="606"/>
      <c r="U215" s="606"/>
      <c r="V215" s="606"/>
      <c r="W215" s="606"/>
      <c r="X215" s="606"/>
      <c r="Y215" s="607"/>
      <c r="Z215" s="606"/>
      <c r="AA215" s="606"/>
      <c r="AB215" s="606"/>
      <c r="AC215" s="606"/>
      <c r="AD215" s="606"/>
      <c r="AE215" s="606"/>
      <c r="AF215" s="607"/>
      <c r="AG215" s="610"/>
      <c r="AH215" s="610"/>
      <c r="AI215" s="610"/>
      <c r="AJ215" s="610"/>
      <c r="AK215" s="610"/>
      <c r="AL215" s="610"/>
      <c r="AM215" s="611"/>
    </row>
    <row r="216" spans="1:39">
      <c r="A216" s="630">
        <v>101</v>
      </c>
      <c r="B216" s="631"/>
      <c r="C216" s="660"/>
      <c r="D216" s="661"/>
      <c r="E216" s="661"/>
      <c r="F216" s="661"/>
      <c r="G216" s="598"/>
      <c r="H216" s="599"/>
      <c r="I216" s="599"/>
      <c r="J216" s="599"/>
      <c r="K216" s="598"/>
      <c r="L216" s="599"/>
      <c r="M216" s="599"/>
      <c r="N216" s="599"/>
      <c r="O216" s="599"/>
      <c r="P216" s="599"/>
      <c r="Q216" s="599"/>
      <c r="R216" s="600"/>
      <c r="S216" s="604"/>
      <c r="T216" s="604"/>
      <c r="U216" s="604"/>
      <c r="V216" s="604"/>
      <c r="W216" s="604"/>
      <c r="X216" s="604"/>
      <c r="Y216" s="605"/>
      <c r="Z216" s="604"/>
      <c r="AA216" s="604"/>
      <c r="AB216" s="604"/>
      <c r="AC216" s="604"/>
      <c r="AD216" s="604"/>
      <c r="AE216" s="604"/>
      <c r="AF216" s="605"/>
      <c r="AG216" s="608">
        <f>S216-Z216</f>
        <v>0</v>
      </c>
      <c r="AH216" s="608"/>
      <c r="AI216" s="608"/>
      <c r="AJ216" s="608"/>
      <c r="AK216" s="608"/>
      <c r="AL216" s="608"/>
      <c r="AM216" s="609"/>
    </row>
    <row r="217" spans="1:39">
      <c r="A217" s="632"/>
      <c r="B217" s="633"/>
      <c r="C217" s="666"/>
      <c r="D217" s="667"/>
      <c r="E217" s="667"/>
      <c r="F217" s="667"/>
      <c r="G217" s="601"/>
      <c r="H217" s="602"/>
      <c r="I217" s="602"/>
      <c r="J217" s="602"/>
      <c r="K217" s="601"/>
      <c r="L217" s="602"/>
      <c r="M217" s="602"/>
      <c r="N217" s="602"/>
      <c r="O217" s="602"/>
      <c r="P217" s="602"/>
      <c r="Q217" s="602"/>
      <c r="R217" s="603"/>
      <c r="S217" s="606"/>
      <c r="T217" s="606"/>
      <c r="U217" s="606"/>
      <c r="V217" s="606"/>
      <c r="W217" s="606"/>
      <c r="X217" s="606"/>
      <c r="Y217" s="607"/>
      <c r="Z217" s="606"/>
      <c r="AA217" s="606"/>
      <c r="AB217" s="606"/>
      <c r="AC217" s="606"/>
      <c r="AD217" s="606"/>
      <c r="AE217" s="606"/>
      <c r="AF217" s="607"/>
      <c r="AG217" s="610"/>
      <c r="AH217" s="610"/>
      <c r="AI217" s="610"/>
      <c r="AJ217" s="610"/>
      <c r="AK217" s="610"/>
      <c r="AL217" s="610"/>
      <c r="AM217" s="611"/>
    </row>
    <row r="218" spans="1:39">
      <c r="A218" s="630">
        <v>102</v>
      </c>
      <c r="B218" s="631"/>
      <c r="C218" s="660"/>
      <c r="D218" s="661"/>
      <c r="E218" s="661"/>
      <c r="F218" s="661"/>
      <c r="G218" s="598"/>
      <c r="H218" s="599"/>
      <c r="I218" s="599"/>
      <c r="J218" s="599"/>
      <c r="K218" s="598"/>
      <c r="L218" s="599"/>
      <c r="M218" s="599"/>
      <c r="N218" s="599"/>
      <c r="O218" s="599"/>
      <c r="P218" s="599"/>
      <c r="Q218" s="599"/>
      <c r="R218" s="600"/>
      <c r="S218" s="604"/>
      <c r="T218" s="604"/>
      <c r="U218" s="604"/>
      <c r="V218" s="604"/>
      <c r="W218" s="604"/>
      <c r="X218" s="604"/>
      <c r="Y218" s="605"/>
      <c r="Z218" s="604"/>
      <c r="AA218" s="604"/>
      <c r="AB218" s="604"/>
      <c r="AC218" s="604"/>
      <c r="AD218" s="604"/>
      <c r="AE218" s="604"/>
      <c r="AF218" s="605"/>
      <c r="AG218" s="608">
        <f>S218-Z218</f>
        <v>0</v>
      </c>
      <c r="AH218" s="608"/>
      <c r="AI218" s="608"/>
      <c r="AJ218" s="608"/>
      <c r="AK218" s="608"/>
      <c r="AL218" s="608"/>
      <c r="AM218" s="609"/>
    </row>
    <row r="219" spans="1:39">
      <c r="A219" s="632"/>
      <c r="B219" s="633"/>
      <c r="C219" s="666"/>
      <c r="D219" s="667"/>
      <c r="E219" s="667"/>
      <c r="F219" s="667"/>
      <c r="G219" s="601"/>
      <c r="H219" s="602"/>
      <c r="I219" s="602"/>
      <c r="J219" s="602"/>
      <c r="K219" s="601"/>
      <c r="L219" s="602"/>
      <c r="M219" s="602"/>
      <c r="N219" s="602"/>
      <c r="O219" s="602"/>
      <c r="P219" s="602"/>
      <c r="Q219" s="602"/>
      <c r="R219" s="603"/>
      <c r="S219" s="606"/>
      <c r="T219" s="606"/>
      <c r="U219" s="606"/>
      <c r="V219" s="606"/>
      <c r="W219" s="606"/>
      <c r="X219" s="606"/>
      <c r="Y219" s="607"/>
      <c r="Z219" s="606"/>
      <c r="AA219" s="606"/>
      <c r="AB219" s="606"/>
      <c r="AC219" s="606"/>
      <c r="AD219" s="606"/>
      <c r="AE219" s="606"/>
      <c r="AF219" s="607"/>
      <c r="AG219" s="610"/>
      <c r="AH219" s="610"/>
      <c r="AI219" s="610"/>
      <c r="AJ219" s="610"/>
      <c r="AK219" s="610"/>
      <c r="AL219" s="610"/>
      <c r="AM219" s="611"/>
    </row>
    <row r="220" spans="1:39">
      <c r="A220" s="630">
        <v>103</v>
      </c>
      <c r="B220" s="631"/>
      <c r="C220" s="660"/>
      <c r="D220" s="661"/>
      <c r="E220" s="661"/>
      <c r="F220" s="662"/>
      <c r="G220" s="598"/>
      <c r="H220" s="599"/>
      <c r="I220" s="599"/>
      <c r="J220" s="599"/>
      <c r="K220" s="598"/>
      <c r="L220" s="599"/>
      <c r="M220" s="599"/>
      <c r="N220" s="599"/>
      <c r="O220" s="599"/>
      <c r="P220" s="599"/>
      <c r="Q220" s="599"/>
      <c r="R220" s="600"/>
      <c r="S220" s="604"/>
      <c r="T220" s="604"/>
      <c r="U220" s="604"/>
      <c r="V220" s="604"/>
      <c r="W220" s="604"/>
      <c r="X220" s="604"/>
      <c r="Y220" s="605"/>
      <c r="Z220" s="604"/>
      <c r="AA220" s="604"/>
      <c r="AB220" s="604"/>
      <c r="AC220" s="604"/>
      <c r="AD220" s="604"/>
      <c r="AE220" s="604"/>
      <c r="AF220" s="605"/>
      <c r="AG220" s="608">
        <f>S220-Z220</f>
        <v>0</v>
      </c>
      <c r="AH220" s="608"/>
      <c r="AI220" s="608"/>
      <c r="AJ220" s="608"/>
      <c r="AK220" s="608"/>
      <c r="AL220" s="608"/>
      <c r="AM220" s="609"/>
    </row>
    <row r="221" spans="1:39">
      <c r="A221" s="632"/>
      <c r="B221" s="633"/>
      <c r="C221" s="472"/>
      <c r="D221" s="663"/>
      <c r="E221" s="663"/>
      <c r="F221" s="473"/>
      <c r="G221" s="601"/>
      <c r="H221" s="602"/>
      <c r="I221" s="602"/>
      <c r="J221" s="602"/>
      <c r="K221" s="601"/>
      <c r="L221" s="602"/>
      <c r="M221" s="602"/>
      <c r="N221" s="602"/>
      <c r="O221" s="602"/>
      <c r="P221" s="602"/>
      <c r="Q221" s="602"/>
      <c r="R221" s="603"/>
      <c r="S221" s="606"/>
      <c r="T221" s="606"/>
      <c r="U221" s="606"/>
      <c r="V221" s="606"/>
      <c r="W221" s="606"/>
      <c r="X221" s="606"/>
      <c r="Y221" s="607"/>
      <c r="Z221" s="606"/>
      <c r="AA221" s="606"/>
      <c r="AB221" s="606"/>
      <c r="AC221" s="606"/>
      <c r="AD221" s="606"/>
      <c r="AE221" s="606"/>
      <c r="AF221" s="607"/>
      <c r="AG221" s="610"/>
      <c r="AH221" s="610"/>
      <c r="AI221" s="610"/>
      <c r="AJ221" s="610"/>
      <c r="AK221" s="610"/>
      <c r="AL221" s="610"/>
      <c r="AM221" s="611"/>
    </row>
    <row r="222" spans="1:39">
      <c r="A222" s="630">
        <v>104</v>
      </c>
      <c r="B222" s="631"/>
      <c r="C222" s="660"/>
      <c r="D222" s="661"/>
      <c r="E222" s="661"/>
      <c r="F222" s="662"/>
      <c r="G222" s="598"/>
      <c r="H222" s="599"/>
      <c r="I222" s="599"/>
      <c r="J222" s="599"/>
      <c r="K222" s="598"/>
      <c r="L222" s="599"/>
      <c r="M222" s="599"/>
      <c r="N222" s="599"/>
      <c r="O222" s="599"/>
      <c r="P222" s="599"/>
      <c r="Q222" s="599"/>
      <c r="R222" s="600"/>
      <c r="S222" s="604"/>
      <c r="T222" s="604"/>
      <c r="U222" s="604"/>
      <c r="V222" s="604"/>
      <c r="W222" s="604"/>
      <c r="X222" s="604"/>
      <c r="Y222" s="605"/>
      <c r="Z222" s="604"/>
      <c r="AA222" s="604"/>
      <c r="AB222" s="604"/>
      <c r="AC222" s="604"/>
      <c r="AD222" s="604"/>
      <c r="AE222" s="604"/>
      <c r="AF222" s="605"/>
      <c r="AG222" s="608">
        <f>S222-Z222</f>
        <v>0</v>
      </c>
      <c r="AH222" s="608"/>
      <c r="AI222" s="608"/>
      <c r="AJ222" s="608"/>
      <c r="AK222" s="608"/>
      <c r="AL222" s="608"/>
      <c r="AM222" s="609"/>
    </row>
    <row r="223" spans="1:39">
      <c r="A223" s="632"/>
      <c r="B223" s="633"/>
      <c r="C223" s="472"/>
      <c r="D223" s="663"/>
      <c r="E223" s="663"/>
      <c r="F223" s="473"/>
      <c r="G223" s="601"/>
      <c r="H223" s="602"/>
      <c r="I223" s="602"/>
      <c r="J223" s="602"/>
      <c r="K223" s="601"/>
      <c r="L223" s="602"/>
      <c r="M223" s="602"/>
      <c r="N223" s="602"/>
      <c r="O223" s="602"/>
      <c r="P223" s="602"/>
      <c r="Q223" s="602"/>
      <c r="R223" s="603"/>
      <c r="S223" s="606"/>
      <c r="T223" s="606"/>
      <c r="U223" s="606"/>
      <c r="V223" s="606"/>
      <c r="W223" s="606"/>
      <c r="X223" s="606"/>
      <c r="Y223" s="607"/>
      <c r="Z223" s="606"/>
      <c r="AA223" s="606"/>
      <c r="AB223" s="606"/>
      <c r="AC223" s="606"/>
      <c r="AD223" s="606"/>
      <c r="AE223" s="606"/>
      <c r="AF223" s="607"/>
      <c r="AG223" s="610"/>
      <c r="AH223" s="610"/>
      <c r="AI223" s="610"/>
      <c r="AJ223" s="610"/>
      <c r="AK223" s="610"/>
      <c r="AL223" s="610"/>
      <c r="AM223" s="611"/>
    </row>
    <row r="224" spans="1:39">
      <c r="A224" s="630">
        <v>105</v>
      </c>
      <c r="B224" s="631"/>
      <c r="C224" s="660"/>
      <c r="D224" s="661"/>
      <c r="E224" s="661"/>
      <c r="F224" s="662"/>
      <c r="G224" s="598"/>
      <c r="H224" s="599"/>
      <c r="I224" s="599"/>
      <c r="J224" s="599"/>
      <c r="K224" s="598"/>
      <c r="L224" s="599"/>
      <c r="M224" s="599"/>
      <c r="N224" s="599"/>
      <c r="O224" s="599"/>
      <c r="P224" s="599"/>
      <c r="Q224" s="599"/>
      <c r="R224" s="600"/>
      <c r="S224" s="604"/>
      <c r="T224" s="604"/>
      <c r="U224" s="604"/>
      <c r="V224" s="604"/>
      <c r="W224" s="604"/>
      <c r="X224" s="604"/>
      <c r="Y224" s="605"/>
      <c r="Z224" s="604"/>
      <c r="AA224" s="604"/>
      <c r="AB224" s="604"/>
      <c r="AC224" s="604"/>
      <c r="AD224" s="604"/>
      <c r="AE224" s="604"/>
      <c r="AF224" s="605"/>
      <c r="AG224" s="608">
        <f>S224-Z224</f>
        <v>0</v>
      </c>
      <c r="AH224" s="608"/>
      <c r="AI224" s="608"/>
      <c r="AJ224" s="608"/>
      <c r="AK224" s="608"/>
      <c r="AL224" s="608"/>
      <c r="AM224" s="609"/>
    </row>
    <row r="225" spans="1:39">
      <c r="A225" s="632"/>
      <c r="B225" s="633"/>
      <c r="C225" s="472"/>
      <c r="D225" s="663"/>
      <c r="E225" s="663"/>
      <c r="F225" s="473"/>
      <c r="G225" s="601"/>
      <c r="H225" s="602"/>
      <c r="I225" s="602"/>
      <c r="J225" s="602"/>
      <c r="K225" s="601"/>
      <c r="L225" s="602"/>
      <c r="M225" s="602"/>
      <c r="N225" s="602"/>
      <c r="O225" s="602"/>
      <c r="P225" s="602"/>
      <c r="Q225" s="602"/>
      <c r="R225" s="603"/>
      <c r="S225" s="606"/>
      <c r="T225" s="606"/>
      <c r="U225" s="606"/>
      <c r="V225" s="606"/>
      <c r="W225" s="606"/>
      <c r="X225" s="606"/>
      <c r="Y225" s="607"/>
      <c r="Z225" s="606"/>
      <c r="AA225" s="606"/>
      <c r="AB225" s="606"/>
      <c r="AC225" s="606"/>
      <c r="AD225" s="606"/>
      <c r="AE225" s="606"/>
      <c r="AF225" s="607"/>
      <c r="AG225" s="610"/>
      <c r="AH225" s="610"/>
      <c r="AI225" s="610"/>
      <c r="AJ225" s="610"/>
      <c r="AK225" s="610"/>
      <c r="AL225" s="610"/>
      <c r="AM225" s="611"/>
    </row>
    <row r="226" spans="1:39">
      <c r="A226" s="630">
        <v>106</v>
      </c>
      <c r="B226" s="631"/>
      <c r="C226" s="660"/>
      <c r="D226" s="661"/>
      <c r="E226" s="661"/>
      <c r="F226" s="662"/>
      <c r="G226" s="598"/>
      <c r="H226" s="599"/>
      <c r="I226" s="599"/>
      <c r="J226" s="599"/>
      <c r="K226" s="598"/>
      <c r="L226" s="599"/>
      <c r="M226" s="599"/>
      <c r="N226" s="599"/>
      <c r="O226" s="599"/>
      <c r="P226" s="599"/>
      <c r="Q226" s="599"/>
      <c r="R226" s="600"/>
      <c r="S226" s="604"/>
      <c r="T226" s="604"/>
      <c r="U226" s="604"/>
      <c r="V226" s="604"/>
      <c r="W226" s="604"/>
      <c r="X226" s="604"/>
      <c r="Y226" s="605"/>
      <c r="Z226" s="604"/>
      <c r="AA226" s="604"/>
      <c r="AB226" s="604"/>
      <c r="AC226" s="604"/>
      <c r="AD226" s="604"/>
      <c r="AE226" s="604"/>
      <c r="AF226" s="605"/>
      <c r="AG226" s="608">
        <f>S226-Z226</f>
        <v>0</v>
      </c>
      <c r="AH226" s="608"/>
      <c r="AI226" s="608"/>
      <c r="AJ226" s="608"/>
      <c r="AK226" s="608"/>
      <c r="AL226" s="608"/>
      <c r="AM226" s="609"/>
    </row>
    <row r="227" spans="1:39">
      <c r="A227" s="632"/>
      <c r="B227" s="633"/>
      <c r="C227" s="472"/>
      <c r="D227" s="663"/>
      <c r="E227" s="663"/>
      <c r="F227" s="473"/>
      <c r="G227" s="601"/>
      <c r="H227" s="602"/>
      <c r="I227" s="602"/>
      <c r="J227" s="602"/>
      <c r="K227" s="601"/>
      <c r="L227" s="602"/>
      <c r="M227" s="602"/>
      <c r="N227" s="602"/>
      <c r="O227" s="602"/>
      <c r="P227" s="602"/>
      <c r="Q227" s="602"/>
      <c r="R227" s="603"/>
      <c r="S227" s="606"/>
      <c r="T227" s="606"/>
      <c r="U227" s="606"/>
      <c r="V227" s="606"/>
      <c r="W227" s="606"/>
      <c r="X227" s="606"/>
      <c r="Y227" s="607"/>
      <c r="Z227" s="606"/>
      <c r="AA227" s="606"/>
      <c r="AB227" s="606"/>
      <c r="AC227" s="606"/>
      <c r="AD227" s="606"/>
      <c r="AE227" s="606"/>
      <c r="AF227" s="607"/>
      <c r="AG227" s="610"/>
      <c r="AH227" s="610"/>
      <c r="AI227" s="610"/>
      <c r="AJ227" s="610"/>
      <c r="AK227" s="610"/>
      <c r="AL227" s="610"/>
      <c r="AM227" s="611"/>
    </row>
    <row r="228" spans="1:39">
      <c r="A228" s="630">
        <v>107</v>
      </c>
      <c r="B228" s="631"/>
      <c r="C228" s="660"/>
      <c r="D228" s="661"/>
      <c r="E228" s="661"/>
      <c r="F228" s="661"/>
      <c r="G228" s="598"/>
      <c r="H228" s="599"/>
      <c r="I228" s="599"/>
      <c r="J228" s="599"/>
      <c r="K228" s="598"/>
      <c r="L228" s="599"/>
      <c r="M228" s="599"/>
      <c r="N228" s="599"/>
      <c r="O228" s="599"/>
      <c r="P228" s="599"/>
      <c r="Q228" s="599"/>
      <c r="R228" s="600"/>
      <c r="S228" s="604"/>
      <c r="T228" s="604"/>
      <c r="U228" s="604"/>
      <c r="V228" s="604"/>
      <c r="W228" s="604"/>
      <c r="X228" s="604"/>
      <c r="Y228" s="605"/>
      <c r="Z228" s="604"/>
      <c r="AA228" s="604"/>
      <c r="AB228" s="604"/>
      <c r="AC228" s="604"/>
      <c r="AD228" s="604"/>
      <c r="AE228" s="604"/>
      <c r="AF228" s="605"/>
      <c r="AG228" s="608">
        <f>S228-Z228</f>
        <v>0</v>
      </c>
      <c r="AH228" s="608"/>
      <c r="AI228" s="608"/>
      <c r="AJ228" s="608"/>
      <c r="AK228" s="608"/>
      <c r="AL228" s="608"/>
      <c r="AM228" s="609"/>
    </row>
    <row r="229" spans="1:39">
      <c r="A229" s="632"/>
      <c r="B229" s="633"/>
      <c r="C229" s="472"/>
      <c r="D229" s="663"/>
      <c r="E229" s="663"/>
      <c r="F229" s="663"/>
      <c r="G229" s="601"/>
      <c r="H229" s="602"/>
      <c r="I229" s="602"/>
      <c r="J229" s="602"/>
      <c r="K229" s="463"/>
      <c r="L229" s="440"/>
      <c r="M229" s="440"/>
      <c r="N229" s="440"/>
      <c r="O229" s="440"/>
      <c r="P229" s="440"/>
      <c r="Q229" s="440"/>
      <c r="R229" s="464"/>
      <c r="S229" s="664"/>
      <c r="T229" s="664"/>
      <c r="U229" s="664"/>
      <c r="V229" s="664"/>
      <c r="W229" s="664"/>
      <c r="X229" s="664"/>
      <c r="Y229" s="665"/>
      <c r="Z229" s="664"/>
      <c r="AA229" s="664"/>
      <c r="AB229" s="664"/>
      <c r="AC229" s="664"/>
      <c r="AD229" s="664"/>
      <c r="AE229" s="664"/>
      <c r="AF229" s="665"/>
      <c r="AG229" s="610"/>
      <c r="AH229" s="610"/>
      <c r="AI229" s="610"/>
      <c r="AJ229" s="610"/>
      <c r="AK229" s="610"/>
      <c r="AL229" s="610"/>
      <c r="AM229" s="611"/>
    </row>
    <row r="230" spans="1:39">
      <c r="A230" s="630">
        <v>108</v>
      </c>
      <c r="B230" s="631"/>
      <c r="C230" s="660"/>
      <c r="D230" s="661"/>
      <c r="E230" s="661"/>
      <c r="F230" s="661"/>
      <c r="G230" s="598"/>
      <c r="H230" s="599"/>
      <c r="I230" s="599"/>
      <c r="J230" s="599"/>
      <c r="K230" s="598"/>
      <c r="L230" s="599"/>
      <c r="M230" s="599"/>
      <c r="N230" s="599"/>
      <c r="O230" s="599"/>
      <c r="P230" s="599"/>
      <c r="Q230" s="599"/>
      <c r="R230" s="600"/>
      <c r="S230" s="604"/>
      <c r="T230" s="604"/>
      <c r="U230" s="604"/>
      <c r="V230" s="604"/>
      <c r="W230" s="604"/>
      <c r="X230" s="604"/>
      <c r="Y230" s="605"/>
      <c r="Z230" s="604"/>
      <c r="AA230" s="604"/>
      <c r="AB230" s="604"/>
      <c r="AC230" s="604"/>
      <c r="AD230" s="604"/>
      <c r="AE230" s="604"/>
      <c r="AF230" s="605"/>
      <c r="AG230" s="608">
        <f>S230-Z230</f>
        <v>0</v>
      </c>
      <c r="AH230" s="608"/>
      <c r="AI230" s="608"/>
      <c r="AJ230" s="608"/>
      <c r="AK230" s="608"/>
      <c r="AL230" s="608"/>
      <c r="AM230" s="609"/>
    </row>
    <row r="231" spans="1:39">
      <c r="A231" s="632"/>
      <c r="B231" s="633"/>
      <c r="C231" s="666"/>
      <c r="D231" s="667"/>
      <c r="E231" s="667"/>
      <c r="F231" s="667"/>
      <c r="G231" s="601"/>
      <c r="H231" s="602"/>
      <c r="I231" s="602"/>
      <c r="J231" s="602"/>
      <c r="K231" s="601"/>
      <c r="L231" s="602"/>
      <c r="M231" s="602"/>
      <c r="N231" s="602"/>
      <c r="O231" s="602"/>
      <c r="P231" s="602"/>
      <c r="Q231" s="602"/>
      <c r="R231" s="603"/>
      <c r="S231" s="606"/>
      <c r="T231" s="606"/>
      <c r="U231" s="606"/>
      <c r="V231" s="606"/>
      <c r="W231" s="606"/>
      <c r="X231" s="606"/>
      <c r="Y231" s="607"/>
      <c r="Z231" s="606"/>
      <c r="AA231" s="606"/>
      <c r="AB231" s="606"/>
      <c r="AC231" s="606"/>
      <c r="AD231" s="606"/>
      <c r="AE231" s="606"/>
      <c r="AF231" s="607"/>
      <c r="AG231" s="610"/>
      <c r="AH231" s="610"/>
      <c r="AI231" s="610"/>
      <c r="AJ231" s="610"/>
      <c r="AK231" s="610"/>
      <c r="AL231" s="610"/>
      <c r="AM231" s="611"/>
    </row>
    <row r="232" spans="1:39">
      <c r="A232" s="630">
        <v>109</v>
      </c>
      <c r="B232" s="631"/>
      <c r="C232" s="660"/>
      <c r="D232" s="661"/>
      <c r="E232" s="661"/>
      <c r="F232" s="661"/>
      <c r="G232" s="598"/>
      <c r="H232" s="599"/>
      <c r="I232" s="599"/>
      <c r="J232" s="599"/>
      <c r="K232" s="598"/>
      <c r="L232" s="599"/>
      <c r="M232" s="599"/>
      <c r="N232" s="599"/>
      <c r="O232" s="599"/>
      <c r="P232" s="599"/>
      <c r="Q232" s="599"/>
      <c r="R232" s="600"/>
      <c r="S232" s="604"/>
      <c r="T232" s="604"/>
      <c r="U232" s="604"/>
      <c r="V232" s="604"/>
      <c r="W232" s="604"/>
      <c r="X232" s="604"/>
      <c r="Y232" s="605"/>
      <c r="Z232" s="604"/>
      <c r="AA232" s="604"/>
      <c r="AB232" s="604"/>
      <c r="AC232" s="604"/>
      <c r="AD232" s="604"/>
      <c r="AE232" s="604"/>
      <c r="AF232" s="605"/>
      <c r="AG232" s="608">
        <f>S232-Z232</f>
        <v>0</v>
      </c>
      <c r="AH232" s="608"/>
      <c r="AI232" s="608"/>
      <c r="AJ232" s="608"/>
      <c r="AK232" s="608"/>
      <c r="AL232" s="608"/>
      <c r="AM232" s="609"/>
    </row>
    <row r="233" spans="1:39">
      <c r="A233" s="632"/>
      <c r="B233" s="633"/>
      <c r="C233" s="666"/>
      <c r="D233" s="667"/>
      <c r="E233" s="667"/>
      <c r="F233" s="667"/>
      <c r="G233" s="601"/>
      <c r="H233" s="602"/>
      <c r="I233" s="602"/>
      <c r="J233" s="602"/>
      <c r="K233" s="601"/>
      <c r="L233" s="602"/>
      <c r="M233" s="602"/>
      <c r="N233" s="602"/>
      <c r="O233" s="602"/>
      <c r="P233" s="602"/>
      <c r="Q233" s="602"/>
      <c r="R233" s="603"/>
      <c r="S233" s="606"/>
      <c r="T233" s="606"/>
      <c r="U233" s="606"/>
      <c r="V233" s="606"/>
      <c r="W233" s="606"/>
      <c r="X233" s="606"/>
      <c r="Y233" s="607"/>
      <c r="Z233" s="606"/>
      <c r="AA233" s="606"/>
      <c r="AB233" s="606"/>
      <c r="AC233" s="606"/>
      <c r="AD233" s="606"/>
      <c r="AE233" s="606"/>
      <c r="AF233" s="607"/>
      <c r="AG233" s="610"/>
      <c r="AH233" s="610"/>
      <c r="AI233" s="610"/>
      <c r="AJ233" s="610"/>
      <c r="AK233" s="610"/>
      <c r="AL233" s="610"/>
      <c r="AM233" s="611"/>
    </row>
    <row r="234" spans="1:39">
      <c r="A234" s="630">
        <v>110</v>
      </c>
      <c r="B234" s="631"/>
      <c r="C234" s="660"/>
      <c r="D234" s="661"/>
      <c r="E234" s="661"/>
      <c r="F234" s="661"/>
      <c r="G234" s="598"/>
      <c r="H234" s="599"/>
      <c r="I234" s="599"/>
      <c r="J234" s="599"/>
      <c r="K234" s="598"/>
      <c r="L234" s="599"/>
      <c r="M234" s="599"/>
      <c r="N234" s="599"/>
      <c r="O234" s="599"/>
      <c r="P234" s="599"/>
      <c r="Q234" s="599"/>
      <c r="R234" s="600"/>
      <c r="S234" s="604"/>
      <c r="T234" s="604"/>
      <c r="U234" s="604"/>
      <c r="V234" s="604"/>
      <c r="W234" s="604"/>
      <c r="X234" s="604"/>
      <c r="Y234" s="605"/>
      <c r="Z234" s="604"/>
      <c r="AA234" s="604"/>
      <c r="AB234" s="604"/>
      <c r="AC234" s="604"/>
      <c r="AD234" s="604"/>
      <c r="AE234" s="604"/>
      <c r="AF234" s="605"/>
      <c r="AG234" s="608">
        <f>S234-Z234</f>
        <v>0</v>
      </c>
      <c r="AH234" s="608"/>
      <c r="AI234" s="608"/>
      <c r="AJ234" s="608"/>
      <c r="AK234" s="608"/>
      <c r="AL234" s="608"/>
      <c r="AM234" s="609"/>
    </row>
    <row r="235" spans="1:39">
      <c r="A235" s="632"/>
      <c r="B235" s="633"/>
      <c r="C235" s="666"/>
      <c r="D235" s="667"/>
      <c r="E235" s="667"/>
      <c r="F235" s="667"/>
      <c r="G235" s="601"/>
      <c r="H235" s="602"/>
      <c r="I235" s="602"/>
      <c r="J235" s="602"/>
      <c r="K235" s="601"/>
      <c r="L235" s="602"/>
      <c r="M235" s="602"/>
      <c r="N235" s="602"/>
      <c r="O235" s="602"/>
      <c r="P235" s="602"/>
      <c r="Q235" s="602"/>
      <c r="R235" s="603"/>
      <c r="S235" s="606"/>
      <c r="T235" s="606"/>
      <c r="U235" s="606"/>
      <c r="V235" s="606"/>
      <c r="W235" s="606"/>
      <c r="X235" s="606"/>
      <c r="Y235" s="607"/>
      <c r="Z235" s="606"/>
      <c r="AA235" s="606"/>
      <c r="AB235" s="606"/>
      <c r="AC235" s="606"/>
      <c r="AD235" s="606"/>
      <c r="AE235" s="606"/>
      <c r="AF235" s="607"/>
      <c r="AG235" s="610"/>
      <c r="AH235" s="610"/>
      <c r="AI235" s="610"/>
      <c r="AJ235" s="610"/>
      <c r="AK235" s="610"/>
      <c r="AL235" s="610"/>
      <c r="AM235" s="611"/>
    </row>
    <row r="236" spans="1:39">
      <c r="A236" s="630">
        <v>111</v>
      </c>
      <c r="B236" s="631"/>
      <c r="C236" s="660"/>
      <c r="D236" s="661"/>
      <c r="E236" s="661"/>
      <c r="F236" s="661"/>
      <c r="G236" s="598"/>
      <c r="H236" s="599"/>
      <c r="I236" s="599"/>
      <c r="J236" s="599"/>
      <c r="K236" s="598"/>
      <c r="L236" s="599"/>
      <c r="M236" s="599"/>
      <c r="N236" s="599"/>
      <c r="O236" s="599"/>
      <c r="P236" s="599"/>
      <c r="Q236" s="599"/>
      <c r="R236" s="600"/>
      <c r="S236" s="604"/>
      <c r="T236" s="604"/>
      <c r="U236" s="604"/>
      <c r="V236" s="604"/>
      <c r="W236" s="604"/>
      <c r="X236" s="604"/>
      <c r="Y236" s="605"/>
      <c r="Z236" s="604"/>
      <c r="AA236" s="604"/>
      <c r="AB236" s="604"/>
      <c r="AC236" s="604"/>
      <c r="AD236" s="604"/>
      <c r="AE236" s="604"/>
      <c r="AF236" s="605"/>
      <c r="AG236" s="608">
        <f>S236-Z236</f>
        <v>0</v>
      </c>
      <c r="AH236" s="608"/>
      <c r="AI236" s="608"/>
      <c r="AJ236" s="608"/>
      <c r="AK236" s="608"/>
      <c r="AL236" s="608"/>
      <c r="AM236" s="609"/>
    </row>
    <row r="237" spans="1:39">
      <c r="A237" s="632"/>
      <c r="B237" s="633"/>
      <c r="C237" s="666"/>
      <c r="D237" s="667"/>
      <c r="E237" s="667"/>
      <c r="F237" s="667"/>
      <c r="G237" s="601"/>
      <c r="H237" s="602"/>
      <c r="I237" s="602"/>
      <c r="J237" s="602"/>
      <c r="K237" s="601"/>
      <c r="L237" s="602"/>
      <c r="M237" s="602"/>
      <c r="N237" s="602"/>
      <c r="O237" s="602"/>
      <c r="P237" s="602"/>
      <c r="Q237" s="602"/>
      <c r="R237" s="603"/>
      <c r="S237" s="606"/>
      <c r="T237" s="606"/>
      <c r="U237" s="606"/>
      <c r="V237" s="606"/>
      <c r="W237" s="606"/>
      <c r="X237" s="606"/>
      <c r="Y237" s="607"/>
      <c r="Z237" s="606"/>
      <c r="AA237" s="606"/>
      <c r="AB237" s="606"/>
      <c r="AC237" s="606"/>
      <c r="AD237" s="606"/>
      <c r="AE237" s="606"/>
      <c r="AF237" s="607"/>
      <c r="AG237" s="610"/>
      <c r="AH237" s="610"/>
      <c r="AI237" s="610"/>
      <c r="AJ237" s="610"/>
      <c r="AK237" s="610"/>
      <c r="AL237" s="610"/>
      <c r="AM237" s="611"/>
    </row>
    <row r="238" spans="1:39">
      <c r="A238" s="630">
        <v>112</v>
      </c>
      <c r="B238" s="631"/>
      <c r="C238" s="660"/>
      <c r="D238" s="661"/>
      <c r="E238" s="661"/>
      <c r="F238" s="662"/>
      <c r="G238" s="598"/>
      <c r="H238" s="599"/>
      <c r="I238" s="599"/>
      <c r="J238" s="599"/>
      <c r="K238" s="598"/>
      <c r="L238" s="599"/>
      <c r="M238" s="599"/>
      <c r="N238" s="599"/>
      <c r="O238" s="599"/>
      <c r="P238" s="599"/>
      <c r="Q238" s="599"/>
      <c r="R238" s="600"/>
      <c r="S238" s="604"/>
      <c r="T238" s="604"/>
      <c r="U238" s="604"/>
      <c r="V238" s="604"/>
      <c r="W238" s="604"/>
      <c r="X238" s="604"/>
      <c r="Y238" s="605"/>
      <c r="Z238" s="604"/>
      <c r="AA238" s="604"/>
      <c r="AB238" s="604"/>
      <c r="AC238" s="604"/>
      <c r="AD238" s="604"/>
      <c r="AE238" s="604"/>
      <c r="AF238" s="605"/>
      <c r="AG238" s="608">
        <f>S238-Z238</f>
        <v>0</v>
      </c>
      <c r="AH238" s="608"/>
      <c r="AI238" s="608"/>
      <c r="AJ238" s="608"/>
      <c r="AK238" s="608"/>
      <c r="AL238" s="608"/>
      <c r="AM238" s="609"/>
    </row>
    <row r="239" spans="1:39">
      <c r="A239" s="632"/>
      <c r="B239" s="633"/>
      <c r="C239" s="472"/>
      <c r="D239" s="663"/>
      <c r="E239" s="663"/>
      <c r="F239" s="473"/>
      <c r="G239" s="601"/>
      <c r="H239" s="602"/>
      <c r="I239" s="602"/>
      <c r="J239" s="602"/>
      <c r="K239" s="601"/>
      <c r="L239" s="602"/>
      <c r="M239" s="602"/>
      <c r="N239" s="602"/>
      <c r="O239" s="602"/>
      <c r="P239" s="602"/>
      <c r="Q239" s="602"/>
      <c r="R239" s="603"/>
      <c r="S239" s="606"/>
      <c r="T239" s="606"/>
      <c r="U239" s="606"/>
      <c r="V239" s="606"/>
      <c r="W239" s="606"/>
      <c r="X239" s="606"/>
      <c r="Y239" s="607"/>
      <c r="Z239" s="606"/>
      <c r="AA239" s="606"/>
      <c r="AB239" s="606"/>
      <c r="AC239" s="606"/>
      <c r="AD239" s="606"/>
      <c r="AE239" s="606"/>
      <c r="AF239" s="607"/>
      <c r="AG239" s="610"/>
      <c r="AH239" s="610"/>
      <c r="AI239" s="610"/>
      <c r="AJ239" s="610"/>
      <c r="AK239" s="610"/>
      <c r="AL239" s="610"/>
      <c r="AM239" s="611"/>
    </row>
    <row r="240" spans="1:39">
      <c r="A240" s="630">
        <v>113</v>
      </c>
      <c r="B240" s="631"/>
      <c r="C240" s="660"/>
      <c r="D240" s="661"/>
      <c r="E240" s="661"/>
      <c r="F240" s="662"/>
      <c r="G240" s="598"/>
      <c r="H240" s="599"/>
      <c r="I240" s="599"/>
      <c r="J240" s="599"/>
      <c r="K240" s="598"/>
      <c r="L240" s="599"/>
      <c r="M240" s="599"/>
      <c r="N240" s="599"/>
      <c r="O240" s="599"/>
      <c r="P240" s="599"/>
      <c r="Q240" s="599"/>
      <c r="R240" s="600"/>
      <c r="S240" s="604"/>
      <c r="T240" s="604"/>
      <c r="U240" s="604"/>
      <c r="V240" s="604"/>
      <c r="W240" s="604"/>
      <c r="X240" s="604"/>
      <c r="Y240" s="605"/>
      <c r="Z240" s="604"/>
      <c r="AA240" s="604"/>
      <c r="AB240" s="604"/>
      <c r="AC240" s="604"/>
      <c r="AD240" s="604"/>
      <c r="AE240" s="604"/>
      <c r="AF240" s="605"/>
      <c r="AG240" s="608">
        <f>S240-Z240</f>
        <v>0</v>
      </c>
      <c r="AH240" s="608"/>
      <c r="AI240" s="608"/>
      <c r="AJ240" s="608"/>
      <c r="AK240" s="608"/>
      <c r="AL240" s="608"/>
      <c r="AM240" s="609"/>
    </row>
    <row r="241" spans="1:39">
      <c r="A241" s="632"/>
      <c r="B241" s="633"/>
      <c r="C241" s="472"/>
      <c r="D241" s="663"/>
      <c r="E241" s="663"/>
      <c r="F241" s="473"/>
      <c r="G241" s="601"/>
      <c r="H241" s="602"/>
      <c r="I241" s="602"/>
      <c r="J241" s="602"/>
      <c r="K241" s="601"/>
      <c r="L241" s="602"/>
      <c r="M241" s="602"/>
      <c r="N241" s="602"/>
      <c r="O241" s="602"/>
      <c r="P241" s="602"/>
      <c r="Q241" s="602"/>
      <c r="R241" s="603"/>
      <c r="S241" s="606"/>
      <c r="T241" s="606"/>
      <c r="U241" s="606"/>
      <c r="V241" s="606"/>
      <c r="W241" s="606"/>
      <c r="X241" s="606"/>
      <c r="Y241" s="607"/>
      <c r="Z241" s="606"/>
      <c r="AA241" s="606"/>
      <c r="AB241" s="606"/>
      <c r="AC241" s="606"/>
      <c r="AD241" s="606"/>
      <c r="AE241" s="606"/>
      <c r="AF241" s="607"/>
      <c r="AG241" s="610"/>
      <c r="AH241" s="610"/>
      <c r="AI241" s="610"/>
      <c r="AJ241" s="610"/>
      <c r="AK241" s="610"/>
      <c r="AL241" s="610"/>
      <c r="AM241" s="611"/>
    </row>
    <row r="242" spans="1:39">
      <c r="A242" s="630">
        <v>114</v>
      </c>
      <c r="B242" s="631"/>
      <c r="C242" s="660"/>
      <c r="D242" s="661"/>
      <c r="E242" s="661"/>
      <c r="F242" s="662"/>
      <c r="G242" s="598"/>
      <c r="H242" s="599"/>
      <c r="I242" s="599"/>
      <c r="J242" s="599"/>
      <c r="K242" s="598"/>
      <c r="L242" s="599"/>
      <c r="M242" s="599"/>
      <c r="N242" s="599"/>
      <c r="O242" s="599"/>
      <c r="P242" s="599"/>
      <c r="Q242" s="599"/>
      <c r="R242" s="600"/>
      <c r="S242" s="604"/>
      <c r="T242" s="604"/>
      <c r="U242" s="604"/>
      <c r="V242" s="604"/>
      <c r="W242" s="604"/>
      <c r="X242" s="604"/>
      <c r="Y242" s="605"/>
      <c r="Z242" s="604"/>
      <c r="AA242" s="604"/>
      <c r="AB242" s="604"/>
      <c r="AC242" s="604"/>
      <c r="AD242" s="604"/>
      <c r="AE242" s="604"/>
      <c r="AF242" s="605"/>
      <c r="AG242" s="608">
        <f>S242-Z242</f>
        <v>0</v>
      </c>
      <c r="AH242" s="608"/>
      <c r="AI242" s="608"/>
      <c r="AJ242" s="608"/>
      <c r="AK242" s="608"/>
      <c r="AL242" s="608"/>
      <c r="AM242" s="609"/>
    </row>
    <row r="243" spans="1:39">
      <c r="A243" s="632"/>
      <c r="B243" s="633"/>
      <c r="C243" s="472"/>
      <c r="D243" s="663"/>
      <c r="E243" s="663"/>
      <c r="F243" s="473"/>
      <c r="G243" s="601"/>
      <c r="H243" s="602"/>
      <c r="I243" s="602"/>
      <c r="J243" s="602"/>
      <c r="K243" s="601"/>
      <c r="L243" s="602"/>
      <c r="M243" s="602"/>
      <c r="N243" s="602"/>
      <c r="O243" s="602"/>
      <c r="P243" s="602"/>
      <c r="Q243" s="602"/>
      <c r="R243" s="603"/>
      <c r="S243" s="606"/>
      <c r="T243" s="606"/>
      <c r="U243" s="606"/>
      <c r="V243" s="606"/>
      <c r="W243" s="606"/>
      <c r="X243" s="606"/>
      <c r="Y243" s="607"/>
      <c r="Z243" s="606"/>
      <c r="AA243" s="606"/>
      <c r="AB243" s="606"/>
      <c r="AC243" s="606"/>
      <c r="AD243" s="606"/>
      <c r="AE243" s="606"/>
      <c r="AF243" s="607"/>
      <c r="AG243" s="610"/>
      <c r="AH243" s="610"/>
      <c r="AI243" s="610"/>
      <c r="AJ243" s="610"/>
      <c r="AK243" s="610"/>
      <c r="AL243" s="610"/>
      <c r="AM243" s="611"/>
    </row>
    <row r="244" spans="1:39">
      <c r="A244" s="630">
        <v>115</v>
      </c>
      <c r="B244" s="631"/>
      <c r="C244" s="660"/>
      <c r="D244" s="661"/>
      <c r="E244" s="661"/>
      <c r="F244" s="662"/>
      <c r="G244" s="598"/>
      <c r="H244" s="599"/>
      <c r="I244" s="599"/>
      <c r="J244" s="599"/>
      <c r="K244" s="598"/>
      <c r="L244" s="599"/>
      <c r="M244" s="599"/>
      <c r="N244" s="599"/>
      <c r="O244" s="599"/>
      <c r="P244" s="599"/>
      <c r="Q244" s="599"/>
      <c r="R244" s="600"/>
      <c r="S244" s="604"/>
      <c r="T244" s="604"/>
      <c r="U244" s="604"/>
      <c r="V244" s="604"/>
      <c r="W244" s="604"/>
      <c r="X244" s="604"/>
      <c r="Y244" s="605"/>
      <c r="Z244" s="604"/>
      <c r="AA244" s="604"/>
      <c r="AB244" s="604"/>
      <c r="AC244" s="604"/>
      <c r="AD244" s="604"/>
      <c r="AE244" s="604"/>
      <c r="AF244" s="605"/>
      <c r="AG244" s="608">
        <f>S244-Z244</f>
        <v>0</v>
      </c>
      <c r="AH244" s="608"/>
      <c r="AI244" s="608"/>
      <c r="AJ244" s="608"/>
      <c r="AK244" s="608"/>
      <c r="AL244" s="608"/>
      <c r="AM244" s="609"/>
    </row>
    <row r="245" spans="1:39">
      <c r="A245" s="632"/>
      <c r="B245" s="633"/>
      <c r="C245" s="472"/>
      <c r="D245" s="663"/>
      <c r="E245" s="663"/>
      <c r="F245" s="473"/>
      <c r="G245" s="601"/>
      <c r="H245" s="602"/>
      <c r="I245" s="602"/>
      <c r="J245" s="602"/>
      <c r="K245" s="601"/>
      <c r="L245" s="602"/>
      <c r="M245" s="602"/>
      <c r="N245" s="602"/>
      <c r="O245" s="602"/>
      <c r="P245" s="602"/>
      <c r="Q245" s="602"/>
      <c r="R245" s="603"/>
      <c r="S245" s="606"/>
      <c r="T245" s="606"/>
      <c r="U245" s="606"/>
      <c r="V245" s="606"/>
      <c r="W245" s="606"/>
      <c r="X245" s="606"/>
      <c r="Y245" s="607"/>
      <c r="Z245" s="606"/>
      <c r="AA245" s="606"/>
      <c r="AB245" s="606"/>
      <c r="AC245" s="606"/>
      <c r="AD245" s="606"/>
      <c r="AE245" s="606"/>
      <c r="AF245" s="607"/>
      <c r="AG245" s="610"/>
      <c r="AH245" s="610"/>
      <c r="AI245" s="610"/>
      <c r="AJ245" s="610"/>
      <c r="AK245" s="610"/>
      <c r="AL245" s="610"/>
      <c r="AM245" s="611"/>
    </row>
    <row r="246" spans="1:39">
      <c r="A246" s="630">
        <v>116</v>
      </c>
      <c r="B246" s="631"/>
      <c r="C246" s="660"/>
      <c r="D246" s="661"/>
      <c r="E246" s="661"/>
      <c r="F246" s="662"/>
      <c r="G246" s="598"/>
      <c r="H246" s="599"/>
      <c r="I246" s="599"/>
      <c r="J246" s="599"/>
      <c r="K246" s="598"/>
      <c r="L246" s="599"/>
      <c r="M246" s="599"/>
      <c r="N246" s="599"/>
      <c r="O246" s="599"/>
      <c r="P246" s="599"/>
      <c r="Q246" s="599"/>
      <c r="R246" s="600"/>
      <c r="S246" s="604"/>
      <c r="T246" s="604"/>
      <c r="U246" s="604"/>
      <c r="V246" s="604"/>
      <c r="W246" s="604"/>
      <c r="X246" s="604"/>
      <c r="Y246" s="605"/>
      <c r="Z246" s="604"/>
      <c r="AA246" s="604"/>
      <c r="AB246" s="604"/>
      <c r="AC246" s="604"/>
      <c r="AD246" s="604"/>
      <c r="AE246" s="604"/>
      <c r="AF246" s="605"/>
      <c r="AG246" s="608">
        <f>S246-Z246</f>
        <v>0</v>
      </c>
      <c r="AH246" s="608"/>
      <c r="AI246" s="608"/>
      <c r="AJ246" s="608"/>
      <c r="AK246" s="608"/>
      <c r="AL246" s="608"/>
      <c r="AM246" s="609"/>
    </row>
    <row r="247" spans="1:39">
      <c r="A247" s="632"/>
      <c r="B247" s="633"/>
      <c r="C247" s="472"/>
      <c r="D247" s="663"/>
      <c r="E247" s="663"/>
      <c r="F247" s="473"/>
      <c r="G247" s="601"/>
      <c r="H247" s="602"/>
      <c r="I247" s="602"/>
      <c r="J247" s="602"/>
      <c r="K247" s="601"/>
      <c r="L247" s="602"/>
      <c r="M247" s="602"/>
      <c r="N247" s="602"/>
      <c r="O247" s="602"/>
      <c r="P247" s="602"/>
      <c r="Q247" s="602"/>
      <c r="R247" s="603"/>
      <c r="S247" s="606"/>
      <c r="T247" s="606"/>
      <c r="U247" s="606"/>
      <c r="V247" s="606"/>
      <c r="W247" s="606"/>
      <c r="X247" s="606"/>
      <c r="Y247" s="607"/>
      <c r="Z247" s="606"/>
      <c r="AA247" s="606"/>
      <c r="AB247" s="606"/>
      <c r="AC247" s="606"/>
      <c r="AD247" s="606"/>
      <c r="AE247" s="606"/>
      <c r="AF247" s="607"/>
      <c r="AG247" s="610"/>
      <c r="AH247" s="610"/>
      <c r="AI247" s="610"/>
      <c r="AJ247" s="610"/>
      <c r="AK247" s="610"/>
      <c r="AL247" s="610"/>
      <c r="AM247" s="611"/>
    </row>
    <row r="248" spans="1:39">
      <c r="A248" s="630">
        <v>117</v>
      </c>
      <c r="B248" s="631"/>
      <c r="C248" s="660"/>
      <c r="D248" s="661"/>
      <c r="E248" s="661"/>
      <c r="F248" s="662"/>
      <c r="G248" s="598"/>
      <c r="H248" s="599"/>
      <c r="I248" s="599"/>
      <c r="J248" s="599"/>
      <c r="K248" s="598"/>
      <c r="L248" s="599"/>
      <c r="M248" s="599"/>
      <c r="N248" s="599"/>
      <c r="O248" s="599"/>
      <c r="P248" s="599"/>
      <c r="Q248" s="599"/>
      <c r="R248" s="600"/>
      <c r="S248" s="604"/>
      <c r="T248" s="604"/>
      <c r="U248" s="604"/>
      <c r="V248" s="604"/>
      <c r="W248" s="604"/>
      <c r="X248" s="604"/>
      <c r="Y248" s="605"/>
      <c r="Z248" s="604"/>
      <c r="AA248" s="604"/>
      <c r="AB248" s="604"/>
      <c r="AC248" s="604"/>
      <c r="AD248" s="604"/>
      <c r="AE248" s="604"/>
      <c r="AF248" s="605"/>
      <c r="AG248" s="608">
        <f>S248-Z248</f>
        <v>0</v>
      </c>
      <c r="AH248" s="608"/>
      <c r="AI248" s="608"/>
      <c r="AJ248" s="608"/>
      <c r="AK248" s="608"/>
      <c r="AL248" s="608"/>
      <c r="AM248" s="609"/>
    </row>
    <row r="249" spans="1:39">
      <c r="A249" s="632"/>
      <c r="B249" s="633"/>
      <c r="C249" s="472"/>
      <c r="D249" s="663"/>
      <c r="E249" s="663"/>
      <c r="F249" s="473"/>
      <c r="G249" s="601"/>
      <c r="H249" s="602"/>
      <c r="I249" s="602"/>
      <c r="J249" s="602"/>
      <c r="K249" s="601"/>
      <c r="L249" s="602"/>
      <c r="M249" s="602"/>
      <c r="N249" s="602"/>
      <c r="O249" s="602"/>
      <c r="P249" s="602"/>
      <c r="Q249" s="602"/>
      <c r="R249" s="603"/>
      <c r="S249" s="606"/>
      <c r="T249" s="606"/>
      <c r="U249" s="606"/>
      <c r="V249" s="606"/>
      <c r="W249" s="606"/>
      <c r="X249" s="606"/>
      <c r="Y249" s="607"/>
      <c r="Z249" s="606"/>
      <c r="AA249" s="606"/>
      <c r="AB249" s="606"/>
      <c r="AC249" s="606"/>
      <c r="AD249" s="606"/>
      <c r="AE249" s="606"/>
      <c r="AF249" s="607"/>
      <c r="AG249" s="610"/>
      <c r="AH249" s="610"/>
      <c r="AI249" s="610"/>
      <c r="AJ249" s="610"/>
      <c r="AK249" s="610"/>
      <c r="AL249" s="610"/>
      <c r="AM249" s="611"/>
    </row>
    <row r="250" spans="1:39">
      <c r="A250" s="630">
        <v>118</v>
      </c>
      <c r="B250" s="631"/>
      <c r="C250" s="660"/>
      <c r="D250" s="661"/>
      <c r="E250" s="661"/>
      <c r="F250" s="661"/>
      <c r="G250" s="598"/>
      <c r="H250" s="599"/>
      <c r="I250" s="599"/>
      <c r="J250" s="599"/>
      <c r="K250" s="598"/>
      <c r="L250" s="599"/>
      <c r="M250" s="599"/>
      <c r="N250" s="599"/>
      <c r="O250" s="599"/>
      <c r="P250" s="599"/>
      <c r="Q250" s="599"/>
      <c r="R250" s="600"/>
      <c r="S250" s="604"/>
      <c r="T250" s="604"/>
      <c r="U250" s="604"/>
      <c r="V250" s="604"/>
      <c r="W250" s="604"/>
      <c r="X250" s="604"/>
      <c r="Y250" s="605"/>
      <c r="Z250" s="604"/>
      <c r="AA250" s="604"/>
      <c r="AB250" s="604"/>
      <c r="AC250" s="604"/>
      <c r="AD250" s="604"/>
      <c r="AE250" s="604"/>
      <c r="AF250" s="605"/>
      <c r="AG250" s="608">
        <f>S250-Z250</f>
        <v>0</v>
      </c>
      <c r="AH250" s="608"/>
      <c r="AI250" s="608"/>
      <c r="AJ250" s="608"/>
      <c r="AK250" s="608"/>
      <c r="AL250" s="608"/>
      <c r="AM250" s="609"/>
    </row>
    <row r="251" spans="1:39">
      <c r="A251" s="632"/>
      <c r="B251" s="633"/>
      <c r="C251" s="472"/>
      <c r="D251" s="663"/>
      <c r="E251" s="663"/>
      <c r="F251" s="663"/>
      <c r="G251" s="601"/>
      <c r="H251" s="602"/>
      <c r="I251" s="602"/>
      <c r="J251" s="602"/>
      <c r="K251" s="463"/>
      <c r="L251" s="440"/>
      <c r="M251" s="440"/>
      <c r="N251" s="440"/>
      <c r="O251" s="440"/>
      <c r="P251" s="440"/>
      <c r="Q251" s="440"/>
      <c r="R251" s="464"/>
      <c r="S251" s="664"/>
      <c r="T251" s="664"/>
      <c r="U251" s="664"/>
      <c r="V251" s="664"/>
      <c r="W251" s="664"/>
      <c r="X251" s="664"/>
      <c r="Y251" s="665"/>
      <c r="Z251" s="664"/>
      <c r="AA251" s="664"/>
      <c r="AB251" s="664"/>
      <c r="AC251" s="664"/>
      <c r="AD251" s="664"/>
      <c r="AE251" s="664"/>
      <c r="AF251" s="665"/>
      <c r="AG251" s="610"/>
      <c r="AH251" s="610"/>
      <c r="AI251" s="610"/>
      <c r="AJ251" s="610"/>
      <c r="AK251" s="610"/>
      <c r="AL251" s="610"/>
      <c r="AM251" s="611"/>
    </row>
    <row r="252" spans="1:39">
      <c r="A252" s="630">
        <v>119</v>
      </c>
      <c r="B252" s="631"/>
      <c r="C252" s="660"/>
      <c r="D252" s="661"/>
      <c r="E252" s="661"/>
      <c r="F252" s="661"/>
      <c r="G252" s="598"/>
      <c r="H252" s="599"/>
      <c r="I252" s="599"/>
      <c r="J252" s="599"/>
      <c r="K252" s="598"/>
      <c r="L252" s="599"/>
      <c r="M252" s="599"/>
      <c r="N252" s="599"/>
      <c r="O252" s="599"/>
      <c r="P252" s="599"/>
      <c r="Q252" s="599"/>
      <c r="R252" s="600"/>
      <c r="S252" s="604"/>
      <c r="T252" s="604"/>
      <c r="U252" s="604"/>
      <c r="V252" s="604"/>
      <c r="W252" s="604"/>
      <c r="X252" s="604"/>
      <c r="Y252" s="605"/>
      <c r="Z252" s="604"/>
      <c r="AA252" s="604"/>
      <c r="AB252" s="604"/>
      <c r="AC252" s="604"/>
      <c r="AD252" s="604"/>
      <c r="AE252" s="604"/>
      <c r="AF252" s="605"/>
      <c r="AG252" s="608">
        <f>S252-Z252</f>
        <v>0</v>
      </c>
      <c r="AH252" s="608"/>
      <c r="AI252" s="608"/>
      <c r="AJ252" s="608"/>
      <c r="AK252" s="608"/>
      <c r="AL252" s="608"/>
      <c r="AM252" s="609"/>
    </row>
    <row r="253" spans="1:39">
      <c r="A253" s="632"/>
      <c r="B253" s="633"/>
      <c r="C253" s="666"/>
      <c r="D253" s="667"/>
      <c r="E253" s="667"/>
      <c r="F253" s="667"/>
      <c r="G253" s="601"/>
      <c r="H253" s="602"/>
      <c r="I253" s="602"/>
      <c r="J253" s="602"/>
      <c r="K253" s="601"/>
      <c r="L253" s="602"/>
      <c r="M253" s="602"/>
      <c r="N253" s="602"/>
      <c r="O253" s="602"/>
      <c r="P253" s="602"/>
      <c r="Q253" s="602"/>
      <c r="R253" s="603"/>
      <c r="S253" s="606"/>
      <c r="T253" s="606"/>
      <c r="U253" s="606"/>
      <c r="V253" s="606"/>
      <c r="W253" s="606"/>
      <c r="X253" s="606"/>
      <c r="Y253" s="607"/>
      <c r="Z253" s="606"/>
      <c r="AA253" s="606"/>
      <c r="AB253" s="606"/>
      <c r="AC253" s="606"/>
      <c r="AD253" s="606"/>
      <c r="AE253" s="606"/>
      <c r="AF253" s="607"/>
      <c r="AG253" s="610"/>
      <c r="AH253" s="610"/>
      <c r="AI253" s="610"/>
      <c r="AJ253" s="610"/>
      <c r="AK253" s="610"/>
      <c r="AL253" s="610"/>
      <c r="AM253" s="611"/>
    </row>
    <row r="254" spans="1:39">
      <c r="A254" s="630">
        <v>120</v>
      </c>
      <c r="B254" s="631"/>
      <c r="C254" s="660"/>
      <c r="D254" s="661"/>
      <c r="E254" s="661"/>
      <c r="F254" s="661"/>
      <c r="G254" s="598"/>
      <c r="H254" s="599"/>
      <c r="I254" s="599"/>
      <c r="J254" s="599"/>
      <c r="K254" s="598"/>
      <c r="L254" s="599"/>
      <c r="M254" s="599"/>
      <c r="N254" s="599"/>
      <c r="O254" s="599"/>
      <c r="P254" s="599"/>
      <c r="Q254" s="599"/>
      <c r="R254" s="600"/>
      <c r="S254" s="604"/>
      <c r="T254" s="604"/>
      <c r="U254" s="604"/>
      <c r="V254" s="604"/>
      <c r="W254" s="604"/>
      <c r="X254" s="604"/>
      <c r="Y254" s="605"/>
      <c r="Z254" s="604"/>
      <c r="AA254" s="604"/>
      <c r="AB254" s="604"/>
      <c r="AC254" s="604"/>
      <c r="AD254" s="604"/>
      <c r="AE254" s="604"/>
      <c r="AF254" s="605"/>
      <c r="AG254" s="608">
        <f>S254-Z254</f>
        <v>0</v>
      </c>
      <c r="AH254" s="608"/>
      <c r="AI254" s="608"/>
      <c r="AJ254" s="608"/>
      <c r="AK254" s="608"/>
      <c r="AL254" s="608"/>
      <c r="AM254" s="609"/>
    </row>
    <row r="255" spans="1:39">
      <c r="A255" s="632"/>
      <c r="B255" s="633"/>
      <c r="C255" s="666"/>
      <c r="D255" s="667"/>
      <c r="E255" s="667"/>
      <c r="F255" s="667"/>
      <c r="G255" s="601"/>
      <c r="H255" s="602"/>
      <c r="I255" s="602"/>
      <c r="J255" s="602"/>
      <c r="K255" s="601"/>
      <c r="L255" s="602"/>
      <c r="M255" s="602"/>
      <c r="N255" s="602"/>
      <c r="O255" s="602"/>
      <c r="P255" s="602"/>
      <c r="Q255" s="602"/>
      <c r="R255" s="603"/>
      <c r="S255" s="606"/>
      <c r="T255" s="606"/>
      <c r="U255" s="606"/>
      <c r="V255" s="606"/>
      <c r="W255" s="606"/>
      <c r="X255" s="606"/>
      <c r="Y255" s="607"/>
      <c r="Z255" s="606"/>
      <c r="AA255" s="606"/>
      <c r="AB255" s="606"/>
      <c r="AC255" s="606"/>
      <c r="AD255" s="606"/>
      <c r="AE255" s="606"/>
      <c r="AF255" s="607"/>
      <c r="AG255" s="610"/>
      <c r="AH255" s="610"/>
      <c r="AI255" s="610"/>
      <c r="AJ255" s="610"/>
      <c r="AK255" s="610"/>
      <c r="AL255" s="610"/>
      <c r="AM255" s="611"/>
    </row>
    <row r="256" spans="1:39">
      <c r="A256" s="630">
        <v>121</v>
      </c>
      <c r="B256" s="631"/>
      <c r="C256" s="660"/>
      <c r="D256" s="661"/>
      <c r="E256" s="661"/>
      <c r="F256" s="661"/>
      <c r="G256" s="598"/>
      <c r="H256" s="599"/>
      <c r="I256" s="599"/>
      <c r="J256" s="599"/>
      <c r="K256" s="598"/>
      <c r="L256" s="599"/>
      <c r="M256" s="599"/>
      <c r="N256" s="599"/>
      <c r="O256" s="599"/>
      <c r="P256" s="599"/>
      <c r="Q256" s="599"/>
      <c r="R256" s="600"/>
      <c r="S256" s="604"/>
      <c r="T256" s="604"/>
      <c r="U256" s="604"/>
      <c r="V256" s="604"/>
      <c r="W256" s="604"/>
      <c r="X256" s="604"/>
      <c r="Y256" s="605"/>
      <c r="Z256" s="604"/>
      <c r="AA256" s="604"/>
      <c r="AB256" s="604"/>
      <c r="AC256" s="604"/>
      <c r="AD256" s="604"/>
      <c r="AE256" s="604"/>
      <c r="AF256" s="605"/>
      <c r="AG256" s="608">
        <f>S256-Z256</f>
        <v>0</v>
      </c>
      <c r="AH256" s="608"/>
      <c r="AI256" s="608"/>
      <c r="AJ256" s="608"/>
      <c r="AK256" s="608"/>
      <c r="AL256" s="608"/>
      <c r="AM256" s="609"/>
    </row>
    <row r="257" spans="1:39">
      <c r="A257" s="632"/>
      <c r="B257" s="633"/>
      <c r="C257" s="666"/>
      <c r="D257" s="667"/>
      <c r="E257" s="667"/>
      <c r="F257" s="667"/>
      <c r="G257" s="601"/>
      <c r="H257" s="602"/>
      <c r="I257" s="602"/>
      <c r="J257" s="602"/>
      <c r="K257" s="601"/>
      <c r="L257" s="602"/>
      <c r="M257" s="602"/>
      <c r="N257" s="602"/>
      <c r="O257" s="602"/>
      <c r="P257" s="602"/>
      <c r="Q257" s="602"/>
      <c r="R257" s="603"/>
      <c r="S257" s="606"/>
      <c r="T257" s="606"/>
      <c r="U257" s="606"/>
      <c r="V257" s="606"/>
      <c r="W257" s="606"/>
      <c r="X257" s="606"/>
      <c r="Y257" s="607"/>
      <c r="Z257" s="606"/>
      <c r="AA257" s="606"/>
      <c r="AB257" s="606"/>
      <c r="AC257" s="606"/>
      <c r="AD257" s="606"/>
      <c r="AE257" s="606"/>
      <c r="AF257" s="607"/>
      <c r="AG257" s="610"/>
      <c r="AH257" s="610"/>
      <c r="AI257" s="610"/>
      <c r="AJ257" s="610"/>
      <c r="AK257" s="610"/>
      <c r="AL257" s="610"/>
      <c r="AM257" s="611"/>
    </row>
    <row r="258" spans="1:39">
      <c r="A258" s="630">
        <v>122</v>
      </c>
      <c r="B258" s="631"/>
      <c r="C258" s="660"/>
      <c r="D258" s="661"/>
      <c r="E258" s="661"/>
      <c r="F258" s="661"/>
      <c r="G258" s="598"/>
      <c r="H258" s="599"/>
      <c r="I258" s="599"/>
      <c r="J258" s="599"/>
      <c r="K258" s="598"/>
      <c r="L258" s="599"/>
      <c r="M258" s="599"/>
      <c r="N258" s="599"/>
      <c r="O258" s="599"/>
      <c r="P258" s="599"/>
      <c r="Q258" s="599"/>
      <c r="R258" s="600"/>
      <c r="S258" s="604"/>
      <c r="T258" s="604"/>
      <c r="U258" s="604"/>
      <c r="V258" s="604"/>
      <c r="W258" s="604"/>
      <c r="X258" s="604"/>
      <c r="Y258" s="605"/>
      <c r="Z258" s="604"/>
      <c r="AA258" s="604"/>
      <c r="AB258" s="604"/>
      <c r="AC258" s="604"/>
      <c r="AD258" s="604"/>
      <c r="AE258" s="604"/>
      <c r="AF258" s="605"/>
      <c r="AG258" s="608">
        <f>S258-Z258</f>
        <v>0</v>
      </c>
      <c r="AH258" s="608"/>
      <c r="AI258" s="608"/>
      <c r="AJ258" s="608"/>
      <c r="AK258" s="608"/>
      <c r="AL258" s="608"/>
      <c r="AM258" s="609"/>
    </row>
    <row r="259" spans="1:39">
      <c r="A259" s="632"/>
      <c r="B259" s="633"/>
      <c r="C259" s="666"/>
      <c r="D259" s="667"/>
      <c r="E259" s="667"/>
      <c r="F259" s="667"/>
      <c r="G259" s="601"/>
      <c r="H259" s="602"/>
      <c r="I259" s="602"/>
      <c r="J259" s="602"/>
      <c r="K259" s="601"/>
      <c r="L259" s="602"/>
      <c r="M259" s="602"/>
      <c r="N259" s="602"/>
      <c r="O259" s="602"/>
      <c r="P259" s="602"/>
      <c r="Q259" s="602"/>
      <c r="R259" s="603"/>
      <c r="S259" s="606"/>
      <c r="T259" s="606"/>
      <c r="U259" s="606"/>
      <c r="V259" s="606"/>
      <c r="W259" s="606"/>
      <c r="X259" s="606"/>
      <c r="Y259" s="607"/>
      <c r="Z259" s="606"/>
      <c r="AA259" s="606"/>
      <c r="AB259" s="606"/>
      <c r="AC259" s="606"/>
      <c r="AD259" s="606"/>
      <c r="AE259" s="606"/>
      <c r="AF259" s="607"/>
      <c r="AG259" s="610"/>
      <c r="AH259" s="610"/>
      <c r="AI259" s="610"/>
      <c r="AJ259" s="610"/>
      <c r="AK259" s="610"/>
      <c r="AL259" s="610"/>
      <c r="AM259" s="611"/>
    </row>
    <row r="260" spans="1:39">
      <c r="A260" s="630">
        <v>123</v>
      </c>
      <c r="B260" s="631"/>
      <c r="C260" s="660"/>
      <c r="D260" s="661"/>
      <c r="E260" s="661"/>
      <c r="F260" s="662"/>
      <c r="G260" s="598"/>
      <c r="H260" s="599"/>
      <c r="I260" s="599"/>
      <c r="J260" s="599"/>
      <c r="K260" s="598"/>
      <c r="L260" s="599"/>
      <c r="M260" s="599"/>
      <c r="N260" s="599"/>
      <c r="O260" s="599"/>
      <c r="P260" s="599"/>
      <c r="Q260" s="599"/>
      <c r="R260" s="600"/>
      <c r="S260" s="604"/>
      <c r="T260" s="604"/>
      <c r="U260" s="604"/>
      <c r="V260" s="604"/>
      <c r="W260" s="604"/>
      <c r="X260" s="604"/>
      <c r="Y260" s="605"/>
      <c r="Z260" s="604"/>
      <c r="AA260" s="604"/>
      <c r="AB260" s="604"/>
      <c r="AC260" s="604"/>
      <c r="AD260" s="604"/>
      <c r="AE260" s="604"/>
      <c r="AF260" s="605"/>
      <c r="AG260" s="608">
        <f>S260-Z260</f>
        <v>0</v>
      </c>
      <c r="AH260" s="608"/>
      <c r="AI260" s="608"/>
      <c r="AJ260" s="608"/>
      <c r="AK260" s="608"/>
      <c r="AL260" s="608"/>
      <c r="AM260" s="609"/>
    </row>
    <row r="261" spans="1:39">
      <c r="A261" s="632"/>
      <c r="B261" s="633"/>
      <c r="C261" s="472"/>
      <c r="D261" s="663"/>
      <c r="E261" s="663"/>
      <c r="F261" s="473"/>
      <c r="G261" s="601"/>
      <c r="H261" s="602"/>
      <c r="I261" s="602"/>
      <c r="J261" s="602"/>
      <c r="K261" s="601"/>
      <c r="L261" s="602"/>
      <c r="M261" s="602"/>
      <c r="N261" s="602"/>
      <c r="O261" s="602"/>
      <c r="P261" s="602"/>
      <c r="Q261" s="602"/>
      <c r="R261" s="603"/>
      <c r="S261" s="606"/>
      <c r="T261" s="606"/>
      <c r="U261" s="606"/>
      <c r="V261" s="606"/>
      <c r="W261" s="606"/>
      <c r="X261" s="606"/>
      <c r="Y261" s="607"/>
      <c r="Z261" s="606"/>
      <c r="AA261" s="606"/>
      <c r="AB261" s="606"/>
      <c r="AC261" s="606"/>
      <c r="AD261" s="606"/>
      <c r="AE261" s="606"/>
      <c r="AF261" s="607"/>
      <c r="AG261" s="610"/>
      <c r="AH261" s="610"/>
      <c r="AI261" s="610"/>
      <c r="AJ261" s="610"/>
      <c r="AK261" s="610"/>
      <c r="AL261" s="610"/>
      <c r="AM261" s="611"/>
    </row>
    <row r="262" spans="1:39">
      <c r="A262" s="630">
        <v>124</v>
      </c>
      <c r="B262" s="631"/>
      <c r="C262" s="660"/>
      <c r="D262" s="661"/>
      <c r="E262" s="661"/>
      <c r="F262" s="662"/>
      <c r="G262" s="598"/>
      <c r="H262" s="599"/>
      <c r="I262" s="599"/>
      <c r="J262" s="599"/>
      <c r="K262" s="598"/>
      <c r="L262" s="599"/>
      <c r="M262" s="599"/>
      <c r="N262" s="599"/>
      <c r="O262" s="599"/>
      <c r="P262" s="599"/>
      <c r="Q262" s="599"/>
      <c r="R262" s="600"/>
      <c r="S262" s="604"/>
      <c r="T262" s="604"/>
      <c r="U262" s="604"/>
      <c r="V262" s="604"/>
      <c r="W262" s="604"/>
      <c r="X262" s="604"/>
      <c r="Y262" s="605"/>
      <c r="Z262" s="604"/>
      <c r="AA262" s="604"/>
      <c r="AB262" s="604"/>
      <c r="AC262" s="604"/>
      <c r="AD262" s="604"/>
      <c r="AE262" s="604"/>
      <c r="AF262" s="605"/>
      <c r="AG262" s="608">
        <f>S262-Z262</f>
        <v>0</v>
      </c>
      <c r="AH262" s="608"/>
      <c r="AI262" s="608"/>
      <c r="AJ262" s="608"/>
      <c r="AK262" s="608"/>
      <c r="AL262" s="608"/>
      <c r="AM262" s="609"/>
    </row>
    <row r="263" spans="1:39">
      <c r="A263" s="632"/>
      <c r="B263" s="633"/>
      <c r="C263" s="472"/>
      <c r="D263" s="663"/>
      <c r="E263" s="663"/>
      <c r="F263" s="473"/>
      <c r="G263" s="601"/>
      <c r="H263" s="602"/>
      <c r="I263" s="602"/>
      <c r="J263" s="602"/>
      <c r="K263" s="601"/>
      <c r="L263" s="602"/>
      <c r="M263" s="602"/>
      <c r="N263" s="602"/>
      <c r="O263" s="602"/>
      <c r="P263" s="602"/>
      <c r="Q263" s="602"/>
      <c r="R263" s="603"/>
      <c r="S263" s="606"/>
      <c r="T263" s="606"/>
      <c r="U263" s="606"/>
      <c r="V263" s="606"/>
      <c r="W263" s="606"/>
      <c r="X263" s="606"/>
      <c r="Y263" s="607"/>
      <c r="Z263" s="606"/>
      <c r="AA263" s="606"/>
      <c r="AB263" s="606"/>
      <c r="AC263" s="606"/>
      <c r="AD263" s="606"/>
      <c r="AE263" s="606"/>
      <c r="AF263" s="607"/>
      <c r="AG263" s="610"/>
      <c r="AH263" s="610"/>
      <c r="AI263" s="610"/>
      <c r="AJ263" s="610"/>
      <c r="AK263" s="610"/>
      <c r="AL263" s="610"/>
      <c r="AM263" s="611"/>
    </row>
    <row r="264" spans="1:39">
      <c r="A264" s="630">
        <v>125</v>
      </c>
      <c r="B264" s="631"/>
      <c r="C264" s="660"/>
      <c r="D264" s="661"/>
      <c r="E264" s="661"/>
      <c r="F264" s="662"/>
      <c r="G264" s="598"/>
      <c r="H264" s="599"/>
      <c r="I264" s="599"/>
      <c r="J264" s="599"/>
      <c r="K264" s="598"/>
      <c r="L264" s="599"/>
      <c r="M264" s="599"/>
      <c r="N264" s="599"/>
      <c r="O264" s="599"/>
      <c r="P264" s="599"/>
      <c r="Q264" s="599"/>
      <c r="R264" s="600"/>
      <c r="S264" s="604"/>
      <c r="T264" s="604"/>
      <c r="U264" s="604"/>
      <c r="V264" s="604"/>
      <c r="W264" s="604"/>
      <c r="X264" s="604"/>
      <c r="Y264" s="605"/>
      <c r="Z264" s="604"/>
      <c r="AA264" s="604"/>
      <c r="AB264" s="604"/>
      <c r="AC264" s="604"/>
      <c r="AD264" s="604"/>
      <c r="AE264" s="604"/>
      <c r="AF264" s="605"/>
      <c r="AG264" s="608">
        <f>S264-Z264</f>
        <v>0</v>
      </c>
      <c r="AH264" s="608"/>
      <c r="AI264" s="608"/>
      <c r="AJ264" s="608"/>
      <c r="AK264" s="608"/>
      <c r="AL264" s="608"/>
      <c r="AM264" s="609"/>
    </row>
    <row r="265" spans="1:39">
      <c r="A265" s="632"/>
      <c r="B265" s="633"/>
      <c r="C265" s="472"/>
      <c r="D265" s="663"/>
      <c r="E265" s="663"/>
      <c r="F265" s="473"/>
      <c r="G265" s="601"/>
      <c r="H265" s="602"/>
      <c r="I265" s="602"/>
      <c r="J265" s="602"/>
      <c r="K265" s="601"/>
      <c r="L265" s="602"/>
      <c r="M265" s="602"/>
      <c r="N265" s="602"/>
      <c r="O265" s="602"/>
      <c r="P265" s="602"/>
      <c r="Q265" s="602"/>
      <c r="R265" s="603"/>
      <c r="S265" s="606"/>
      <c r="T265" s="606"/>
      <c r="U265" s="606"/>
      <c r="V265" s="606"/>
      <c r="W265" s="606"/>
      <c r="X265" s="606"/>
      <c r="Y265" s="607"/>
      <c r="Z265" s="606"/>
      <c r="AA265" s="606"/>
      <c r="AB265" s="606"/>
      <c r="AC265" s="606"/>
      <c r="AD265" s="606"/>
      <c r="AE265" s="606"/>
      <c r="AF265" s="607"/>
      <c r="AG265" s="610"/>
      <c r="AH265" s="610"/>
      <c r="AI265" s="610"/>
      <c r="AJ265" s="610"/>
      <c r="AK265" s="610"/>
      <c r="AL265" s="610"/>
      <c r="AM265" s="611"/>
    </row>
    <row r="266" spans="1:39">
      <c r="A266" s="630">
        <v>126</v>
      </c>
      <c r="B266" s="631"/>
      <c r="C266" s="660"/>
      <c r="D266" s="661"/>
      <c r="E266" s="661"/>
      <c r="F266" s="662"/>
      <c r="G266" s="598"/>
      <c r="H266" s="599"/>
      <c r="I266" s="599"/>
      <c r="J266" s="599"/>
      <c r="K266" s="598"/>
      <c r="L266" s="599"/>
      <c r="M266" s="599"/>
      <c r="N266" s="599"/>
      <c r="O266" s="599"/>
      <c r="P266" s="599"/>
      <c r="Q266" s="599"/>
      <c r="R266" s="600"/>
      <c r="S266" s="604"/>
      <c r="T266" s="604"/>
      <c r="U266" s="604"/>
      <c r="V266" s="604"/>
      <c r="W266" s="604"/>
      <c r="X266" s="604"/>
      <c r="Y266" s="605"/>
      <c r="Z266" s="604"/>
      <c r="AA266" s="604"/>
      <c r="AB266" s="604"/>
      <c r="AC266" s="604"/>
      <c r="AD266" s="604"/>
      <c r="AE266" s="604"/>
      <c r="AF266" s="605"/>
      <c r="AG266" s="608">
        <f>S266-Z266</f>
        <v>0</v>
      </c>
      <c r="AH266" s="608"/>
      <c r="AI266" s="608"/>
      <c r="AJ266" s="608"/>
      <c r="AK266" s="608"/>
      <c r="AL266" s="608"/>
      <c r="AM266" s="609"/>
    </row>
    <row r="267" spans="1:39">
      <c r="A267" s="632"/>
      <c r="B267" s="633"/>
      <c r="C267" s="472"/>
      <c r="D267" s="663"/>
      <c r="E267" s="663"/>
      <c r="F267" s="473"/>
      <c r="G267" s="601"/>
      <c r="H267" s="602"/>
      <c r="I267" s="602"/>
      <c r="J267" s="602"/>
      <c r="K267" s="601"/>
      <c r="L267" s="602"/>
      <c r="M267" s="602"/>
      <c r="N267" s="602"/>
      <c r="O267" s="602"/>
      <c r="P267" s="602"/>
      <c r="Q267" s="602"/>
      <c r="R267" s="603"/>
      <c r="S267" s="606"/>
      <c r="T267" s="606"/>
      <c r="U267" s="606"/>
      <c r="V267" s="606"/>
      <c r="W267" s="606"/>
      <c r="X267" s="606"/>
      <c r="Y267" s="607"/>
      <c r="Z267" s="606"/>
      <c r="AA267" s="606"/>
      <c r="AB267" s="606"/>
      <c r="AC267" s="606"/>
      <c r="AD267" s="606"/>
      <c r="AE267" s="606"/>
      <c r="AF267" s="607"/>
      <c r="AG267" s="610"/>
      <c r="AH267" s="610"/>
      <c r="AI267" s="610"/>
      <c r="AJ267" s="610"/>
      <c r="AK267" s="610"/>
      <c r="AL267" s="610"/>
      <c r="AM267" s="611"/>
    </row>
    <row r="268" spans="1:39">
      <c r="A268" s="630">
        <v>127</v>
      </c>
      <c r="B268" s="631"/>
      <c r="C268" s="660"/>
      <c r="D268" s="661"/>
      <c r="E268" s="661"/>
      <c r="F268" s="661"/>
      <c r="G268" s="598"/>
      <c r="H268" s="599"/>
      <c r="I268" s="599"/>
      <c r="J268" s="599"/>
      <c r="K268" s="598"/>
      <c r="L268" s="599"/>
      <c r="M268" s="599"/>
      <c r="N268" s="599"/>
      <c r="O268" s="599"/>
      <c r="P268" s="599"/>
      <c r="Q268" s="599"/>
      <c r="R268" s="600"/>
      <c r="S268" s="604"/>
      <c r="T268" s="604"/>
      <c r="U268" s="604"/>
      <c r="V268" s="604"/>
      <c r="W268" s="604"/>
      <c r="X268" s="604"/>
      <c r="Y268" s="605"/>
      <c r="Z268" s="604"/>
      <c r="AA268" s="604"/>
      <c r="AB268" s="604"/>
      <c r="AC268" s="604"/>
      <c r="AD268" s="604"/>
      <c r="AE268" s="604"/>
      <c r="AF268" s="605"/>
      <c r="AG268" s="608">
        <f>S268-Z268</f>
        <v>0</v>
      </c>
      <c r="AH268" s="608"/>
      <c r="AI268" s="608"/>
      <c r="AJ268" s="608"/>
      <c r="AK268" s="608"/>
      <c r="AL268" s="608"/>
      <c r="AM268" s="609"/>
    </row>
    <row r="269" spans="1:39">
      <c r="A269" s="632"/>
      <c r="B269" s="633"/>
      <c r="C269" s="472"/>
      <c r="D269" s="663"/>
      <c r="E269" s="663"/>
      <c r="F269" s="663"/>
      <c r="G269" s="601"/>
      <c r="H269" s="602"/>
      <c r="I269" s="602"/>
      <c r="J269" s="602"/>
      <c r="K269" s="463"/>
      <c r="L269" s="440"/>
      <c r="M269" s="440"/>
      <c r="N269" s="440"/>
      <c r="O269" s="440"/>
      <c r="P269" s="440"/>
      <c r="Q269" s="440"/>
      <c r="R269" s="464"/>
      <c r="S269" s="664"/>
      <c r="T269" s="664"/>
      <c r="U269" s="664"/>
      <c r="V269" s="664"/>
      <c r="W269" s="664"/>
      <c r="X269" s="664"/>
      <c r="Y269" s="665"/>
      <c r="Z269" s="664"/>
      <c r="AA269" s="664"/>
      <c r="AB269" s="664"/>
      <c r="AC269" s="664"/>
      <c r="AD269" s="664"/>
      <c r="AE269" s="664"/>
      <c r="AF269" s="665"/>
      <c r="AG269" s="610"/>
      <c r="AH269" s="610"/>
      <c r="AI269" s="610"/>
      <c r="AJ269" s="610"/>
      <c r="AK269" s="610"/>
      <c r="AL269" s="610"/>
      <c r="AM269" s="611"/>
    </row>
    <row r="270" spans="1:39">
      <c r="A270" s="630">
        <v>128</v>
      </c>
      <c r="B270" s="631"/>
      <c r="C270" s="660"/>
      <c r="D270" s="661"/>
      <c r="E270" s="661"/>
      <c r="F270" s="661"/>
      <c r="G270" s="598"/>
      <c r="H270" s="599"/>
      <c r="I270" s="599"/>
      <c r="J270" s="599"/>
      <c r="K270" s="598"/>
      <c r="L270" s="599"/>
      <c r="M270" s="599"/>
      <c r="N270" s="599"/>
      <c r="O270" s="599"/>
      <c r="P270" s="599"/>
      <c r="Q270" s="599"/>
      <c r="R270" s="600"/>
      <c r="S270" s="604"/>
      <c r="T270" s="604"/>
      <c r="U270" s="604"/>
      <c r="V270" s="604"/>
      <c r="W270" s="604"/>
      <c r="X270" s="604"/>
      <c r="Y270" s="605"/>
      <c r="Z270" s="604"/>
      <c r="AA270" s="604"/>
      <c r="AB270" s="604"/>
      <c r="AC270" s="604"/>
      <c r="AD270" s="604"/>
      <c r="AE270" s="604"/>
      <c r="AF270" s="605"/>
      <c r="AG270" s="608">
        <f>S270-Z270</f>
        <v>0</v>
      </c>
      <c r="AH270" s="608"/>
      <c r="AI270" s="608"/>
      <c r="AJ270" s="608"/>
      <c r="AK270" s="608"/>
      <c r="AL270" s="608"/>
      <c r="AM270" s="609"/>
    </row>
    <row r="271" spans="1:39">
      <c r="A271" s="632"/>
      <c r="B271" s="633"/>
      <c r="C271" s="666"/>
      <c r="D271" s="667"/>
      <c r="E271" s="667"/>
      <c r="F271" s="667"/>
      <c r="G271" s="601"/>
      <c r="H271" s="602"/>
      <c r="I271" s="602"/>
      <c r="J271" s="602"/>
      <c r="K271" s="601"/>
      <c r="L271" s="602"/>
      <c r="M271" s="602"/>
      <c r="N271" s="602"/>
      <c r="O271" s="602"/>
      <c r="P271" s="602"/>
      <c r="Q271" s="602"/>
      <c r="R271" s="603"/>
      <c r="S271" s="606"/>
      <c r="T271" s="606"/>
      <c r="U271" s="606"/>
      <c r="V271" s="606"/>
      <c r="W271" s="606"/>
      <c r="X271" s="606"/>
      <c r="Y271" s="607"/>
      <c r="Z271" s="606"/>
      <c r="AA271" s="606"/>
      <c r="AB271" s="606"/>
      <c r="AC271" s="606"/>
      <c r="AD271" s="606"/>
      <c r="AE271" s="606"/>
      <c r="AF271" s="607"/>
      <c r="AG271" s="610"/>
      <c r="AH271" s="610"/>
      <c r="AI271" s="610"/>
      <c r="AJ271" s="610"/>
      <c r="AK271" s="610"/>
      <c r="AL271" s="610"/>
      <c r="AM271" s="611"/>
    </row>
    <row r="272" spans="1:39">
      <c r="A272" s="630">
        <v>129</v>
      </c>
      <c r="B272" s="631"/>
      <c r="C272" s="660"/>
      <c r="D272" s="661"/>
      <c r="E272" s="661"/>
      <c r="F272" s="661"/>
      <c r="G272" s="598"/>
      <c r="H272" s="599"/>
      <c r="I272" s="599"/>
      <c r="J272" s="599"/>
      <c r="K272" s="598"/>
      <c r="L272" s="599"/>
      <c r="M272" s="599"/>
      <c r="N272" s="599"/>
      <c r="O272" s="599"/>
      <c r="P272" s="599"/>
      <c r="Q272" s="599"/>
      <c r="R272" s="600"/>
      <c r="S272" s="604"/>
      <c r="T272" s="604"/>
      <c r="U272" s="604"/>
      <c r="V272" s="604"/>
      <c r="W272" s="604"/>
      <c r="X272" s="604"/>
      <c r="Y272" s="605"/>
      <c r="Z272" s="604"/>
      <c r="AA272" s="604"/>
      <c r="AB272" s="604"/>
      <c r="AC272" s="604"/>
      <c r="AD272" s="604"/>
      <c r="AE272" s="604"/>
      <c r="AF272" s="605"/>
      <c r="AG272" s="608">
        <f>S272-Z272</f>
        <v>0</v>
      </c>
      <c r="AH272" s="608"/>
      <c r="AI272" s="608"/>
      <c r="AJ272" s="608"/>
      <c r="AK272" s="608"/>
      <c r="AL272" s="608"/>
      <c r="AM272" s="609"/>
    </row>
    <row r="273" spans="1:39">
      <c r="A273" s="632"/>
      <c r="B273" s="633"/>
      <c r="C273" s="666"/>
      <c r="D273" s="667"/>
      <c r="E273" s="667"/>
      <c r="F273" s="667"/>
      <c r="G273" s="601"/>
      <c r="H273" s="602"/>
      <c r="I273" s="602"/>
      <c r="J273" s="602"/>
      <c r="K273" s="601"/>
      <c r="L273" s="602"/>
      <c r="M273" s="602"/>
      <c r="N273" s="602"/>
      <c r="O273" s="602"/>
      <c r="P273" s="602"/>
      <c r="Q273" s="602"/>
      <c r="R273" s="603"/>
      <c r="S273" s="606"/>
      <c r="T273" s="606"/>
      <c r="U273" s="606"/>
      <c r="V273" s="606"/>
      <c r="W273" s="606"/>
      <c r="X273" s="606"/>
      <c r="Y273" s="607"/>
      <c r="Z273" s="606"/>
      <c r="AA273" s="606"/>
      <c r="AB273" s="606"/>
      <c r="AC273" s="606"/>
      <c r="AD273" s="606"/>
      <c r="AE273" s="606"/>
      <c r="AF273" s="607"/>
      <c r="AG273" s="610"/>
      <c r="AH273" s="610"/>
      <c r="AI273" s="610"/>
      <c r="AJ273" s="610"/>
      <c r="AK273" s="610"/>
      <c r="AL273" s="610"/>
      <c r="AM273" s="611"/>
    </row>
    <row r="274" spans="1:39">
      <c r="A274" s="630">
        <v>130</v>
      </c>
      <c r="B274" s="631"/>
      <c r="C274" s="660"/>
      <c r="D274" s="661"/>
      <c r="E274" s="661"/>
      <c r="F274" s="661"/>
      <c r="G274" s="598"/>
      <c r="H274" s="599"/>
      <c r="I274" s="599"/>
      <c r="J274" s="599"/>
      <c r="K274" s="598"/>
      <c r="L274" s="599"/>
      <c r="M274" s="599"/>
      <c r="N274" s="599"/>
      <c r="O274" s="599"/>
      <c r="P274" s="599"/>
      <c r="Q274" s="599"/>
      <c r="R274" s="600"/>
      <c r="S274" s="604"/>
      <c r="T274" s="604"/>
      <c r="U274" s="604"/>
      <c r="V274" s="604"/>
      <c r="W274" s="604"/>
      <c r="X274" s="604"/>
      <c r="Y274" s="605"/>
      <c r="Z274" s="604"/>
      <c r="AA274" s="604"/>
      <c r="AB274" s="604"/>
      <c r="AC274" s="604"/>
      <c r="AD274" s="604"/>
      <c r="AE274" s="604"/>
      <c r="AF274" s="605"/>
      <c r="AG274" s="608">
        <f>S274-Z274</f>
        <v>0</v>
      </c>
      <c r="AH274" s="608"/>
      <c r="AI274" s="608"/>
      <c r="AJ274" s="608"/>
      <c r="AK274" s="608"/>
      <c r="AL274" s="608"/>
      <c r="AM274" s="609"/>
    </row>
    <row r="275" spans="1:39">
      <c r="A275" s="632"/>
      <c r="B275" s="633"/>
      <c r="C275" s="666"/>
      <c r="D275" s="667"/>
      <c r="E275" s="667"/>
      <c r="F275" s="667"/>
      <c r="G275" s="601"/>
      <c r="H275" s="602"/>
      <c r="I275" s="602"/>
      <c r="J275" s="602"/>
      <c r="K275" s="601"/>
      <c r="L275" s="602"/>
      <c r="M275" s="602"/>
      <c r="N275" s="602"/>
      <c r="O275" s="602"/>
      <c r="P275" s="602"/>
      <c r="Q275" s="602"/>
      <c r="R275" s="603"/>
      <c r="S275" s="606"/>
      <c r="T275" s="606"/>
      <c r="U275" s="606"/>
      <c r="V275" s="606"/>
      <c r="W275" s="606"/>
      <c r="X275" s="606"/>
      <c r="Y275" s="607"/>
      <c r="Z275" s="606"/>
      <c r="AA275" s="606"/>
      <c r="AB275" s="606"/>
      <c r="AC275" s="606"/>
      <c r="AD275" s="606"/>
      <c r="AE275" s="606"/>
      <c r="AF275" s="607"/>
      <c r="AG275" s="610"/>
      <c r="AH275" s="610"/>
      <c r="AI275" s="610"/>
      <c r="AJ275" s="610"/>
      <c r="AK275" s="610"/>
      <c r="AL275" s="610"/>
      <c r="AM275" s="611"/>
    </row>
    <row r="276" spans="1:39">
      <c r="A276" s="630">
        <v>131</v>
      </c>
      <c r="B276" s="631"/>
      <c r="C276" s="660"/>
      <c r="D276" s="661"/>
      <c r="E276" s="661"/>
      <c r="F276" s="661"/>
      <c r="G276" s="598"/>
      <c r="H276" s="599"/>
      <c r="I276" s="599"/>
      <c r="J276" s="599"/>
      <c r="K276" s="598"/>
      <c r="L276" s="599"/>
      <c r="M276" s="599"/>
      <c r="N276" s="599"/>
      <c r="O276" s="599"/>
      <c r="P276" s="599"/>
      <c r="Q276" s="599"/>
      <c r="R276" s="600"/>
      <c r="S276" s="604"/>
      <c r="T276" s="604"/>
      <c r="U276" s="604"/>
      <c r="V276" s="604"/>
      <c r="W276" s="604"/>
      <c r="X276" s="604"/>
      <c r="Y276" s="605"/>
      <c r="Z276" s="604"/>
      <c r="AA276" s="604"/>
      <c r="AB276" s="604"/>
      <c r="AC276" s="604"/>
      <c r="AD276" s="604"/>
      <c r="AE276" s="604"/>
      <c r="AF276" s="605"/>
      <c r="AG276" s="608">
        <f>S276-Z276</f>
        <v>0</v>
      </c>
      <c r="AH276" s="608"/>
      <c r="AI276" s="608"/>
      <c r="AJ276" s="608"/>
      <c r="AK276" s="608"/>
      <c r="AL276" s="608"/>
      <c r="AM276" s="609"/>
    </row>
    <row r="277" spans="1:39">
      <c r="A277" s="632"/>
      <c r="B277" s="633"/>
      <c r="C277" s="666"/>
      <c r="D277" s="667"/>
      <c r="E277" s="667"/>
      <c r="F277" s="667"/>
      <c r="G277" s="601"/>
      <c r="H277" s="602"/>
      <c r="I277" s="602"/>
      <c r="J277" s="602"/>
      <c r="K277" s="601"/>
      <c r="L277" s="602"/>
      <c r="M277" s="602"/>
      <c r="N277" s="602"/>
      <c r="O277" s="602"/>
      <c r="P277" s="602"/>
      <c r="Q277" s="602"/>
      <c r="R277" s="603"/>
      <c r="S277" s="606"/>
      <c r="T277" s="606"/>
      <c r="U277" s="606"/>
      <c r="V277" s="606"/>
      <c r="W277" s="606"/>
      <c r="X277" s="606"/>
      <c r="Y277" s="607"/>
      <c r="Z277" s="606"/>
      <c r="AA277" s="606"/>
      <c r="AB277" s="606"/>
      <c r="AC277" s="606"/>
      <c r="AD277" s="606"/>
      <c r="AE277" s="606"/>
      <c r="AF277" s="607"/>
      <c r="AG277" s="610"/>
      <c r="AH277" s="610"/>
      <c r="AI277" s="610"/>
      <c r="AJ277" s="610"/>
      <c r="AK277" s="610"/>
      <c r="AL277" s="610"/>
      <c r="AM277" s="611"/>
    </row>
    <row r="278" spans="1:39">
      <c r="A278" s="630">
        <v>132</v>
      </c>
      <c r="B278" s="631"/>
      <c r="C278" s="660"/>
      <c r="D278" s="661"/>
      <c r="E278" s="661"/>
      <c r="F278" s="662"/>
      <c r="G278" s="598"/>
      <c r="H278" s="599"/>
      <c r="I278" s="599"/>
      <c r="J278" s="599"/>
      <c r="K278" s="598"/>
      <c r="L278" s="599"/>
      <c r="M278" s="599"/>
      <c r="N278" s="599"/>
      <c r="O278" s="599"/>
      <c r="P278" s="599"/>
      <c r="Q278" s="599"/>
      <c r="R278" s="600"/>
      <c r="S278" s="604"/>
      <c r="T278" s="604"/>
      <c r="U278" s="604"/>
      <c r="V278" s="604"/>
      <c r="W278" s="604"/>
      <c r="X278" s="604"/>
      <c r="Y278" s="605"/>
      <c r="Z278" s="604"/>
      <c r="AA278" s="604"/>
      <c r="AB278" s="604"/>
      <c r="AC278" s="604"/>
      <c r="AD278" s="604"/>
      <c r="AE278" s="604"/>
      <c r="AF278" s="605"/>
      <c r="AG278" s="608">
        <f>S278-Z278</f>
        <v>0</v>
      </c>
      <c r="AH278" s="608"/>
      <c r="AI278" s="608"/>
      <c r="AJ278" s="608"/>
      <c r="AK278" s="608"/>
      <c r="AL278" s="608"/>
      <c r="AM278" s="609"/>
    </row>
    <row r="279" spans="1:39">
      <c r="A279" s="632"/>
      <c r="B279" s="633"/>
      <c r="C279" s="472"/>
      <c r="D279" s="663"/>
      <c r="E279" s="663"/>
      <c r="F279" s="473"/>
      <c r="G279" s="601"/>
      <c r="H279" s="602"/>
      <c r="I279" s="602"/>
      <c r="J279" s="602"/>
      <c r="K279" s="601"/>
      <c r="L279" s="602"/>
      <c r="M279" s="602"/>
      <c r="N279" s="602"/>
      <c r="O279" s="602"/>
      <c r="P279" s="602"/>
      <c r="Q279" s="602"/>
      <c r="R279" s="603"/>
      <c r="S279" s="606"/>
      <c r="T279" s="606"/>
      <c r="U279" s="606"/>
      <c r="V279" s="606"/>
      <c r="W279" s="606"/>
      <c r="X279" s="606"/>
      <c r="Y279" s="607"/>
      <c r="Z279" s="606"/>
      <c r="AA279" s="606"/>
      <c r="AB279" s="606"/>
      <c r="AC279" s="606"/>
      <c r="AD279" s="606"/>
      <c r="AE279" s="606"/>
      <c r="AF279" s="607"/>
      <c r="AG279" s="610"/>
      <c r="AH279" s="610"/>
      <c r="AI279" s="610"/>
      <c r="AJ279" s="610"/>
      <c r="AK279" s="610"/>
      <c r="AL279" s="610"/>
      <c r="AM279" s="611"/>
    </row>
    <row r="280" spans="1:39">
      <c r="A280" s="630">
        <v>133</v>
      </c>
      <c r="B280" s="631"/>
      <c r="C280" s="660"/>
      <c r="D280" s="661"/>
      <c r="E280" s="661"/>
      <c r="F280" s="662"/>
      <c r="G280" s="598"/>
      <c r="H280" s="599"/>
      <c r="I280" s="599"/>
      <c r="J280" s="599"/>
      <c r="K280" s="598"/>
      <c r="L280" s="599"/>
      <c r="M280" s="599"/>
      <c r="N280" s="599"/>
      <c r="O280" s="599"/>
      <c r="P280" s="599"/>
      <c r="Q280" s="599"/>
      <c r="R280" s="600"/>
      <c r="S280" s="604"/>
      <c r="T280" s="604"/>
      <c r="U280" s="604"/>
      <c r="V280" s="604"/>
      <c r="W280" s="604"/>
      <c r="X280" s="604"/>
      <c r="Y280" s="605"/>
      <c r="Z280" s="604"/>
      <c r="AA280" s="604"/>
      <c r="AB280" s="604"/>
      <c r="AC280" s="604"/>
      <c r="AD280" s="604"/>
      <c r="AE280" s="604"/>
      <c r="AF280" s="605"/>
      <c r="AG280" s="608">
        <f>S280-Z280</f>
        <v>0</v>
      </c>
      <c r="AH280" s="608"/>
      <c r="AI280" s="608"/>
      <c r="AJ280" s="608"/>
      <c r="AK280" s="608"/>
      <c r="AL280" s="608"/>
      <c r="AM280" s="609"/>
    </row>
    <row r="281" spans="1:39">
      <c r="A281" s="632"/>
      <c r="B281" s="633"/>
      <c r="C281" s="472"/>
      <c r="D281" s="663"/>
      <c r="E281" s="663"/>
      <c r="F281" s="473"/>
      <c r="G281" s="601"/>
      <c r="H281" s="602"/>
      <c r="I281" s="602"/>
      <c r="J281" s="602"/>
      <c r="K281" s="601"/>
      <c r="L281" s="602"/>
      <c r="M281" s="602"/>
      <c r="N281" s="602"/>
      <c r="O281" s="602"/>
      <c r="P281" s="602"/>
      <c r="Q281" s="602"/>
      <c r="R281" s="603"/>
      <c r="S281" s="606"/>
      <c r="T281" s="606"/>
      <c r="U281" s="606"/>
      <c r="V281" s="606"/>
      <c r="W281" s="606"/>
      <c r="X281" s="606"/>
      <c r="Y281" s="607"/>
      <c r="Z281" s="606"/>
      <c r="AA281" s="606"/>
      <c r="AB281" s="606"/>
      <c r="AC281" s="606"/>
      <c r="AD281" s="606"/>
      <c r="AE281" s="606"/>
      <c r="AF281" s="607"/>
      <c r="AG281" s="610"/>
      <c r="AH281" s="610"/>
      <c r="AI281" s="610"/>
      <c r="AJ281" s="610"/>
      <c r="AK281" s="610"/>
      <c r="AL281" s="610"/>
      <c r="AM281" s="611"/>
    </row>
    <row r="282" spans="1:39">
      <c r="A282" s="630">
        <v>134</v>
      </c>
      <c r="B282" s="631"/>
      <c r="C282" s="660"/>
      <c r="D282" s="661"/>
      <c r="E282" s="661"/>
      <c r="F282" s="662"/>
      <c r="G282" s="598"/>
      <c r="H282" s="599"/>
      <c r="I282" s="599"/>
      <c r="J282" s="599"/>
      <c r="K282" s="598"/>
      <c r="L282" s="599"/>
      <c r="M282" s="599"/>
      <c r="N282" s="599"/>
      <c r="O282" s="599"/>
      <c r="P282" s="599"/>
      <c r="Q282" s="599"/>
      <c r="R282" s="600"/>
      <c r="S282" s="604"/>
      <c r="T282" s="604"/>
      <c r="U282" s="604"/>
      <c r="V282" s="604"/>
      <c r="W282" s="604"/>
      <c r="X282" s="604"/>
      <c r="Y282" s="605"/>
      <c r="Z282" s="604"/>
      <c r="AA282" s="604"/>
      <c r="AB282" s="604"/>
      <c r="AC282" s="604"/>
      <c r="AD282" s="604"/>
      <c r="AE282" s="604"/>
      <c r="AF282" s="605"/>
      <c r="AG282" s="608">
        <f>S282-Z282</f>
        <v>0</v>
      </c>
      <c r="AH282" s="608"/>
      <c r="AI282" s="608"/>
      <c r="AJ282" s="608"/>
      <c r="AK282" s="608"/>
      <c r="AL282" s="608"/>
      <c r="AM282" s="609"/>
    </row>
    <row r="283" spans="1:39">
      <c r="A283" s="632"/>
      <c r="B283" s="633"/>
      <c r="C283" s="472"/>
      <c r="D283" s="663"/>
      <c r="E283" s="663"/>
      <c r="F283" s="473"/>
      <c r="G283" s="601"/>
      <c r="H283" s="602"/>
      <c r="I283" s="602"/>
      <c r="J283" s="602"/>
      <c r="K283" s="601"/>
      <c r="L283" s="602"/>
      <c r="M283" s="602"/>
      <c r="N283" s="602"/>
      <c r="O283" s="602"/>
      <c r="P283" s="602"/>
      <c r="Q283" s="602"/>
      <c r="R283" s="603"/>
      <c r="S283" s="606"/>
      <c r="T283" s="606"/>
      <c r="U283" s="606"/>
      <c r="V283" s="606"/>
      <c r="W283" s="606"/>
      <c r="X283" s="606"/>
      <c r="Y283" s="607"/>
      <c r="Z283" s="606"/>
      <c r="AA283" s="606"/>
      <c r="AB283" s="606"/>
      <c r="AC283" s="606"/>
      <c r="AD283" s="606"/>
      <c r="AE283" s="606"/>
      <c r="AF283" s="607"/>
      <c r="AG283" s="610"/>
      <c r="AH283" s="610"/>
      <c r="AI283" s="610"/>
      <c r="AJ283" s="610"/>
      <c r="AK283" s="610"/>
      <c r="AL283" s="610"/>
      <c r="AM283" s="611"/>
    </row>
    <row r="284" spans="1:39">
      <c r="A284" s="630">
        <v>135</v>
      </c>
      <c r="B284" s="631"/>
      <c r="C284" s="660"/>
      <c r="D284" s="661"/>
      <c r="E284" s="661"/>
      <c r="F284" s="662"/>
      <c r="G284" s="598"/>
      <c r="H284" s="599"/>
      <c r="I284" s="599"/>
      <c r="J284" s="599"/>
      <c r="K284" s="598"/>
      <c r="L284" s="599"/>
      <c r="M284" s="599"/>
      <c r="N284" s="599"/>
      <c r="O284" s="599"/>
      <c r="P284" s="599"/>
      <c r="Q284" s="599"/>
      <c r="R284" s="600"/>
      <c r="S284" s="604"/>
      <c r="T284" s="604"/>
      <c r="U284" s="604"/>
      <c r="V284" s="604"/>
      <c r="W284" s="604"/>
      <c r="X284" s="604"/>
      <c r="Y284" s="605"/>
      <c r="Z284" s="604"/>
      <c r="AA284" s="604"/>
      <c r="AB284" s="604"/>
      <c r="AC284" s="604"/>
      <c r="AD284" s="604"/>
      <c r="AE284" s="604"/>
      <c r="AF284" s="605"/>
      <c r="AG284" s="608">
        <f>S284-Z284</f>
        <v>0</v>
      </c>
      <c r="AH284" s="608"/>
      <c r="AI284" s="608"/>
      <c r="AJ284" s="608"/>
      <c r="AK284" s="608"/>
      <c r="AL284" s="608"/>
      <c r="AM284" s="609"/>
    </row>
    <row r="285" spans="1:39">
      <c r="A285" s="632"/>
      <c r="B285" s="633"/>
      <c r="C285" s="472"/>
      <c r="D285" s="663"/>
      <c r="E285" s="663"/>
      <c r="F285" s="473"/>
      <c r="G285" s="601"/>
      <c r="H285" s="602"/>
      <c r="I285" s="602"/>
      <c r="J285" s="602"/>
      <c r="K285" s="601"/>
      <c r="L285" s="602"/>
      <c r="M285" s="602"/>
      <c r="N285" s="602"/>
      <c r="O285" s="602"/>
      <c r="P285" s="602"/>
      <c r="Q285" s="602"/>
      <c r="R285" s="603"/>
      <c r="S285" s="606"/>
      <c r="T285" s="606"/>
      <c r="U285" s="606"/>
      <c r="V285" s="606"/>
      <c r="W285" s="606"/>
      <c r="X285" s="606"/>
      <c r="Y285" s="607"/>
      <c r="Z285" s="606"/>
      <c r="AA285" s="606"/>
      <c r="AB285" s="606"/>
      <c r="AC285" s="606"/>
      <c r="AD285" s="606"/>
      <c r="AE285" s="606"/>
      <c r="AF285" s="607"/>
      <c r="AG285" s="610"/>
      <c r="AH285" s="610"/>
      <c r="AI285" s="610"/>
      <c r="AJ285" s="610"/>
      <c r="AK285" s="610"/>
      <c r="AL285" s="610"/>
      <c r="AM285" s="611"/>
    </row>
    <row r="286" spans="1:39">
      <c r="A286" s="630">
        <v>136</v>
      </c>
      <c r="B286" s="631"/>
      <c r="C286" s="660"/>
      <c r="D286" s="661"/>
      <c r="E286" s="661"/>
      <c r="F286" s="661"/>
      <c r="G286" s="598"/>
      <c r="H286" s="599"/>
      <c r="I286" s="599"/>
      <c r="J286" s="599"/>
      <c r="K286" s="598"/>
      <c r="L286" s="599"/>
      <c r="M286" s="599"/>
      <c r="N286" s="599"/>
      <c r="O286" s="599"/>
      <c r="P286" s="599"/>
      <c r="Q286" s="599"/>
      <c r="R286" s="600"/>
      <c r="S286" s="604"/>
      <c r="T286" s="604"/>
      <c r="U286" s="604"/>
      <c r="V286" s="604"/>
      <c r="W286" s="604"/>
      <c r="X286" s="604"/>
      <c r="Y286" s="605"/>
      <c r="Z286" s="604"/>
      <c r="AA286" s="604"/>
      <c r="AB286" s="604"/>
      <c r="AC286" s="604"/>
      <c r="AD286" s="604"/>
      <c r="AE286" s="604"/>
      <c r="AF286" s="605"/>
      <c r="AG286" s="608">
        <f>S286-Z286</f>
        <v>0</v>
      </c>
      <c r="AH286" s="608"/>
      <c r="AI286" s="608"/>
      <c r="AJ286" s="608"/>
      <c r="AK286" s="608"/>
      <c r="AL286" s="608"/>
      <c r="AM286" s="609"/>
    </row>
    <row r="287" spans="1:39">
      <c r="A287" s="632"/>
      <c r="B287" s="633"/>
      <c r="C287" s="472"/>
      <c r="D287" s="663"/>
      <c r="E287" s="663"/>
      <c r="F287" s="663"/>
      <c r="G287" s="601"/>
      <c r="H287" s="602"/>
      <c r="I287" s="602"/>
      <c r="J287" s="602"/>
      <c r="K287" s="463"/>
      <c r="L287" s="440"/>
      <c r="M287" s="440"/>
      <c r="N287" s="440"/>
      <c r="O287" s="440"/>
      <c r="P287" s="440"/>
      <c r="Q287" s="440"/>
      <c r="R287" s="464"/>
      <c r="S287" s="664"/>
      <c r="T287" s="664"/>
      <c r="U287" s="664"/>
      <c r="V287" s="664"/>
      <c r="W287" s="664"/>
      <c r="X287" s="664"/>
      <c r="Y287" s="665"/>
      <c r="Z287" s="664"/>
      <c r="AA287" s="664"/>
      <c r="AB287" s="664"/>
      <c r="AC287" s="664"/>
      <c r="AD287" s="664"/>
      <c r="AE287" s="664"/>
      <c r="AF287" s="665"/>
      <c r="AG287" s="610"/>
      <c r="AH287" s="610"/>
      <c r="AI287" s="610"/>
      <c r="AJ287" s="610"/>
      <c r="AK287" s="610"/>
      <c r="AL287" s="610"/>
      <c r="AM287" s="611"/>
    </row>
    <row r="288" spans="1:39">
      <c r="A288" s="630">
        <v>137</v>
      </c>
      <c r="B288" s="631"/>
      <c r="C288" s="660"/>
      <c r="D288" s="661"/>
      <c r="E288" s="661"/>
      <c r="F288" s="661"/>
      <c r="G288" s="598"/>
      <c r="H288" s="599"/>
      <c r="I288" s="599"/>
      <c r="J288" s="599"/>
      <c r="K288" s="598"/>
      <c r="L288" s="599"/>
      <c r="M288" s="599"/>
      <c r="N288" s="599"/>
      <c r="O288" s="599"/>
      <c r="P288" s="599"/>
      <c r="Q288" s="599"/>
      <c r="R288" s="600"/>
      <c r="S288" s="604"/>
      <c r="T288" s="604"/>
      <c r="U288" s="604"/>
      <c r="V288" s="604"/>
      <c r="W288" s="604"/>
      <c r="X288" s="604"/>
      <c r="Y288" s="605"/>
      <c r="Z288" s="604"/>
      <c r="AA288" s="604"/>
      <c r="AB288" s="604"/>
      <c r="AC288" s="604"/>
      <c r="AD288" s="604"/>
      <c r="AE288" s="604"/>
      <c r="AF288" s="605"/>
      <c r="AG288" s="608">
        <f>S288-Z288</f>
        <v>0</v>
      </c>
      <c r="AH288" s="608"/>
      <c r="AI288" s="608"/>
      <c r="AJ288" s="608"/>
      <c r="AK288" s="608"/>
      <c r="AL288" s="608"/>
      <c r="AM288" s="609"/>
    </row>
    <row r="289" spans="1:39">
      <c r="A289" s="632"/>
      <c r="B289" s="633"/>
      <c r="C289" s="666"/>
      <c r="D289" s="667"/>
      <c r="E289" s="667"/>
      <c r="F289" s="667"/>
      <c r="G289" s="601"/>
      <c r="H289" s="602"/>
      <c r="I289" s="602"/>
      <c r="J289" s="602"/>
      <c r="K289" s="601"/>
      <c r="L289" s="602"/>
      <c r="M289" s="602"/>
      <c r="N289" s="602"/>
      <c r="O289" s="602"/>
      <c r="P289" s="602"/>
      <c r="Q289" s="602"/>
      <c r="R289" s="603"/>
      <c r="S289" s="606"/>
      <c r="T289" s="606"/>
      <c r="U289" s="606"/>
      <c r="V289" s="606"/>
      <c r="W289" s="606"/>
      <c r="X289" s="606"/>
      <c r="Y289" s="607"/>
      <c r="Z289" s="606"/>
      <c r="AA289" s="606"/>
      <c r="AB289" s="606"/>
      <c r="AC289" s="606"/>
      <c r="AD289" s="606"/>
      <c r="AE289" s="606"/>
      <c r="AF289" s="607"/>
      <c r="AG289" s="610"/>
      <c r="AH289" s="610"/>
      <c r="AI289" s="610"/>
      <c r="AJ289" s="610"/>
      <c r="AK289" s="610"/>
      <c r="AL289" s="610"/>
      <c r="AM289" s="611"/>
    </row>
    <row r="290" spans="1:39">
      <c r="A290" s="630">
        <v>138</v>
      </c>
      <c r="B290" s="631"/>
      <c r="C290" s="660"/>
      <c r="D290" s="661"/>
      <c r="E290" s="661"/>
      <c r="F290" s="661"/>
      <c r="G290" s="598"/>
      <c r="H290" s="599"/>
      <c r="I290" s="599"/>
      <c r="J290" s="599"/>
      <c r="K290" s="598"/>
      <c r="L290" s="599"/>
      <c r="M290" s="599"/>
      <c r="N290" s="599"/>
      <c r="O290" s="599"/>
      <c r="P290" s="599"/>
      <c r="Q290" s="599"/>
      <c r="R290" s="600"/>
      <c r="S290" s="604"/>
      <c r="T290" s="604"/>
      <c r="U290" s="604"/>
      <c r="V290" s="604"/>
      <c r="W290" s="604"/>
      <c r="X290" s="604"/>
      <c r="Y290" s="605"/>
      <c r="Z290" s="604"/>
      <c r="AA290" s="604"/>
      <c r="AB290" s="604"/>
      <c r="AC290" s="604"/>
      <c r="AD290" s="604"/>
      <c r="AE290" s="604"/>
      <c r="AF290" s="605"/>
      <c r="AG290" s="608">
        <f>S290-Z290</f>
        <v>0</v>
      </c>
      <c r="AH290" s="608"/>
      <c r="AI290" s="608"/>
      <c r="AJ290" s="608"/>
      <c r="AK290" s="608"/>
      <c r="AL290" s="608"/>
      <c r="AM290" s="609"/>
    </row>
    <row r="291" spans="1:39">
      <c r="A291" s="632"/>
      <c r="B291" s="633"/>
      <c r="C291" s="666"/>
      <c r="D291" s="667"/>
      <c r="E291" s="667"/>
      <c r="F291" s="667"/>
      <c r="G291" s="601"/>
      <c r="H291" s="602"/>
      <c r="I291" s="602"/>
      <c r="J291" s="602"/>
      <c r="K291" s="601"/>
      <c r="L291" s="602"/>
      <c r="M291" s="602"/>
      <c r="N291" s="602"/>
      <c r="O291" s="602"/>
      <c r="P291" s="602"/>
      <c r="Q291" s="602"/>
      <c r="R291" s="603"/>
      <c r="S291" s="606"/>
      <c r="T291" s="606"/>
      <c r="U291" s="606"/>
      <c r="V291" s="606"/>
      <c r="W291" s="606"/>
      <c r="X291" s="606"/>
      <c r="Y291" s="607"/>
      <c r="Z291" s="606"/>
      <c r="AA291" s="606"/>
      <c r="AB291" s="606"/>
      <c r="AC291" s="606"/>
      <c r="AD291" s="606"/>
      <c r="AE291" s="606"/>
      <c r="AF291" s="607"/>
      <c r="AG291" s="610"/>
      <c r="AH291" s="610"/>
      <c r="AI291" s="610"/>
      <c r="AJ291" s="610"/>
      <c r="AK291" s="610"/>
      <c r="AL291" s="610"/>
      <c r="AM291" s="611"/>
    </row>
    <row r="292" spans="1:39">
      <c r="A292" s="630">
        <v>139</v>
      </c>
      <c r="B292" s="631"/>
      <c r="C292" s="660"/>
      <c r="D292" s="661"/>
      <c r="E292" s="661"/>
      <c r="F292" s="661"/>
      <c r="G292" s="598"/>
      <c r="H292" s="599"/>
      <c r="I292" s="599"/>
      <c r="J292" s="599"/>
      <c r="K292" s="598"/>
      <c r="L292" s="599"/>
      <c r="M292" s="599"/>
      <c r="N292" s="599"/>
      <c r="O292" s="599"/>
      <c r="P292" s="599"/>
      <c r="Q292" s="599"/>
      <c r="R292" s="600"/>
      <c r="S292" s="604"/>
      <c r="T292" s="604"/>
      <c r="U292" s="604"/>
      <c r="V292" s="604"/>
      <c r="W292" s="604"/>
      <c r="X292" s="604"/>
      <c r="Y292" s="605"/>
      <c r="Z292" s="604"/>
      <c r="AA292" s="604"/>
      <c r="AB292" s="604"/>
      <c r="AC292" s="604"/>
      <c r="AD292" s="604"/>
      <c r="AE292" s="604"/>
      <c r="AF292" s="605"/>
      <c r="AG292" s="608">
        <f>S292-Z292</f>
        <v>0</v>
      </c>
      <c r="AH292" s="608"/>
      <c r="AI292" s="608"/>
      <c r="AJ292" s="608"/>
      <c r="AK292" s="608"/>
      <c r="AL292" s="608"/>
      <c r="AM292" s="609"/>
    </row>
    <row r="293" spans="1:39">
      <c r="A293" s="632"/>
      <c r="B293" s="633"/>
      <c r="C293" s="666"/>
      <c r="D293" s="667"/>
      <c r="E293" s="667"/>
      <c r="F293" s="667"/>
      <c r="G293" s="601"/>
      <c r="H293" s="602"/>
      <c r="I293" s="602"/>
      <c r="J293" s="602"/>
      <c r="K293" s="601"/>
      <c r="L293" s="602"/>
      <c r="M293" s="602"/>
      <c r="N293" s="602"/>
      <c r="O293" s="602"/>
      <c r="P293" s="602"/>
      <c r="Q293" s="602"/>
      <c r="R293" s="603"/>
      <c r="S293" s="606"/>
      <c r="T293" s="606"/>
      <c r="U293" s="606"/>
      <c r="V293" s="606"/>
      <c r="W293" s="606"/>
      <c r="X293" s="606"/>
      <c r="Y293" s="607"/>
      <c r="Z293" s="606"/>
      <c r="AA293" s="606"/>
      <c r="AB293" s="606"/>
      <c r="AC293" s="606"/>
      <c r="AD293" s="606"/>
      <c r="AE293" s="606"/>
      <c r="AF293" s="607"/>
      <c r="AG293" s="610"/>
      <c r="AH293" s="610"/>
      <c r="AI293" s="610"/>
      <c r="AJ293" s="610"/>
      <c r="AK293" s="610"/>
      <c r="AL293" s="610"/>
      <c r="AM293" s="611"/>
    </row>
    <row r="294" spans="1:39">
      <c r="A294" s="630">
        <v>140</v>
      </c>
      <c r="B294" s="631"/>
      <c r="C294" s="660"/>
      <c r="D294" s="661"/>
      <c r="E294" s="661"/>
      <c r="F294" s="661"/>
      <c r="G294" s="598"/>
      <c r="H294" s="599"/>
      <c r="I294" s="599"/>
      <c r="J294" s="599"/>
      <c r="K294" s="598"/>
      <c r="L294" s="599"/>
      <c r="M294" s="599"/>
      <c r="N294" s="599"/>
      <c r="O294" s="599"/>
      <c r="P294" s="599"/>
      <c r="Q294" s="599"/>
      <c r="R294" s="600"/>
      <c r="S294" s="604"/>
      <c r="T294" s="604"/>
      <c r="U294" s="604"/>
      <c r="V294" s="604"/>
      <c r="W294" s="604"/>
      <c r="X294" s="604"/>
      <c r="Y294" s="605"/>
      <c r="Z294" s="604"/>
      <c r="AA294" s="604"/>
      <c r="AB294" s="604"/>
      <c r="AC294" s="604"/>
      <c r="AD294" s="604"/>
      <c r="AE294" s="604"/>
      <c r="AF294" s="605"/>
      <c r="AG294" s="608">
        <f>S294-Z294</f>
        <v>0</v>
      </c>
      <c r="AH294" s="608"/>
      <c r="AI294" s="608"/>
      <c r="AJ294" s="608"/>
      <c r="AK294" s="608"/>
      <c r="AL294" s="608"/>
      <c r="AM294" s="609"/>
    </row>
    <row r="295" spans="1:39">
      <c r="A295" s="632"/>
      <c r="B295" s="633"/>
      <c r="C295" s="666"/>
      <c r="D295" s="667"/>
      <c r="E295" s="667"/>
      <c r="F295" s="667"/>
      <c r="G295" s="601"/>
      <c r="H295" s="602"/>
      <c r="I295" s="602"/>
      <c r="J295" s="602"/>
      <c r="K295" s="601"/>
      <c r="L295" s="602"/>
      <c r="M295" s="602"/>
      <c r="N295" s="602"/>
      <c r="O295" s="602"/>
      <c r="P295" s="602"/>
      <c r="Q295" s="602"/>
      <c r="R295" s="603"/>
      <c r="S295" s="606"/>
      <c r="T295" s="606"/>
      <c r="U295" s="606"/>
      <c r="V295" s="606"/>
      <c r="W295" s="606"/>
      <c r="X295" s="606"/>
      <c r="Y295" s="607"/>
      <c r="Z295" s="606"/>
      <c r="AA295" s="606"/>
      <c r="AB295" s="606"/>
      <c r="AC295" s="606"/>
      <c r="AD295" s="606"/>
      <c r="AE295" s="606"/>
      <c r="AF295" s="607"/>
      <c r="AG295" s="610"/>
      <c r="AH295" s="610"/>
      <c r="AI295" s="610"/>
      <c r="AJ295" s="610"/>
      <c r="AK295" s="610"/>
      <c r="AL295" s="610"/>
      <c r="AM295" s="611"/>
    </row>
    <row r="296" spans="1:39">
      <c r="A296" s="630">
        <v>141</v>
      </c>
      <c r="B296" s="631"/>
      <c r="C296" s="660"/>
      <c r="D296" s="661"/>
      <c r="E296" s="661"/>
      <c r="F296" s="662"/>
      <c r="G296" s="598"/>
      <c r="H296" s="599"/>
      <c r="I296" s="599"/>
      <c r="J296" s="599"/>
      <c r="K296" s="598"/>
      <c r="L296" s="599"/>
      <c r="M296" s="599"/>
      <c r="N296" s="599"/>
      <c r="O296" s="599"/>
      <c r="P296" s="599"/>
      <c r="Q296" s="599"/>
      <c r="R296" s="600"/>
      <c r="S296" s="604"/>
      <c r="T296" s="604"/>
      <c r="U296" s="604"/>
      <c r="V296" s="604"/>
      <c r="W296" s="604"/>
      <c r="X296" s="604"/>
      <c r="Y296" s="605"/>
      <c r="Z296" s="604"/>
      <c r="AA296" s="604"/>
      <c r="AB296" s="604"/>
      <c r="AC296" s="604"/>
      <c r="AD296" s="604"/>
      <c r="AE296" s="604"/>
      <c r="AF296" s="605"/>
      <c r="AG296" s="608">
        <f>S296-Z296</f>
        <v>0</v>
      </c>
      <c r="AH296" s="608"/>
      <c r="AI296" s="608"/>
      <c r="AJ296" s="608"/>
      <c r="AK296" s="608"/>
      <c r="AL296" s="608"/>
      <c r="AM296" s="609"/>
    </row>
    <row r="297" spans="1:39">
      <c r="A297" s="632"/>
      <c r="B297" s="633"/>
      <c r="C297" s="472"/>
      <c r="D297" s="663"/>
      <c r="E297" s="663"/>
      <c r="F297" s="473"/>
      <c r="G297" s="601"/>
      <c r="H297" s="602"/>
      <c r="I297" s="602"/>
      <c r="J297" s="602"/>
      <c r="K297" s="601"/>
      <c r="L297" s="602"/>
      <c r="M297" s="602"/>
      <c r="N297" s="602"/>
      <c r="O297" s="602"/>
      <c r="P297" s="602"/>
      <c r="Q297" s="602"/>
      <c r="R297" s="603"/>
      <c r="S297" s="606"/>
      <c r="T297" s="606"/>
      <c r="U297" s="606"/>
      <c r="V297" s="606"/>
      <c r="W297" s="606"/>
      <c r="X297" s="606"/>
      <c r="Y297" s="607"/>
      <c r="Z297" s="606"/>
      <c r="AA297" s="606"/>
      <c r="AB297" s="606"/>
      <c r="AC297" s="606"/>
      <c r="AD297" s="606"/>
      <c r="AE297" s="606"/>
      <c r="AF297" s="607"/>
      <c r="AG297" s="610"/>
      <c r="AH297" s="610"/>
      <c r="AI297" s="610"/>
      <c r="AJ297" s="610"/>
      <c r="AK297" s="610"/>
      <c r="AL297" s="610"/>
      <c r="AM297" s="611"/>
    </row>
    <row r="298" spans="1:39">
      <c r="A298" s="630">
        <v>142</v>
      </c>
      <c r="B298" s="631"/>
      <c r="C298" s="660"/>
      <c r="D298" s="661"/>
      <c r="E298" s="661"/>
      <c r="F298" s="662"/>
      <c r="G298" s="598"/>
      <c r="H298" s="599"/>
      <c r="I298" s="599"/>
      <c r="J298" s="599"/>
      <c r="K298" s="598"/>
      <c r="L298" s="599"/>
      <c r="M298" s="599"/>
      <c r="N298" s="599"/>
      <c r="O298" s="599"/>
      <c r="P298" s="599"/>
      <c r="Q298" s="599"/>
      <c r="R298" s="600"/>
      <c r="S298" s="604"/>
      <c r="T298" s="604"/>
      <c r="U298" s="604"/>
      <c r="V298" s="604"/>
      <c r="W298" s="604"/>
      <c r="X298" s="604"/>
      <c r="Y298" s="605"/>
      <c r="Z298" s="604"/>
      <c r="AA298" s="604"/>
      <c r="AB298" s="604"/>
      <c r="AC298" s="604"/>
      <c r="AD298" s="604"/>
      <c r="AE298" s="604"/>
      <c r="AF298" s="605"/>
      <c r="AG298" s="608">
        <f>S298-Z298</f>
        <v>0</v>
      </c>
      <c r="AH298" s="608"/>
      <c r="AI298" s="608"/>
      <c r="AJ298" s="608"/>
      <c r="AK298" s="608"/>
      <c r="AL298" s="608"/>
      <c r="AM298" s="609"/>
    </row>
    <row r="299" spans="1:39">
      <c r="A299" s="632"/>
      <c r="B299" s="633"/>
      <c r="C299" s="472"/>
      <c r="D299" s="663"/>
      <c r="E299" s="663"/>
      <c r="F299" s="473"/>
      <c r="G299" s="601"/>
      <c r="H299" s="602"/>
      <c r="I299" s="602"/>
      <c r="J299" s="602"/>
      <c r="K299" s="601"/>
      <c r="L299" s="602"/>
      <c r="M299" s="602"/>
      <c r="N299" s="602"/>
      <c r="O299" s="602"/>
      <c r="P299" s="602"/>
      <c r="Q299" s="602"/>
      <c r="R299" s="603"/>
      <c r="S299" s="606"/>
      <c r="T299" s="606"/>
      <c r="U299" s="606"/>
      <c r="V299" s="606"/>
      <c r="W299" s="606"/>
      <c r="X299" s="606"/>
      <c r="Y299" s="607"/>
      <c r="Z299" s="606"/>
      <c r="AA299" s="606"/>
      <c r="AB299" s="606"/>
      <c r="AC299" s="606"/>
      <c r="AD299" s="606"/>
      <c r="AE299" s="606"/>
      <c r="AF299" s="607"/>
      <c r="AG299" s="610"/>
      <c r="AH299" s="610"/>
      <c r="AI299" s="610"/>
      <c r="AJ299" s="610"/>
      <c r="AK299" s="610"/>
      <c r="AL299" s="610"/>
      <c r="AM299" s="611"/>
    </row>
    <row r="300" spans="1:39">
      <c r="A300" s="630">
        <v>143</v>
      </c>
      <c r="B300" s="631"/>
      <c r="C300" s="660"/>
      <c r="D300" s="661"/>
      <c r="E300" s="661"/>
      <c r="F300" s="662"/>
      <c r="G300" s="598"/>
      <c r="H300" s="599"/>
      <c r="I300" s="599"/>
      <c r="J300" s="599"/>
      <c r="K300" s="598"/>
      <c r="L300" s="599"/>
      <c r="M300" s="599"/>
      <c r="N300" s="599"/>
      <c r="O300" s="599"/>
      <c r="P300" s="599"/>
      <c r="Q300" s="599"/>
      <c r="R300" s="600"/>
      <c r="S300" s="604"/>
      <c r="T300" s="604"/>
      <c r="U300" s="604"/>
      <c r="V300" s="604"/>
      <c r="W300" s="604"/>
      <c r="X300" s="604"/>
      <c r="Y300" s="605"/>
      <c r="Z300" s="604"/>
      <c r="AA300" s="604"/>
      <c r="AB300" s="604"/>
      <c r="AC300" s="604"/>
      <c r="AD300" s="604"/>
      <c r="AE300" s="604"/>
      <c r="AF300" s="605"/>
      <c r="AG300" s="608">
        <f>S300-Z300</f>
        <v>0</v>
      </c>
      <c r="AH300" s="608"/>
      <c r="AI300" s="608"/>
      <c r="AJ300" s="608"/>
      <c r="AK300" s="608"/>
      <c r="AL300" s="608"/>
      <c r="AM300" s="609"/>
    </row>
    <row r="301" spans="1:39">
      <c r="A301" s="632"/>
      <c r="B301" s="633"/>
      <c r="C301" s="472"/>
      <c r="D301" s="663"/>
      <c r="E301" s="663"/>
      <c r="F301" s="473"/>
      <c r="G301" s="601"/>
      <c r="H301" s="602"/>
      <c r="I301" s="602"/>
      <c r="J301" s="602"/>
      <c r="K301" s="601"/>
      <c r="L301" s="602"/>
      <c r="M301" s="602"/>
      <c r="N301" s="602"/>
      <c r="O301" s="602"/>
      <c r="P301" s="602"/>
      <c r="Q301" s="602"/>
      <c r="R301" s="603"/>
      <c r="S301" s="606"/>
      <c r="T301" s="606"/>
      <c r="U301" s="606"/>
      <c r="V301" s="606"/>
      <c r="W301" s="606"/>
      <c r="X301" s="606"/>
      <c r="Y301" s="607"/>
      <c r="Z301" s="606"/>
      <c r="AA301" s="606"/>
      <c r="AB301" s="606"/>
      <c r="AC301" s="606"/>
      <c r="AD301" s="606"/>
      <c r="AE301" s="606"/>
      <c r="AF301" s="607"/>
      <c r="AG301" s="610"/>
      <c r="AH301" s="610"/>
      <c r="AI301" s="610"/>
      <c r="AJ301" s="610"/>
      <c r="AK301" s="610"/>
      <c r="AL301" s="610"/>
      <c r="AM301" s="611"/>
    </row>
    <row r="302" spans="1:39">
      <c r="A302" s="630">
        <v>144</v>
      </c>
      <c r="B302" s="631"/>
      <c r="C302" s="660"/>
      <c r="D302" s="661"/>
      <c r="E302" s="661"/>
      <c r="F302" s="662"/>
      <c r="G302" s="598"/>
      <c r="H302" s="599"/>
      <c r="I302" s="599"/>
      <c r="J302" s="599"/>
      <c r="K302" s="598"/>
      <c r="L302" s="599"/>
      <c r="M302" s="599"/>
      <c r="N302" s="599"/>
      <c r="O302" s="599"/>
      <c r="P302" s="599"/>
      <c r="Q302" s="599"/>
      <c r="R302" s="600"/>
      <c r="S302" s="604"/>
      <c r="T302" s="604"/>
      <c r="U302" s="604"/>
      <c r="V302" s="604"/>
      <c r="W302" s="604"/>
      <c r="X302" s="604"/>
      <c r="Y302" s="605"/>
      <c r="Z302" s="604"/>
      <c r="AA302" s="604"/>
      <c r="AB302" s="604"/>
      <c r="AC302" s="604"/>
      <c r="AD302" s="604"/>
      <c r="AE302" s="604"/>
      <c r="AF302" s="605"/>
      <c r="AG302" s="608">
        <f>S302-Z302</f>
        <v>0</v>
      </c>
      <c r="AH302" s="608"/>
      <c r="AI302" s="608"/>
      <c r="AJ302" s="608"/>
      <c r="AK302" s="608"/>
      <c r="AL302" s="608"/>
      <c r="AM302" s="609"/>
    </row>
    <row r="303" spans="1:39">
      <c r="A303" s="632"/>
      <c r="B303" s="633"/>
      <c r="C303" s="472"/>
      <c r="D303" s="663"/>
      <c r="E303" s="663"/>
      <c r="F303" s="473"/>
      <c r="G303" s="601"/>
      <c r="H303" s="602"/>
      <c r="I303" s="602"/>
      <c r="J303" s="602"/>
      <c r="K303" s="601"/>
      <c r="L303" s="602"/>
      <c r="M303" s="602"/>
      <c r="N303" s="602"/>
      <c r="O303" s="602"/>
      <c r="P303" s="602"/>
      <c r="Q303" s="602"/>
      <c r="R303" s="603"/>
      <c r="S303" s="606"/>
      <c r="T303" s="606"/>
      <c r="U303" s="606"/>
      <c r="V303" s="606"/>
      <c r="W303" s="606"/>
      <c r="X303" s="606"/>
      <c r="Y303" s="607"/>
      <c r="Z303" s="606"/>
      <c r="AA303" s="606"/>
      <c r="AB303" s="606"/>
      <c r="AC303" s="606"/>
      <c r="AD303" s="606"/>
      <c r="AE303" s="606"/>
      <c r="AF303" s="607"/>
      <c r="AG303" s="610"/>
      <c r="AH303" s="610"/>
      <c r="AI303" s="610"/>
      <c r="AJ303" s="610"/>
      <c r="AK303" s="610"/>
      <c r="AL303" s="610"/>
      <c r="AM303" s="611"/>
    </row>
    <row r="304" spans="1:39">
      <c r="A304" s="630">
        <v>145</v>
      </c>
      <c r="B304" s="631"/>
      <c r="C304" s="660"/>
      <c r="D304" s="661"/>
      <c r="E304" s="661"/>
      <c r="F304" s="661"/>
      <c r="G304" s="598"/>
      <c r="H304" s="599"/>
      <c r="I304" s="599"/>
      <c r="J304" s="599"/>
      <c r="K304" s="598"/>
      <c r="L304" s="599"/>
      <c r="M304" s="599"/>
      <c r="N304" s="599"/>
      <c r="O304" s="599"/>
      <c r="P304" s="599"/>
      <c r="Q304" s="599"/>
      <c r="R304" s="600"/>
      <c r="S304" s="604"/>
      <c r="T304" s="604"/>
      <c r="U304" s="604"/>
      <c r="V304" s="604"/>
      <c r="W304" s="604"/>
      <c r="X304" s="604"/>
      <c r="Y304" s="605"/>
      <c r="Z304" s="604"/>
      <c r="AA304" s="604"/>
      <c r="AB304" s="604"/>
      <c r="AC304" s="604"/>
      <c r="AD304" s="604"/>
      <c r="AE304" s="604"/>
      <c r="AF304" s="605"/>
      <c r="AG304" s="608">
        <f>S304-Z304</f>
        <v>0</v>
      </c>
      <c r="AH304" s="608"/>
      <c r="AI304" s="608"/>
      <c r="AJ304" s="608"/>
      <c r="AK304" s="608"/>
      <c r="AL304" s="608"/>
      <c r="AM304" s="609"/>
    </row>
    <row r="305" spans="1:39">
      <c r="A305" s="632"/>
      <c r="B305" s="633"/>
      <c r="C305" s="472"/>
      <c r="D305" s="663"/>
      <c r="E305" s="663"/>
      <c r="F305" s="663"/>
      <c r="G305" s="601"/>
      <c r="H305" s="602"/>
      <c r="I305" s="602"/>
      <c r="J305" s="602"/>
      <c r="K305" s="463"/>
      <c r="L305" s="440"/>
      <c r="M305" s="440"/>
      <c r="N305" s="440"/>
      <c r="O305" s="440"/>
      <c r="P305" s="440"/>
      <c r="Q305" s="440"/>
      <c r="R305" s="464"/>
      <c r="S305" s="664"/>
      <c r="T305" s="664"/>
      <c r="U305" s="664"/>
      <c r="V305" s="664"/>
      <c r="W305" s="664"/>
      <c r="X305" s="664"/>
      <c r="Y305" s="665"/>
      <c r="Z305" s="664"/>
      <c r="AA305" s="664"/>
      <c r="AB305" s="664"/>
      <c r="AC305" s="664"/>
      <c r="AD305" s="664"/>
      <c r="AE305" s="664"/>
      <c r="AF305" s="665"/>
      <c r="AG305" s="610"/>
      <c r="AH305" s="610"/>
      <c r="AI305" s="610"/>
      <c r="AJ305" s="610"/>
      <c r="AK305" s="610"/>
      <c r="AL305" s="610"/>
      <c r="AM305" s="611"/>
    </row>
    <row r="306" spans="1:39">
      <c r="A306" s="630">
        <v>146</v>
      </c>
      <c r="B306" s="631"/>
      <c r="C306" s="660"/>
      <c r="D306" s="661"/>
      <c r="E306" s="661"/>
      <c r="F306" s="661"/>
      <c r="G306" s="598"/>
      <c r="H306" s="599"/>
      <c r="I306" s="599"/>
      <c r="J306" s="599"/>
      <c r="K306" s="598"/>
      <c r="L306" s="599"/>
      <c r="M306" s="599"/>
      <c r="N306" s="599"/>
      <c r="O306" s="599"/>
      <c r="P306" s="599"/>
      <c r="Q306" s="599"/>
      <c r="R306" s="600"/>
      <c r="S306" s="604"/>
      <c r="T306" s="604"/>
      <c r="U306" s="604"/>
      <c r="V306" s="604"/>
      <c r="W306" s="604"/>
      <c r="X306" s="604"/>
      <c r="Y306" s="605"/>
      <c r="Z306" s="604"/>
      <c r="AA306" s="604"/>
      <c r="AB306" s="604"/>
      <c r="AC306" s="604"/>
      <c r="AD306" s="604"/>
      <c r="AE306" s="604"/>
      <c r="AF306" s="605"/>
      <c r="AG306" s="608">
        <f>S306-Z306</f>
        <v>0</v>
      </c>
      <c r="AH306" s="608"/>
      <c r="AI306" s="608"/>
      <c r="AJ306" s="608"/>
      <c r="AK306" s="608"/>
      <c r="AL306" s="608"/>
      <c r="AM306" s="609"/>
    </row>
    <row r="307" spans="1:39">
      <c r="A307" s="632"/>
      <c r="B307" s="633"/>
      <c r="C307" s="666"/>
      <c r="D307" s="667"/>
      <c r="E307" s="667"/>
      <c r="F307" s="667"/>
      <c r="G307" s="601"/>
      <c r="H307" s="602"/>
      <c r="I307" s="602"/>
      <c r="J307" s="602"/>
      <c r="K307" s="601"/>
      <c r="L307" s="602"/>
      <c r="M307" s="602"/>
      <c r="N307" s="602"/>
      <c r="O307" s="602"/>
      <c r="P307" s="602"/>
      <c r="Q307" s="602"/>
      <c r="R307" s="603"/>
      <c r="S307" s="606"/>
      <c r="T307" s="606"/>
      <c r="U307" s="606"/>
      <c r="V307" s="606"/>
      <c r="W307" s="606"/>
      <c r="X307" s="606"/>
      <c r="Y307" s="607"/>
      <c r="Z307" s="606"/>
      <c r="AA307" s="606"/>
      <c r="AB307" s="606"/>
      <c r="AC307" s="606"/>
      <c r="AD307" s="606"/>
      <c r="AE307" s="606"/>
      <c r="AF307" s="607"/>
      <c r="AG307" s="610"/>
      <c r="AH307" s="610"/>
      <c r="AI307" s="610"/>
      <c r="AJ307" s="610"/>
      <c r="AK307" s="610"/>
      <c r="AL307" s="610"/>
      <c r="AM307" s="611"/>
    </row>
    <row r="308" spans="1:39">
      <c r="A308" s="630">
        <v>147</v>
      </c>
      <c r="B308" s="631"/>
      <c r="C308" s="660"/>
      <c r="D308" s="661"/>
      <c r="E308" s="661"/>
      <c r="F308" s="661"/>
      <c r="G308" s="598"/>
      <c r="H308" s="599"/>
      <c r="I308" s="599"/>
      <c r="J308" s="599"/>
      <c r="K308" s="598"/>
      <c r="L308" s="599"/>
      <c r="M308" s="599"/>
      <c r="N308" s="599"/>
      <c r="O308" s="599"/>
      <c r="P308" s="599"/>
      <c r="Q308" s="599"/>
      <c r="R308" s="600"/>
      <c r="S308" s="604"/>
      <c r="T308" s="604"/>
      <c r="U308" s="604"/>
      <c r="V308" s="604"/>
      <c r="W308" s="604"/>
      <c r="X308" s="604"/>
      <c r="Y308" s="605"/>
      <c r="Z308" s="604"/>
      <c r="AA308" s="604"/>
      <c r="AB308" s="604"/>
      <c r="AC308" s="604"/>
      <c r="AD308" s="604"/>
      <c r="AE308" s="604"/>
      <c r="AF308" s="605"/>
      <c r="AG308" s="608">
        <f>S308-Z308</f>
        <v>0</v>
      </c>
      <c r="AH308" s="608"/>
      <c r="AI308" s="608"/>
      <c r="AJ308" s="608"/>
      <c r="AK308" s="608"/>
      <c r="AL308" s="608"/>
      <c r="AM308" s="609"/>
    </row>
    <row r="309" spans="1:39">
      <c r="A309" s="632"/>
      <c r="B309" s="633"/>
      <c r="C309" s="666"/>
      <c r="D309" s="667"/>
      <c r="E309" s="667"/>
      <c r="F309" s="667"/>
      <c r="G309" s="601"/>
      <c r="H309" s="602"/>
      <c r="I309" s="602"/>
      <c r="J309" s="602"/>
      <c r="K309" s="601"/>
      <c r="L309" s="602"/>
      <c r="M309" s="602"/>
      <c r="N309" s="602"/>
      <c r="O309" s="602"/>
      <c r="P309" s="602"/>
      <c r="Q309" s="602"/>
      <c r="R309" s="603"/>
      <c r="S309" s="606"/>
      <c r="T309" s="606"/>
      <c r="U309" s="606"/>
      <c r="V309" s="606"/>
      <c r="W309" s="606"/>
      <c r="X309" s="606"/>
      <c r="Y309" s="607"/>
      <c r="Z309" s="606"/>
      <c r="AA309" s="606"/>
      <c r="AB309" s="606"/>
      <c r="AC309" s="606"/>
      <c r="AD309" s="606"/>
      <c r="AE309" s="606"/>
      <c r="AF309" s="607"/>
      <c r="AG309" s="610"/>
      <c r="AH309" s="610"/>
      <c r="AI309" s="610"/>
      <c r="AJ309" s="610"/>
      <c r="AK309" s="610"/>
      <c r="AL309" s="610"/>
      <c r="AM309" s="611"/>
    </row>
    <row r="310" spans="1:39">
      <c r="A310" s="630">
        <v>148</v>
      </c>
      <c r="B310" s="631"/>
      <c r="C310" s="660"/>
      <c r="D310" s="661"/>
      <c r="E310" s="661"/>
      <c r="F310" s="661"/>
      <c r="G310" s="598"/>
      <c r="H310" s="599"/>
      <c r="I310" s="599"/>
      <c r="J310" s="599"/>
      <c r="K310" s="598"/>
      <c r="L310" s="599"/>
      <c r="M310" s="599"/>
      <c r="N310" s="599"/>
      <c r="O310" s="599"/>
      <c r="P310" s="599"/>
      <c r="Q310" s="599"/>
      <c r="R310" s="600"/>
      <c r="S310" s="604"/>
      <c r="T310" s="604"/>
      <c r="U310" s="604"/>
      <c r="V310" s="604"/>
      <c r="W310" s="604"/>
      <c r="X310" s="604"/>
      <c r="Y310" s="605"/>
      <c r="Z310" s="604"/>
      <c r="AA310" s="604"/>
      <c r="AB310" s="604"/>
      <c r="AC310" s="604"/>
      <c r="AD310" s="604"/>
      <c r="AE310" s="604"/>
      <c r="AF310" s="605"/>
      <c r="AG310" s="608">
        <f>S310-Z310</f>
        <v>0</v>
      </c>
      <c r="AH310" s="608"/>
      <c r="AI310" s="608"/>
      <c r="AJ310" s="608"/>
      <c r="AK310" s="608"/>
      <c r="AL310" s="608"/>
      <c r="AM310" s="609"/>
    </row>
    <row r="311" spans="1:39">
      <c r="A311" s="632"/>
      <c r="B311" s="633"/>
      <c r="C311" s="666"/>
      <c r="D311" s="667"/>
      <c r="E311" s="667"/>
      <c r="F311" s="667"/>
      <c r="G311" s="601"/>
      <c r="H311" s="602"/>
      <c r="I311" s="602"/>
      <c r="J311" s="602"/>
      <c r="K311" s="601"/>
      <c r="L311" s="602"/>
      <c r="M311" s="602"/>
      <c r="N311" s="602"/>
      <c r="O311" s="602"/>
      <c r="P311" s="602"/>
      <c r="Q311" s="602"/>
      <c r="R311" s="603"/>
      <c r="S311" s="606"/>
      <c r="T311" s="606"/>
      <c r="U311" s="606"/>
      <c r="V311" s="606"/>
      <c r="W311" s="606"/>
      <c r="X311" s="606"/>
      <c r="Y311" s="607"/>
      <c r="Z311" s="606"/>
      <c r="AA311" s="606"/>
      <c r="AB311" s="606"/>
      <c r="AC311" s="606"/>
      <c r="AD311" s="606"/>
      <c r="AE311" s="606"/>
      <c r="AF311" s="607"/>
      <c r="AG311" s="610"/>
      <c r="AH311" s="610"/>
      <c r="AI311" s="610"/>
      <c r="AJ311" s="610"/>
      <c r="AK311" s="610"/>
      <c r="AL311" s="610"/>
      <c r="AM311" s="611"/>
    </row>
    <row r="312" spans="1:39">
      <c r="A312" s="630">
        <v>149</v>
      </c>
      <c r="B312" s="631"/>
      <c r="C312" s="660"/>
      <c r="D312" s="661"/>
      <c r="E312" s="661"/>
      <c r="F312" s="661"/>
      <c r="G312" s="598"/>
      <c r="H312" s="599"/>
      <c r="I312" s="599"/>
      <c r="J312" s="599"/>
      <c r="K312" s="598"/>
      <c r="L312" s="599"/>
      <c r="M312" s="599"/>
      <c r="N312" s="599"/>
      <c r="O312" s="599"/>
      <c r="P312" s="599"/>
      <c r="Q312" s="599"/>
      <c r="R312" s="600"/>
      <c r="S312" s="604"/>
      <c r="T312" s="604"/>
      <c r="U312" s="604"/>
      <c r="V312" s="604"/>
      <c r="W312" s="604"/>
      <c r="X312" s="604"/>
      <c r="Y312" s="605"/>
      <c r="Z312" s="604"/>
      <c r="AA312" s="604"/>
      <c r="AB312" s="604"/>
      <c r="AC312" s="604"/>
      <c r="AD312" s="604"/>
      <c r="AE312" s="604"/>
      <c r="AF312" s="605"/>
      <c r="AG312" s="608">
        <f>S312-Z312</f>
        <v>0</v>
      </c>
      <c r="AH312" s="608"/>
      <c r="AI312" s="608"/>
      <c r="AJ312" s="608"/>
      <c r="AK312" s="608"/>
      <c r="AL312" s="608"/>
      <c r="AM312" s="609"/>
    </row>
    <row r="313" spans="1:39">
      <c r="A313" s="632"/>
      <c r="B313" s="633"/>
      <c r="C313" s="666"/>
      <c r="D313" s="667"/>
      <c r="E313" s="667"/>
      <c r="F313" s="667"/>
      <c r="G313" s="601"/>
      <c r="H313" s="602"/>
      <c r="I313" s="602"/>
      <c r="J313" s="602"/>
      <c r="K313" s="601"/>
      <c r="L313" s="602"/>
      <c r="M313" s="602"/>
      <c r="N313" s="602"/>
      <c r="O313" s="602"/>
      <c r="P313" s="602"/>
      <c r="Q313" s="602"/>
      <c r="R313" s="603"/>
      <c r="S313" s="606"/>
      <c r="T313" s="606"/>
      <c r="U313" s="606"/>
      <c r="V313" s="606"/>
      <c r="W313" s="606"/>
      <c r="X313" s="606"/>
      <c r="Y313" s="607"/>
      <c r="Z313" s="606"/>
      <c r="AA313" s="606"/>
      <c r="AB313" s="606"/>
      <c r="AC313" s="606"/>
      <c r="AD313" s="606"/>
      <c r="AE313" s="606"/>
      <c r="AF313" s="607"/>
      <c r="AG313" s="610"/>
      <c r="AH313" s="610"/>
      <c r="AI313" s="610"/>
      <c r="AJ313" s="610"/>
      <c r="AK313" s="610"/>
      <c r="AL313" s="610"/>
      <c r="AM313" s="611"/>
    </row>
    <row r="314" spans="1:39">
      <c r="A314" s="630">
        <v>150</v>
      </c>
      <c r="B314" s="631"/>
      <c r="C314" s="660"/>
      <c r="D314" s="661"/>
      <c r="E314" s="661"/>
      <c r="F314" s="661"/>
      <c r="G314" s="598"/>
      <c r="H314" s="599"/>
      <c r="I314" s="599"/>
      <c r="J314" s="599"/>
      <c r="K314" s="598"/>
      <c r="L314" s="599"/>
      <c r="M314" s="599"/>
      <c r="N314" s="599"/>
      <c r="O314" s="599"/>
      <c r="P314" s="599"/>
      <c r="Q314" s="599"/>
      <c r="R314" s="600"/>
      <c r="S314" s="604"/>
      <c r="T314" s="604"/>
      <c r="U314" s="604"/>
      <c r="V314" s="604"/>
      <c r="W314" s="604"/>
      <c r="X314" s="604"/>
      <c r="Y314" s="605"/>
      <c r="Z314" s="604"/>
      <c r="AA314" s="604"/>
      <c r="AB314" s="604"/>
      <c r="AC314" s="604"/>
      <c r="AD314" s="604"/>
      <c r="AE314" s="604"/>
      <c r="AF314" s="605"/>
      <c r="AG314" s="608">
        <f>S314-Z314</f>
        <v>0</v>
      </c>
      <c r="AH314" s="608"/>
      <c r="AI314" s="608"/>
      <c r="AJ314" s="608"/>
      <c r="AK314" s="608"/>
      <c r="AL314" s="608"/>
      <c r="AM314" s="609"/>
    </row>
    <row r="315" spans="1:39">
      <c r="A315" s="632"/>
      <c r="B315" s="633"/>
      <c r="C315" s="472"/>
      <c r="D315" s="663"/>
      <c r="E315" s="663"/>
      <c r="F315" s="663"/>
      <c r="G315" s="601"/>
      <c r="H315" s="602"/>
      <c r="I315" s="602"/>
      <c r="J315" s="602"/>
      <c r="K315" s="463"/>
      <c r="L315" s="440"/>
      <c r="M315" s="440"/>
      <c r="N315" s="440"/>
      <c r="O315" s="440"/>
      <c r="P315" s="440"/>
      <c r="Q315" s="440"/>
      <c r="R315" s="464"/>
      <c r="S315" s="664"/>
      <c r="T315" s="664"/>
      <c r="U315" s="664"/>
      <c r="V315" s="664"/>
      <c r="W315" s="664"/>
      <c r="X315" s="664"/>
      <c r="Y315" s="665"/>
      <c r="Z315" s="664"/>
      <c r="AA315" s="664"/>
      <c r="AB315" s="664"/>
      <c r="AC315" s="664"/>
      <c r="AD315" s="664"/>
      <c r="AE315" s="664"/>
      <c r="AF315" s="665"/>
      <c r="AG315" s="610"/>
      <c r="AH315" s="610"/>
      <c r="AI315" s="610"/>
      <c r="AJ315" s="610"/>
      <c r="AK315" s="610"/>
      <c r="AL315" s="610"/>
      <c r="AM315" s="611"/>
    </row>
    <row r="316" spans="1:39">
      <c r="A316" s="630">
        <v>151</v>
      </c>
      <c r="B316" s="631"/>
      <c r="C316" s="660"/>
      <c r="D316" s="661"/>
      <c r="E316" s="661"/>
      <c r="F316" s="661"/>
      <c r="G316" s="598"/>
      <c r="H316" s="599"/>
      <c r="I316" s="599"/>
      <c r="J316" s="599"/>
      <c r="K316" s="598"/>
      <c r="L316" s="599"/>
      <c r="M316" s="599"/>
      <c r="N316" s="599"/>
      <c r="O316" s="599"/>
      <c r="P316" s="599"/>
      <c r="Q316" s="599"/>
      <c r="R316" s="600"/>
      <c r="S316" s="604"/>
      <c r="T316" s="604"/>
      <c r="U316" s="604"/>
      <c r="V316" s="604"/>
      <c r="W316" s="604"/>
      <c r="X316" s="604"/>
      <c r="Y316" s="605"/>
      <c r="Z316" s="604"/>
      <c r="AA316" s="604"/>
      <c r="AB316" s="604"/>
      <c r="AC316" s="604"/>
      <c r="AD316" s="604"/>
      <c r="AE316" s="604"/>
      <c r="AF316" s="605"/>
      <c r="AG316" s="608">
        <f>S316-Z316</f>
        <v>0</v>
      </c>
      <c r="AH316" s="608"/>
      <c r="AI316" s="608"/>
      <c r="AJ316" s="608"/>
      <c r="AK316" s="608"/>
      <c r="AL316" s="608"/>
      <c r="AM316" s="609"/>
    </row>
    <row r="317" spans="1:39">
      <c r="A317" s="632"/>
      <c r="B317" s="633"/>
      <c r="C317" s="666"/>
      <c r="D317" s="667"/>
      <c r="E317" s="667"/>
      <c r="F317" s="667"/>
      <c r="G317" s="601"/>
      <c r="H317" s="602"/>
      <c r="I317" s="602"/>
      <c r="J317" s="602"/>
      <c r="K317" s="601"/>
      <c r="L317" s="602"/>
      <c r="M317" s="602"/>
      <c r="N317" s="602"/>
      <c r="O317" s="602"/>
      <c r="P317" s="602"/>
      <c r="Q317" s="602"/>
      <c r="R317" s="603"/>
      <c r="S317" s="606"/>
      <c r="T317" s="606"/>
      <c r="U317" s="606"/>
      <c r="V317" s="606"/>
      <c r="W317" s="606"/>
      <c r="X317" s="606"/>
      <c r="Y317" s="607"/>
      <c r="Z317" s="606"/>
      <c r="AA317" s="606"/>
      <c r="AB317" s="606"/>
      <c r="AC317" s="606"/>
      <c r="AD317" s="606"/>
      <c r="AE317" s="606"/>
      <c r="AF317" s="607"/>
      <c r="AG317" s="610"/>
      <c r="AH317" s="610"/>
      <c r="AI317" s="610"/>
      <c r="AJ317" s="610"/>
      <c r="AK317" s="610"/>
      <c r="AL317" s="610"/>
      <c r="AM317" s="611"/>
    </row>
    <row r="318" spans="1:39">
      <c r="A318" s="630">
        <v>152</v>
      </c>
      <c r="B318" s="631"/>
      <c r="C318" s="660"/>
      <c r="D318" s="661"/>
      <c r="E318" s="661"/>
      <c r="F318" s="661"/>
      <c r="G318" s="598"/>
      <c r="H318" s="599"/>
      <c r="I318" s="599"/>
      <c r="J318" s="599"/>
      <c r="K318" s="598"/>
      <c r="L318" s="599"/>
      <c r="M318" s="599"/>
      <c r="N318" s="599"/>
      <c r="O318" s="599"/>
      <c r="P318" s="599"/>
      <c r="Q318" s="599"/>
      <c r="R318" s="600"/>
      <c r="S318" s="604"/>
      <c r="T318" s="604"/>
      <c r="U318" s="604"/>
      <c r="V318" s="604"/>
      <c r="W318" s="604"/>
      <c r="X318" s="604"/>
      <c r="Y318" s="605"/>
      <c r="Z318" s="604"/>
      <c r="AA318" s="604"/>
      <c r="AB318" s="604"/>
      <c r="AC318" s="604"/>
      <c r="AD318" s="604"/>
      <c r="AE318" s="604"/>
      <c r="AF318" s="605"/>
      <c r="AG318" s="608">
        <f>S318-Z318</f>
        <v>0</v>
      </c>
      <c r="AH318" s="608"/>
      <c r="AI318" s="608"/>
      <c r="AJ318" s="608"/>
      <c r="AK318" s="608"/>
      <c r="AL318" s="608"/>
      <c r="AM318" s="609"/>
    </row>
    <row r="319" spans="1:39">
      <c r="A319" s="632"/>
      <c r="B319" s="633"/>
      <c r="C319" s="666"/>
      <c r="D319" s="667"/>
      <c r="E319" s="667"/>
      <c r="F319" s="667"/>
      <c r="G319" s="601"/>
      <c r="H319" s="602"/>
      <c r="I319" s="602"/>
      <c r="J319" s="602"/>
      <c r="K319" s="601"/>
      <c r="L319" s="602"/>
      <c r="M319" s="602"/>
      <c r="N319" s="602"/>
      <c r="O319" s="602"/>
      <c r="P319" s="602"/>
      <c r="Q319" s="602"/>
      <c r="R319" s="603"/>
      <c r="S319" s="606"/>
      <c r="T319" s="606"/>
      <c r="U319" s="606"/>
      <c r="V319" s="606"/>
      <c r="W319" s="606"/>
      <c r="X319" s="606"/>
      <c r="Y319" s="607"/>
      <c r="Z319" s="606"/>
      <c r="AA319" s="606"/>
      <c r="AB319" s="606"/>
      <c r="AC319" s="606"/>
      <c r="AD319" s="606"/>
      <c r="AE319" s="606"/>
      <c r="AF319" s="607"/>
      <c r="AG319" s="610"/>
      <c r="AH319" s="610"/>
      <c r="AI319" s="610"/>
      <c r="AJ319" s="610"/>
      <c r="AK319" s="610"/>
      <c r="AL319" s="610"/>
      <c r="AM319" s="611"/>
    </row>
    <row r="320" spans="1:39">
      <c r="A320" s="630">
        <v>153</v>
      </c>
      <c r="B320" s="631"/>
      <c r="C320" s="660"/>
      <c r="D320" s="661"/>
      <c r="E320" s="661"/>
      <c r="F320" s="661"/>
      <c r="G320" s="598"/>
      <c r="H320" s="599"/>
      <c r="I320" s="599"/>
      <c r="J320" s="599"/>
      <c r="K320" s="598"/>
      <c r="L320" s="599"/>
      <c r="M320" s="599"/>
      <c r="N320" s="599"/>
      <c r="O320" s="599"/>
      <c r="P320" s="599"/>
      <c r="Q320" s="599"/>
      <c r="R320" s="600"/>
      <c r="S320" s="604"/>
      <c r="T320" s="604"/>
      <c r="U320" s="604"/>
      <c r="V320" s="604"/>
      <c r="W320" s="604"/>
      <c r="X320" s="604"/>
      <c r="Y320" s="605"/>
      <c r="Z320" s="604"/>
      <c r="AA320" s="604"/>
      <c r="AB320" s="604"/>
      <c r="AC320" s="604"/>
      <c r="AD320" s="604"/>
      <c r="AE320" s="604"/>
      <c r="AF320" s="605"/>
      <c r="AG320" s="608">
        <f>S320-Z320</f>
        <v>0</v>
      </c>
      <c r="AH320" s="608"/>
      <c r="AI320" s="608"/>
      <c r="AJ320" s="608"/>
      <c r="AK320" s="608"/>
      <c r="AL320" s="608"/>
      <c r="AM320" s="609"/>
    </row>
    <row r="321" spans="1:39">
      <c r="A321" s="632"/>
      <c r="B321" s="633"/>
      <c r="C321" s="666"/>
      <c r="D321" s="667"/>
      <c r="E321" s="667"/>
      <c r="F321" s="667"/>
      <c r="G321" s="601"/>
      <c r="H321" s="602"/>
      <c r="I321" s="602"/>
      <c r="J321" s="602"/>
      <c r="K321" s="601"/>
      <c r="L321" s="602"/>
      <c r="M321" s="602"/>
      <c r="N321" s="602"/>
      <c r="O321" s="602"/>
      <c r="P321" s="602"/>
      <c r="Q321" s="602"/>
      <c r="R321" s="603"/>
      <c r="S321" s="606"/>
      <c r="T321" s="606"/>
      <c r="U321" s="606"/>
      <c r="V321" s="606"/>
      <c r="W321" s="606"/>
      <c r="X321" s="606"/>
      <c r="Y321" s="607"/>
      <c r="Z321" s="606"/>
      <c r="AA321" s="606"/>
      <c r="AB321" s="606"/>
      <c r="AC321" s="606"/>
      <c r="AD321" s="606"/>
      <c r="AE321" s="606"/>
      <c r="AF321" s="607"/>
      <c r="AG321" s="610"/>
      <c r="AH321" s="610"/>
      <c r="AI321" s="610"/>
      <c r="AJ321" s="610"/>
      <c r="AK321" s="610"/>
      <c r="AL321" s="610"/>
      <c r="AM321" s="611"/>
    </row>
    <row r="322" spans="1:39">
      <c r="A322" s="630">
        <v>154</v>
      </c>
      <c r="B322" s="631"/>
      <c r="C322" s="660"/>
      <c r="D322" s="661"/>
      <c r="E322" s="661"/>
      <c r="F322" s="661"/>
      <c r="G322" s="598"/>
      <c r="H322" s="599"/>
      <c r="I322" s="599"/>
      <c r="J322" s="599"/>
      <c r="K322" s="598"/>
      <c r="L322" s="599"/>
      <c r="M322" s="599"/>
      <c r="N322" s="599"/>
      <c r="O322" s="599"/>
      <c r="P322" s="599"/>
      <c r="Q322" s="599"/>
      <c r="R322" s="600"/>
      <c r="S322" s="604"/>
      <c r="T322" s="604"/>
      <c r="U322" s="604"/>
      <c r="V322" s="604"/>
      <c r="W322" s="604"/>
      <c r="X322" s="604"/>
      <c r="Y322" s="605"/>
      <c r="Z322" s="604"/>
      <c r="AA322" s="604"/>
      <c r="AB322" s="604"/>
      <c r="AC322" s="604"/>
      <c r="AD322" s="604"/>
      <c r="AE322" s="604"/>
      <c r="AF322" s="605"/>
      <c r="AG322" s="608">
        <f>S322-Z322</f>
        <v>0</v>
      </c>
      <c r="AH322" s="608"/>
      <c r="AI322" s="608"/>
      <c r="AJ322" s="608"/>
      <c r="AK322" s="608"/>
      <c r="AL322" s="608"/>
      <c r="AM322" s="609"/>
    </row>
    <row r="323" spans="1:39">
      <c r="A323" s="632"/>
      <c r="B323" s="633"/>
      <c r="C323" s="666"/>
      <c r="D323" s="667"/>
      <c r="E323" s="667"/>
      <c r="F323" s="667"/>
      <c r="G323" s="601"/>
      <c r="H323" s="602"/>
      <c r="I323" s="602"/>
      <c r="J323" s="602"/>
      <c r="K323" s="601"/>
      <c r="L323" s="602"/>
      <c r="M323" s="602"/>
      <c r="N323" s="602"/>
      <c r="O323" s="602"/>
      <c r="P323" s="602"/>
      <c r="Q323" s="602"/>
      <c r="R323" s="603"/>
      <c r="S323" s="606"/>
      <c r="T323" s="606"/>
      <c r="U323" s="606"/>
      <c r="V323" s="606"/>
      <c r="W323" s="606"/>
      <c r="X323" s="606"/>
      <c r="Y323" s="607"/>
      <c r="Z323" s="606"/>
      <c r="AA323" s="606"/>
      <c r="AB323" s="606"/>
      <c r="AC323" s="606"/>
      <c r="AD323" s="606"/>
      <c r="AE323" s="606"/>
      <c r="AF323" s="607"/>
      <c r="AG323" s="610"/>
      <c r="AH323" s="610"/>
      <c r="AI323" s="610"/>
      <c r="AJ323" s="610"/>
      <c r="AK323" s="610"/>
      <c r="AL323" s="610"/>
      <c r="AM323" s="611"/>
    </row>
    <row r="324" spans="1:39">
      <c r="A324" s="630">
        <v>155</v>
      </c>
      <c r="B324" s="631"/>
      <c r="C324" s="660"/>
      <c r="D324" s="661"/>
      <c r="E324" s="661"/>
      <c r="F324" s="662"/>
      <c r="G324" s="598"/>
      <c r="H324" s="599"/>
      <c r="I324" s="599"/>
      <c r="J324" s="599"/>
      <c r="K324" s="598"/>
      <c r="L324" s="599"/>
      <c r="M324" s="599"/>
      <c r="N324" s="599"/>
      <c r="O324" s="599"/>
      <c r="P324" s="599"/>
      <c r="Q324" s="599"/>
      <c r="R324" s="600"/>
      <c r="S324" s="604"/>
      <c r="T324" s="604"/>
      <c r="U324" s="604"/>
      <c r="V324" s="604"/>
      <c r="W324" s="604"/>
      <c r="X324" s="604"/>
      <c r="Y324" s="605"/>
      <c r="Z324" s="604"/>
      <c r="AA324" s="604"/>
      <c r="AB324" s="604"/>
      <c r="AC324" s="604"/>
      <c r="AD324" s="604"/>
      <c r="AE324" s="604"/>
      <c r="AF324" s="605"/>
      <c r="AG324" s="608">
        <f>S324-Z324</f>
        <v>0</v>
      </c>
      <c r="AH324" s="608"/>
      <c r="AI324" s="608"/>
      <c r="AJ324" s="608"/>
      <c r="AK324" s="608"/>
      <c r="AL324" s="608"/>
      <c r="AM324" s="609"/>
    </row>
    <row r="325" spans="1:39">
      <c r="A325" s="632"/>
      <c r="B325" s="633"/>
      <c r="C325" s="472"/>
      <c r="D325" s="663"/>
      <c r="E325" s="663"/>
      <c r="F325" s="473"/>
      <c r="G325" s="601"/>
      <c r="H325" s="602"/>
      <c r="I325" s="602"/>
      <c r="J325" s="602"/>
      <c r="K325" s="601"/>
      <c r="L325" s="602"/>
      <c r="M325" s="602"/>
      <c r="N325" s="602"/>
      <c r="O325" s="602"/>
      <c r="P325" s="602"/>
      <c r="Q325" s="602"/>
      <c r="R325" s="603"/>
      <c r="S325" s="606"/>
      <c r="T325" s="606"/>
      <c r="U325" s="606"/>
      <c r="V325" s="606"/>
      <c r="W325" s="606"/>
      <c r="X325" s="606"/>
      <c r="Y325" s="607"/>
      <c r="Z325" s="606"/>
      <c r="AA325" s="606"/>
      <c r="AB325" s="606"/>
      <c r="AC325" s="606"/>
      <c r="AD325" s="606"/>
      <c r="AE325" s="606"/>
      <c r="AF325" s="607"/>
      <c r="AG325" s="610"/>
      <c r="AH325" s="610"/>
      <c r="AI325" s="610"/>
      <c r="AJ325" s="610"/>
      <c r="AK325" s="610"/>
      <c r="AL325" s="610"/>
      <c r="AM325" s="611"/>
    </row>
    <row r="326" spans="1:39">
      <c r="A326" s="630">
        <v>156</v>
      </c>
      <c r="B326" s="631"/>
      <c r="C326" s="660"/>
      <c r="D326" s="661"/>
      <c r="E326" s="661"/>
      <c r="F326" s="662"/>
      <c r="G326" s="598"/>
      <c r="H326" s="599"/>
      <c r="I326" s="599"/>
      <c r="J326" s="599"/>
      <c r="K326" s="598"/>
      <c r="L326" s="599"/>
      <c r="M326" s="599"/>
      <c r="N326" s="599"/>
      <c r="O326" s="599"/>
      <c r="P326" s="599"/>
      <c r="Q326" s="599"/>
      <c r="R326" s="600"/>
      <c r="S326" s="604"/>
      <c r="T326" s="604"/>
      <c r="U326" s="604"/>
      <c r="V326" s="604"/>
      <c r="W326" s="604"/>
      <c r="X326" s="604"/>
      <c r="Y326" s="605"/>
      <c r="Z326" s="604"/>
      <c r="AA326" s="604"/>
      <c r="AB326" s="604"/>
      <c r="AC326" s="604"/>
      <c r="AD326" s="604"/>
      <c r="AE326" s="604"/>
      <c r="AF326" s="605"/>
      <c r="AG326" s="608">
        <f>S326-Z326</f>
        <v>0</v>
      </c>
      <c r="AH326" s="608"/>
      <c r="AI326" s="608"/>
      <c r="AJ326" s="608"/>
      <c r="AK326" s="608"/>
      <c r="AL326" s="608"/>
      <c r="AM326" s="609"/>
    </row>
    <row r="327" spans="1:39">
      <c r="A327" s="632"/>
      <c r="B327" s="633"/>
      <c r="C327" s="472"/>
      <c r="D327" s="663"/>
      <c r="E327" s="663"/>
      <c r="F327" s="473"/>
      <c r="G327" s="601"/>
      <c r="H327" s="602"/>
      <c r="I327" s="602"/>
      <c r="J327" s="602"/>
      <c r="K327" s="601"/>
      <c r="L327" s="602"/>
      <c r="M327" s="602"/>
      <c r="N327" s="602"/>
      <c r="O327" s="602"/>
      <c r="P327" s="602"/>
      <c r="Q327" s="602"/>
      <c r="R327" s="603"/>
      <c r="S327" s="606"/>
      <c r="T327" s="606"/>
      <c r="U327" s="606"/>
      <c r="V327" s="606"/>
      <c r="W327" s="606"/>
      <c r="X327" s="606"/>
      <c r="Y327" s="607"/>
      <c r="Z327" s="606"/>
      <c r="AA327" s="606"/>
      <c r="AB327" s="606"/>
      <c r="AC327" s="606"/>
      <c r="AD327" s="606"/>
      <c r="AE327" s="606"/>
      <c r="AF327" s="607"/>
      <c r="AG327" s="610"/>
      <c r="AH327" s="610"/>
      <c r="AI327" s="610"/>
      <c r="AJ327" s="610"/>
      <c r="AK327" s="610"/>
      <c r="AL327" s="610"/>
      <c r="AM327" s="611"/>
    </row>
    <row r="328" spans="1:39">
      <c r="A328" s="630">
        <v>157</v>
      </c>
      <c r="B328" s="631"/>
      <c r="C328" s="660"/>
      <c r="D328" s="661"/>
      <c r="E328" s="661"/>
      <c r="F328" s="662"/>
      <c r="G328" s="598"/>
      <c r="H328" s="599"/>
      <c r="I328" s="599"/>
      <c r="J328" s="599"/>
      <c r="K328" s="598"/>
      <c r="L328" s="599"/>
      <c r="M328" s="599"/>
      <c r="N328" s="599"/>
      <c r="O328" s="599"/>
      <c r="P328" s="599"/>
      <c r="Q328" s="599"/>
      <c r="R328" s="600"/>
      <c r="S328" s="604"/>
      <c r="T328" s="604"/>
      <c r="U328" s="604"/>
      <c r="V328" s="604"/>
      <c r="W328" s="604"/>
      <c r="X328" s="604"/>
      <c r="Y328" s="605"/>
      <c r="Z328" s="604"/>
      <c r="AA328" s="604"/>
      <c r="AB328" s="604"/>
      <c r="AC328" s="604"/>
      <c r="AD328" s="604"/>
      <c r="AE328" s="604"/>
      <c r="AF328" s="605"/>
      <c r="AG328" s="608">
        <f>S328-Z328</f>
        <v>0</v>
      </c>
      <c r="AH328" s="608"/>
      <c r="AI328" s="608"/>
      <c r="AJ328" s="608"/>
      <c r="AK328" s="608"/>
      <c r="AL328" s="608"/>
      <c r="AM328" s="609"/>
    </row>
    <row r="329" spans="1:39">
      <c r="A329" s="632"/>
      <c r="B329" s="633"/>
      <c r="C329" s="472"/>
      <c r="D329" s="663"/>
      <c r="E329" s="663"/>
      <c r="F329" s="473"/>
      <c r="G329" s="601"/>
      <c r="H329" s="602"/>
      <c r="I329" s="602"/>
      <c r="J329" s="602"/>
      <c r="K329" s="601"/>
      <c r="L329" s="602"/>
      <c r="M329" s="602"/>
      <c r="N329" s="602"/>
      <c r="O329" s="602"/>
      <c r="P329" s="602"/>
      <c r="Q329" s="602"/>
      <c r="R329" s="603"/>
      <c r="S329" s="606"/>
      <c r="T329" s="606"/>
      <c r="U329" s="606"/>
      <c r="V329" s="606"/>
      <c r="W329" s="606"/>
      <c r="X329" s="606"/>
      <c r="Y329" s="607"/>
      <c r="Z329" s="606"/>
      <c r="AA329" s="606"/>
      <c r="AB329" s="606"/>
      <c r="AC329" s="606"/>
      <c r="AD329" s="606"/>
      <c r="AE329" s="606"/>
      <c r="AF329" s="607"/>
      <c r="AG329" s="610"/>
      <c r="AH329" s="610"/>
      <c r="AI329" s="610"/>
      <c r="AJ329" s="610"/>
      <c r="AK329" s="610"/>
      <c r="AL329" s="610"/>
      <c r="AM329" s="611"/>
    </row>
    <row r="330" spans="1:39">
      <c r="A330" s="630">
        <v>158</v>
      </c>
      <c r="B330" s="631"/>
      <c r="C330" s="660"/>
      <c r="D330" s="661"/>
      <c r="E330" s="661"/>
      <c r="F330" s="662"/>
      <c r="G330" s="598"/>
      <c r="H330" s="599"/>
      <c r="I330" s="599"/>
      <c r="J330" s="599"/>
      <c r="K330" s="598"/>
      <c r="L330" s="599"/>
      <c r="M330" s="599"/>
      <c r="N330" s="599"/>
      <c r="O330" s="599"/>
      <c r="P330" s="599"/>
      <c r="Q330" s="599"/>
      <c r="R330" s="600"/>
      <c r="S330" s="604"/>
      <c r="T330" s="604"/>
      <c r="U330" s="604"/>
      <c r="V330" s="604"/>
      <c r="W330" s="604"/>
      <c r="X330" s="604"/>
      <c r="Y330" s="605"/>
      <c r="Z330" s="604"/>
      <c r="AA330" s="604"/>
      <c r="AB330" s="604"/>
      <c r="AC330" s="604"/>
      <c r="AD330" s="604"/>
      <c r="AE330" s="604"/>
      <c r="AF330" s="605"/>
      <c r="AG330" s="608">
        <f>S330-Z330</f>
        <v>0</v>
      </c>
      <c r="AH330" s="608"/>
      <c r="AI330" s="608"/>
      <c r="AJ330" s="608"/>
      <c r="AK330" s="608"/>
      <c r="AL330" s="608"/>
      <c r="AM330" s="609"/>
    </row>
    <row r="331" spans="1:39">
      <c r="A331" s="632"/>
      <c r="B331" s="633"/>
      <c r="C331" s="472"/>
      <c r="D331" s="663"/>
      <c r="E331" s="663"/>
      <c r="F331" s="473"/>
      <c r="G331" s="601"/>
      <c r="H331" s="602"/>
      <c r="I331" s="602"/>
      <c r="J331" s="602"/>
      <c r="K331" s="601"/>
      <c r="L331" s="602"/>
      <c r="M331" s="602"/>
      <c r="N331" s="602"/>
      <c r="O331" s="602"/>
      <c r="P331" s="602"/>
      <c r="Q331" s="602"/>
      <c r="R331" s="603"/>
      <c r="S331" s="606"/>
      <c r="T331" s="606"/>
      <c r="U331" s="606"/>
      <c r="V331" s="606"/>
      <c r="W331" s="606"/>
      <c r="X331" s="606"/>
      <c r="Y331" s="607"/>
      <c r="Z331" s="606"/>
      <c r="AA331" s="606"/>
      <c r="AB331" s="606"/>
      <c r="AC331" s="606"/>
      <c r="AD331" s="606"/>
      <c r="AE331" s="606"/>
      <c r="AF331" s="607"/>
      <c r="AG331" s="610"/>
      <c r="AH331" s="610"/>
      <c r="AI331" s="610"/>
      <c r="AJ331" s="610"/>
      <c r="AK331" s="610"/>
      <c r="AL331" s="610"/>
      <c r="AM331" s="611"/>
    </row>
    <row r="332" spans="1:39">
      <c r="A332" s="630">
        <v>159</v>
      </c>
      <c r="B332" s="631"/>
      <c r="C332" s="660"/>
      <c r="D332" s="661"/>
      <c r="E332" s="661"/>
      <c r="F332" s="661"/>
      <c r="G332" s="598"/>
      <c r="H332" s="599"/>
      <c r="I332" s="599"/>
      <c r="J332" s="599"/>
      <c r="K332" s="598"/>
      <c r="L332" s="599"/>
      <c r="M332" s="599"/>
      <c r="N332" s="599"/>
      <c r="O332" s="599"/>
      <c r="P332" s="599"/>
      <c r="Q332" s="599"/>
      <c r="R332" s="600"/>
      <c r="S332" s="604"/>
      <c r="T332" s="604"/>
      <c r="U332" s="604"/>
      <c r="V332" s="604"/>
      <c r="W332" s="604"/>
      <c r="X332" s="604"/>
      <c r="Y332" s="605"/>
      <c r="Z332" s="604"/>
      <c r="AA332" s="604"/>
      <c r="AB332" s="604"/>
      <c r="AC332" s="604"/>
      <c r="AD332" s="604"/>
      <c r="AE332" s="604"/>
      <c r="AF332" s="605"/>
      <c r="AG332" s="608">
        <f>S332-Z332</f>
        <v>0</v>
      </c>
      <c r="AH332" s="608"/>
      <c r="AI332" s="608"/>
      <c r="AJ332" s="608"/>
      <c r="AK332" s="608"/>
      <c r="AL332" s="608"/>
      <c r="AM332" s="609"/>
    </row>
    <row r="333" spans="1:39">
      <c r="A333" s="632"/>
      <c r="B333" s="633"/>
      <c r="C333" s="472"/>
      <c r="D333" s="663"/>
      <c r="E333" s="663"/>
      <c r="F333" s="663"/>
      <c r="G333" s="601"/>
      <c r="H333" s="602"/>
      <c r="I333" s="602"/>
      <c r="J333" s="602"/>
      <c r="K333" s="463"/>
      <c r="L333" s="440"/>
      <c r="M333" s="440"/>
      <c r="N333" s="440"/>
      <c r="O333" s="440"/>
      <c r="P333" s="440"/>
      <c r="Q333" s="440"/>
      <c r="R333" s="464"/>
      <c r="S333" s="664"/>
      <c r="T333" s="664"/>
      <c r="U333" s="664"/>
      <c r="V333" s="664"/>
      <c r="W333" s="664"/>
      <c r="X333" s="664"/>
      <c r="Y333" s="665"/>
      <c r="Z333" s="664"/>
      <c r="AA333" s="664"/>
      <c r="AB333" s="664"/>
      <c r="AC333" s="664"/>
      <c r="AD333" s="664"/>
      <c r="AE333" s="664"/>
      <c r="AF333" s="665"/>
      <c r="AG333" s="610"/>
      <c r="AH333" s="610"/>
      <c r="AI333" s="610"/>
      <c r="AJ333" s="610"/>
      <c r="AK333" s="610"/>
      <c r="AL333" s="610"/>
      <c r="AM333" s="611"/>
    </row>
    <row r="334" spans="1:39">
      <c r="A334" s="630">
        <v>160</v>
      </c>
      <c r="B334" s="631"/>
      <c r="C334" s="660"/>
      <c r="D334" s="661"/>
      <c r="E334" s="661"/>
      <c r="F334" s="661"/>
      <c r="G334" s="598"/>
      <c r="H334" s="599"/>
      <c r="I334" s="599"/>
      <c r="J334" s="599"/>
      <c r="K334" s="598"/>
      <c r="L334" s="599"/>
      <c r="M334" s="599"/>
      <c r="N334" s="599"/>
      <c r="O334" s="599"/>
      <c r="P334" s="599"/>
      <c r="Q334" s="599"/>
      <c r="R334" s="600"/>
      <c r="S334" s="604"/>
      <c r="T334" s="604"/>
      <c r="U334" s="604"/>
      <c r="V334" s="604"/>
      <c r="W334" s="604"/>
      <c r="X334" s="604"/>
      <c r="Y334" s="605"/>
      <c r="Z334" s="604"/>
      <c r="AA334" s="604"/>
      <c r="AB334" s="604"/>
      <c r="AC334" s="604"/>
      <c r="AD334" s="604"/>
      <c r="AE334" s="604"/>
      <c r="AF334" s="605"/>
      <c r="AG334" s="608">
        <f>S334-Z334</f>
        <v>0</v>
      </c>
      <c r="AH334" s="608"/>
      <c r="AI334" s="608"/>
      <c r="AJ334" s="608"/>
      <c r="AK334" s="608"/>
      <c r="AL334" s="608"/>
      <c r="AM334" s="609"/>
    </row>
    <row r="335" spans="1:39">
      <c r="A335" s="632"/>
      <c r="B335" s="633"/>
      <c r="C335" s="666"/>
      <c r="D335" s="667"/>
      <c r="E335" s="667"/>
      <c r="F335" s="667"/>
      <c r="G335" s="601"/>
      <c r="H335" s="602"/>
      <c r="I335" s="602"/>
      <c r="J335" s="602"/>
      <c r="K335" s="601"/>
      <c r="L335" s="602"/>
      <c r="M335" s="602"/>
      <c r="N335" s="602"/>
      <c r="O335" s="602"/>
      <c r="P335" s="602"/>
      <c r="Q335" s="602"/>
      <c r="R335" s="603"/>
      <c r="S335" s="606"/>
      <c r="T335" s="606"/>
      <c r="U335" s="606"/>
      <c r="V335" s="606"/>
      <c r="W335" s="606"/>
      <c r="X335" s="606"/>
      <c r="Y335" s="607"/>
      <c r="Z335" s="606"/>
      <c r="AA335" s="606"/>
      <c r="AB335" s="606"/>
      <c r="AC335" s="606"/>
      <c r="AD335" s="606"/>
      <c r="AE335" s="606"/>
      <c r="AF335" s="607"/>
      <c r="AG335" s="610"/>
      <c r="AH335" s="610"/>
      <c r="AI335" s="610"/>
      <c r="AJ335" s="610"/>
      <c r="AK335" s="610"/>
      <c r="AL335" s="610"/>
      <c r="AM335" s="611"/>
    </row>
    <row r="336" spans="1:39">
      <c r="A336" s="630">
        <v>161</v>
      </c>
      <c r="B336" s="631"/>
      <c r="C336" s="660"/>
      <c r="D336" s="661"/>
      <c r="E336" s="661"/>
      <c r="F336" s="661"/>
      <c r="G336" s="598"/>
      <c r="H336" s="599"/>
      <c r="I336" s="599"/>
      <c r="J336" s="599"/>
      <c r="K336" s="598"/>
      <c r="L336" s="599"/>
      <c r="M336" s="599"/>
      <c r="N336" s="599"/>
      <c r="O336" s="599"/>
      <c r="P336" s="599"/>
      <c r="Q336" s="599"/>
      <c r="R336" s="600"/>
      <c r="S336" s="604"/>
      <c r="T336" s="604"/>
      <c r="U336" s="604"/>
      <c r="V336" s="604"/>
      <c r="W336" s="604"/>
      <c r="X336" s="604"/>
      <c r="Y336" s="605"/>
      <c r="Z336" s="604"/>
      <c r="AA336" s="604"/>
      <c r="AB336" s="604"/>
      <c r="AC336" s="604"/>
      <c r="AD336" s="604"/>
      <c r="AE336" s="604"/>
      <c r="AF336" s="605"/>
      <c r="AG336" s="608">
        <f>S336-Z336</f>
        <v>0</v>
      </c>
      <c r="AH336" s="608"/>
      <c r="AI336" s="608"/>
      <c r="AJ336" s="608"/>
      <c r="AK336" s="608"/>
      <c r="AL336" s="608"/>
      <c r="AM336" s="609"/>
    </row>
    <row r="337" spans="1:39">
      <c r="A337" s="632"/>
      <c r="B337" s="633"/>
      <c r="C337" s="666"/>
      <c r="D337" s="667"/>
      <c r="E337" s="667"/>
      <c r="F337" s="667"/>
      <c r="G337" s="601"/>
      <c r="H337" s="602"/>
      <c r="I337" s="602"/>
      <c r="J337" s="602"/>
      <c r="K337" s="601"/>
      <c r="L337" s="602"/>
      <c r="M337" s="602"/>
      <c r="N337" s="602"/>
      <c r="O337" s="602"/>
      <c r="P337" s="602"/>
      <c r="Q337" s="602"/>
      <c r="R337" s="603"/>
      <c r="S337" s="606"/>
      <c r="T337" s="606"/>
      <c r="U337" s="606"/>
      <c r="V337" s="606"/>
      <c r="W337" s="606"/>
      <c r="X337" s="606"/>
      <c r="Y337" s="607"/>
      <c r="Z337" s="606"/>
      <c r="AA337" s="606"/>
      <c r="AB337" s="606"/>
      <c r="AC337" s="606"/>
      <c r="AD337" s="606"/>
      <c r="AE337" s="606"/>
      <c r="AF337" s="607"/>
      <c r="AG337" s="610"/>
      <c r="AH337" s="610"/>
      <c r="AI337" s="610"/>
      <c r="AJ337" s="610"/>
      <c r="AK337" s="610"/>
      <c r="AL337" s="610"/>
      <c r="AM337" s="611"/>
    </row>
    <row r="338" spans="1:39">
      <c r="A338" s="630">
        <v>162</v>
      </c>
      <c r="B338" s="631"/>
      <c r="C338" s="660"/>
      <c r="D338" s="661"/>
      <c r="E338" s="661"/>
      <c r="F338" s="661"/>
      <c r="G338" s="598"/>
      <c r="H338" s="599"/>
      <c r="I338" s="599"/>
      <c r="J338" s="599"/>
      <c r="K338" s="598"/>
      <c r="L338" s="599"/>
      <c r="M338" s="599"/>
      <c r="N338" s="599"/>
      <c r="O338" s="599"/>
      <c r="P338" s="599"/>
      <c r="Q338" s="599"/>
      <c r="R338" s="600"/>
      <c r="S338" s="604"/>
      <c r="T338" s="604"/>
      <c r="U338" s="604"/>
      <c r="V338" s="604"/>
      <c r="W338" s="604"/>
      <c r="X338" s="604"/>
      <c r="Y338" s="605"/>
      <c r="Z338" s="604"/>
      <c r="AA338" s="604"/>
      <c r="AB338" s="604"/>
      <c r="AC338" s="604"/>
      <c r="AD338" s="604"/>
      <c r="AE338" s="604"/>
      <c r="AF338" s="605"/>
      <c r="AG338" s="608">
        <f>S338-Z338</f>
        <v>0</v>
      </c>
      <c r="AH338" s="608"/>
      <c r="AI338" s="608"/>
      <c r="AJ338" s="608"/>
      <c r="AK338" s="608"/>
      <c r="AL338" s="608"/>
      <c r="AM338" s="609"/>
    </row>
    <row r="339" spans="1:39">
      <c r="A339" s="632"/>
      <c r="B339" s="633"/>
      <c r="C339" s="666"/>
      <c r="D339" s="667"/>
      <c r="E339" s="667"/>
      <c r="F339" s="667"/>
      <c r="G339" s="601"/>
      <c r="H339" s="602"/>
      <c r="I339" s="602"/>
      <c r="J339" s="602"/>
      <c r="K339" s="601"/>
      <c r="L339" s="602"/>
      <c r="M339" s="602"/>
      <c r="N339" s="602"/>
      <c r="O339" s="602"/>
      <c r="P339" s="602"/>
      <c r="Q339" s="602"/>
      <c r="R339" s="603"/>
      <c r="S339" s="606"/>
      <c r="T339" s="606"/>
      <c r="U339" s="606"/>
      <c r="V339" s="606"/>
      <c r="W339" s="606"/>
      <c r="X339" s="606"/>
      <c r="Y339" s="607"/>
      <c r="Z339" s="606"/>
      <c r="AA339" s="606"/>
      <c r="AB339" s="606"/>
      <c r="AC339" s="606"/>
      <c r="AD339" s="606"/>
      <c r="AE339" s="606"/>
      <c r="AF339" s="607"/>
      <c r="AG339" s="610"/>
      <c r="AH339" s="610"/>
      <c r="AI339" s="610"/>
      <c r="AJ339" s="610"/>
      <c r="AK339" s="610"/>
      <c r="AL339" s="610"/>
      <c r="AM339" s="611"/>
    </row>
    <row r="340" spans="1:39">
      <c r="A340" s="630">
        <v>163</v>
      </c>
      <c r="B340" s="631"/>
      <c r="C340" s="660"/>
      <c r="D340" s="661"/>
      <c r="E340" s="661"/>
      <c r="F340" s="661"/>
      <c r="G340" s="598"/>
      <c r="H340" s="599"/>
      <c r="I340" s="599"/>
      <c r="J340" s="599"/>
      <c r="K340" s="598"/>
      <c r="L340" s="599"/>
      <c r="M340" s="599"/>
      <c r="N340" s="599"/>
      <c r="O340" s="599"/>
      <c r="P340" s="599"/>
      <c r="Q340" s="599"/>
      <c r="R340" s="600"/>
      <c r="S340" s="604"/>
      <c r="T340" s="604"/>
      <c r="U340" s="604"/>
      <c r="V340" s="604"/>
      <c r="W340" s="604"/>
      <c r="X340" s="604"/>
      <c r="Y340" s="605"/>
      <c r="Z340" s="604"/>
      <c r="AA340" s="604"/>
      <c r="AB340" s="604"/>
      <c r="AC340" s="604"/>
      <c r="AD340" s="604"/>
      <c r="AE340" s="604"/>
      <c r="AF340" s="605"/>
      <c r="AG340" s="608">
        <f>S340-Z340</f>
        <v>0</v>
      </c>
      <c r="AH340" s="608"/>
      <c r="AI340" s="608"/>
      <c r="AJ340" s="608"/>
      <c r="AK340" s="608"/>
      <c r="AL340" s="608"/>
      <c r="AM340" s="609"/>
    </row>
    <row r="341" spans="1:39">
      <c r="A341" s="632"/>
      <c r="B341" s="633"/>
      <c r="C341" s="666"/>
      <c r="D341" s="667"/>
      <c r="E341" s="667"/>
      <c r="F341" s="667"/>
      <c r="G341" s="601"/>
      <c r="H341" s="602"/>
      <c r="I341" s="602"/>
      <c r="J341" s="602"/>
      <c r="K341" s="601"/>
      <c r="L341" s="602"/>
      <c r="M341" s="602"/>
      <c r="N341" s="602"/>
      <c r="O341" s="602"/>
      <c r="P341" s="602"/>
      <c r="Q341" s="602"/>
      <c r="R341" s="603"/>
      <c r="S341" s="606"/>
      <c r="T341" s="606"/>
      <c r="U341" s="606"/>
      <c r="V341" s="606"/>
      <c r="W341" s="606"/>
      <c r="X341" s="606"/>
      <c r="Y341" s="607"/>
      <c r="Z341" s="606"/>
      <c r="AA341" s="606"/>
      <c r="AB341" s="606"/>
      <c r="AC341" s="606"/>
      <c r="AD341" s="606"/>
      <c r="AE341" s="606"/>
      <c r="AF341" s="607"/>
      <c r="AG341" s="610"/>
      <c r="AH341" s="610"/>
      <c r="AI341" s="610"/>
      <c r="AJ341" s="610"/>
      <c r="AK341" s="610"/>
      <c r="AL341" s="610"/>
      <c r="AM341" s="611"/>
    </row>
    <row r="342" spans="1:39">
      <c r="A342" s="630">
        <v>164</v>
      </c>
      <c r="B342" s="631"/>
      <c r="C342" s="660"/>
      <c r="D342" s="661"/>
      <c r="E342" s="661"/>
      <c r="F342" s="662"/>
      <c r="G342" s="598"/>
      <c r="H342" s="599"/>
      <c r="I342" s="599"/>
      <c r="J342" s="599"/>
      <c r="K342" s="598"/>
      <c r="L342" s="599"/>
      <c r="M342" s="599"/>
      <c r="N342" s="599"/>
      <c r="O342" s="599"/>
      <c r="P342" s="599"/>
      <c r="Q342" s="599"/>
      <c r="R342" s="600"/>
      <c r="S342" s="604"/>
      <c r="T342" s="604"/>
      <c r="U342" s="604"/>
      <c r="V342" s="604"/>
      <c r="W342" s="604"/>
      <c r="X342" s="604"/>
      <c r="Y342" s="605"/>
      <c r="Z342" s="604"/>
      <c r="AA342" s="604"/>
      <c r="AB342" s="604"/>
      <c r="AC342" s="604"/>
      <c r="AD342" s="604"/>
      <c r="AE342" s="604"/>
      <c r="AF342" s="605"/>
      <c r="AG342" s="608">
        <f>S342-Z342</f>
        <v>0</v>
      </c>
      <c r="AH342" s="608"/>
      <c r="AI342" s="608"/>
      <c r="AJ342" s="608"/>
      <c r="AK342" s="608"/>
      <c r="AL342" s="608"/>
      <c r="AM342" s="609"/>
    </row>
    <row r="343" spans="1:39">
      <c r="A343" s="632"/>
      <c r="B343" s="633"/>
      <c r="C343" s="472"/>
      <c r="D343" s="663"/>
      <c r="E343" s="663"/>
      <c r="F343" s="473"/>
      <c r="G343" s="601"/>
      <c r="H343" s="602"/>
      <c r="I343" s="602"/>
      <c r="J343" s="602"/>
      <c r="K343" s="601"/>
      <c r="L343" s="602"/>
      <c r="M343" s="602"/>
      <c r="N343" s="602"/>
      <c r="O343" s="602"/>
      <c r="P343" s="602"/>
      <c r="Q343" s="602"/>
      <c r="R343" s="603"/>
      <c r="S343" s="606"/>
      <c r="T343" s="606"/>
      <c r="U343" s="606"/>
      <c r="V343" s="606"/>
      <c r="W343" s="606"/>
      <c r="X343" s="606"/>
      <c r="Y343" s="607"/>
      <c r="Z343" s="606"/>
      <c r="AA343" s="606"/>
      <c r="AB343" s="606"/>
      <c r="AC343" s="606"/>
      <c r="AD343" s="606"/>
      <c r="AE343" s="606"/>
      <c r="AF343" s="607"/>
      <c r="AG343" s="610"/>
      <c r="AH343" s="610"/>
      <c r="AI343" s="610"/>
      <c r="AJ343" s="610"/>
      <c r="AK343" s="610"/>
      <c r="AL343" s="610"/>
      <c r="AM343" s="611"/>
    </row>
    <row r="344" spans="1:39">
      <c r="A344" s="630">
        <v>165</v>
      </c>
      <c r="B344" s="631"/>
      <c r="C344" s="660"/>
      <c r="D344" s="661"/>
      <c r="E344" s="661"/>
      <c r="F344" s="662"/>
      <c r="G344" s="598"/>
      <c r="H344" s="599"/>
      <c r="I344" s="599"/>
      <c r="J344" s="599"/>
      <c r="K344" s="598"/>
      <c r="L344" s="599"/>
      <c r="M344" s="599"/>
      <c r="N344" s="599"/>
      <c r="O344" s="599"/>
      <c r="P344" s="599"/>
      <c r="Q344" s="599"/>
      <c r="R344" s="600"/>
      <c r="S344" s="604"/>
      <c r="T344" s="604"/>
      <c r="U344" s="604"/>
      <c r="V344" s="604"/>
      <c r="W344" s="604"/>
      <c r="X344" s="604"/>
      <c r="Y344" s="605"/>
      <c r="Z344" s="604"/>
      <c r="AA344" s="604"/>
      <c r="AB344" s="604"/>
      <c r="AC344" s="604"/>
      <c r="AD344" s="604"/>
      <c r="AE344" s="604"/>
      <c r="AF344" s="605"/>
      <c r="AG344" s="608">
        <f>S344-Z344</f>
        <v>0</v>
      </c>
      <c r="AH344" s="608"/>
      <c r="AI344" s="608"/>
      <c r="AJ344" s="608"/>
      <c r="AK344" s="608"/>
      <c r="AL344" s="608"/>
      <c r="AM344" s="609"/>
    </row>
    <row r="345" spans="1:39">
      <c r="A345" s="632"/>
      <c r="B345" s="633"/>
      <c r="C345" s="472"/>
      <c r="D345" s="663"/>
      <c r="E345" s="663"/>
      <c r="F345" s="473"/>
      <c r="G345" s="601"/>
      <c r="H345" s="602"/>
      <c r="I345" s="602"/>
      <c r="J345" s="602"/>
      <c r="K345" s="601"/>
      <c r="L345" s="602"/>
      <c r="M345" s="602"/>
      <c r="N345" s="602"/>
      <c r="O345" s="602"/>
      <c r="P345" s="602"/>
      <c r="Q345" s="602"/>
      <c r="R345" s="603"/>
      <c r="S345" s="606"/>
      <c r="T345" s="606"/>
      <c r="U345" s="606"/>
      <c r="V345" s="606"/>
      <c r="W345" s="606"/>
      <c r="X345" s="606"/>
      <c r="Y345" s="607"/>
      <c r="Z345" s="606"/>
      <c r="AA345" s="606"/>
      <c r="AB345" s="606"/>
      <c r="AC345" s="606"/>
      <c r="AD345" s="606"/>
      <c r="AE345" s="606"/>
      <c r="AF345" s="607"/>
      <c r="AG345" s="610"/>
      <c r="AH345" s="610"/>
      <c r="AI345" s="610"/>
      <c r="AJ345" s="610"/>
      <c r="AK345" s="610"/>
      <c r="AL345" s="610"/>
      <c r="AM345" s="611"/>
    </row>
    <row r="346" spans="1:39">
      <c r="A346" s="630">
        <v>166</v>
      </c>
      <c r="B346" s="631"/>
      <c r="C346" s="660"/>
      <c r="D346" s="661"/>
      <c r="E346" s="661"/>
      <c r="F346" s="662"/>
      <c r="G346" s="598"/>
      <c r="H346" s="599"/>
      <c r="I346" s="599"/>
      <c r="J346" s="599"/>
      <c r="K346" s="598"/>
      <c r="L346" s="599"/>
      <c r="M346" s="599"/>
      <c r="N346" s="599"/>
      <c r="O346" s="599"/>
      <c r="P346" s="599"/>
      <c r="Q346" s="599"/>
      <c r="R346" s="600"/>
      <c r="S346" s="604"/>
      <c r="T346" s="604"/>
      <c r="U346" s="604"/>
      <c r="V346" s="604"/>
      <c r="W346" s="604"/>
      <c r="X346" s="604"/>
      <c r="Y346" s="605"/>
      <c r="Z346" s="604"/>
      <c r="AA346" s="604"/>
      <c r="AB346" s="604"/>
      <c r="AC346" s="604"/>
      <c r="AD346" s="604"/>
      <c r="AE346" s="604"/>
      <c r="AF346" s="605"/>
      <c r="AG346" s="608">
        <f>S346-Z346</f>
        <v>0</v>
      </c>
      <c r="AH346" s="608"/>
      <c r="AI346" s="608"/>
      <c r="AJ346" s="608"/>
      <c r="AK346" s="608"/>
      <c r="AL346" s="608"/>
      <c r="AM346" s="609"/>
    </row>
    <row r="347" spans="1:39">
      <c r="A347" s="632"/>
      <c r="B347" s="633"/>
      <c r="C347" s="472"/>
      <c r="D347" s="663"/>
      <c r="E347" s="663"/>
      <c r="F347" s="473"/>
      <c r="G347" s="601"/>
      <c r="H347" s="602"/>
      <c r="I347" s="602"/>
      <c r="J347" s="602"/>
      <c r="K347" s="601"/>
      <c r="L347" s="602"/>
      <c r="M347" s="602"/>
      <c r="N347" s="602"/>
      <c r="O347" s="602"/>
      <c r="P347" s="602"/>
      <c r="Q347" s="602"/>
      <c r="R347" s="603"/>
      <c r="S347" s="606"/>
      <c r="T347" s="606"/>
      <c r="U347" s="606"/>
      <c r="V347" s="606"/>
      <c r="W347" s="606"/>
      <c r="X347" s="606"/>
      <c r="Y347" s="607"/>
      <c r="Z347" s="606"/>
      <c r="AA347" s="606"/>
      <c r="AB347" s="606"/>
      <c r="AC347" s="606"/>
      <c r="AD347" s="606"/>
      <c r="AE347" s="606"/>
      <c r="AF347" s="607"/>
      <c r="AG347" s="610"/>
      <c r="AH347" s="610"/>
      <c r="AI347" s="610"/>
      <c r="AJ347" s="610"/>
      <c r="AK347" s="610"/>
      <c r="AL347" s="610"/>
      <c r="AM347" s="611"/>
    </row>
    <row r="348" spans="1:39">
      <c r="A348" s="630">
        <v>167</v>
      </c>
      <c r="B348" s="631"/>
      <c r="C348" s="660"/>
      <c r="D348" s="661"/>
      <c r="E348" s="661"/>
      <c r="F348" s="662"/>
      <c r="G348" s="598"/>
      <c r="H348" s="599"/>
      <c r="I348" s="599"/>
      <c r="J348" s="599"/>
      <c r="K348" s="598"/>
      <c r="L348" s="599"/>
      <c r="M348" s="599"/>
      <c r="N348" s="599"/>
      <c r="O348" s="599"/>
      <c r="P348" s="599"/>
      <c r="Q348" s="599"/>
      <c r="R348" s="600"/>
      <c r="S348" s="604"/>
      <c r="T348" s="604"/>
      <c r="U348" s="604"/>
      <c r="V348" s="604"/>
      <c r="W348" s="604"/>
      <c r="X348" s="604"/>
      <c r="Y348" s="605"/>
      <c r="Z348" s="604"/>
      <c r="AA348" s="604"/>
      <c r="AB348" s="604"/>
      <c r="AC348" s="604"/>
      <c r="AD348" s="604"/>
      <c r="AE348" s="604"/>
      <c r="AF348" s="605"/>
      <c r="AG348" s="608">
        <f>S348-Z348</f>
        <v>0</v>
      </c>
      <c r="AH348" s="608"/>
      <c r="AI348" s="608"/>
      <c r="AJ348" s="608"/>
      <c r="AK348" s="608"/>
      <c r="AL348" s="608"/>
      <c r="AM348" s="609"/>
    </row>
    <row r="349" spans="1:39">
      <c r="A349" s="632"/>
      <c r="B349" s="633"/>
      <c r="C349" s="472"/>
      <c r="D349" s="663"/>
      <c r="E349" s="663"/>
      <c r="F349" s="473"/>
      <c r="G349" s="601"/>
      <c r="H349" s="602"/>
      <c r="I349" s="602"/>
      <c r="J349" s="602"/>
      <c r="K349" s="601"/>
      <c r="L349" s="602"/>
      <c r="M349" s="602"/>
      <c r="N349" s="602"/>
      <c r="O349" s="602"/>
      <c r="P349" s="602"/>
      <c r="Q349" s="602"/>
      <c r="R349" s="603"/>
      <c r="S349" s="606"/>
      <c r="T349" s="606"/>
      <c r="U349" s="606"/>
      <c r="V349" s="606"/>
      <c r="W349" s="606"/>
      <c r="X349" s="606"/>
      <c r="Y349" s="607"/>
      <c r="Z349" s="606"/>
      <c r="AA349" s="606"/>
      <c r="AB349" s="606"/>
      <c r="AC349" s="606"/>
      <c r="AD349" s="606"/>
      <c r="AE349" s="606"/>
      <c r="AF349" s="607"/>
      <c r="AG349" s="610"/>
      <c r="AH349" s="610"/>
      <c r="AI349" s="610"/>
      <c r="AJ349" s="610"/>
      <c r="AK349" s="610"/>
      <c r="AL349" s="610"/>
      <c r="AM349" s="611"/>
    </row>
    <row r="350" spans="1:39">
      <c r="A350" s="630">
        <v>168</v>
      </c>
      <c r="B350" s="631"/>
      <c r="C350" s="660"/>
      <c r="D350" s="661"/>
      <c r="E350" s="661"/>
      <c r="F350" s="661"/>
      <c r="G350" s="598"/>
      <c r="H350" s="599"/>
      <c r="I350" s="599"/>
      <c r="J350" s="599"/>
      <c r="K350" s="598"/>
      <c r="L350" s="599"/>
      <c r="M350" s="599"/>
      <c r="N350" s="599"/>
      <c r="O350" s="599"/>
      <c r="P350" s="599"/>
      <c r="Q350" s="599"/>
      <c r="R350" s="600"/>
      <c r="S350" s="604"/>
      <c r="T350" s="604"/>
      <c r="U350" s="604"/>
      <c r="V350" s="604"/>
      <c r="W350" s="604"/>
      <c r="X350" s="604"/>
      <c r="Y350" s="605"/>
      <c r="Z350" s="604"/>
      <c r="AA350" s="604"/>
      <c r="AB350" s="604"/>
      <c r="AC350" s="604"/>
      <c r="AD350" s="604"/>
      <c r="AE350" s="604"/>
      <c r="AF350" s="605"/>
      <c r="AG350" s="608">
        <f>S350-Z350</f>
        <v>0</v>
      </c>
      <c r="AH350" s="608"/>
      <c r="AI350" s="608"/>
      <c r="AJ350" s="608"/>
      <c r="AK350" s="608"/>
      <c r="AL350" s="608"/>
      <c r="AM350" s="609"/>
    </row>
    <row r="351" spans="1:39">
      <c r="A351" s="632"/>
      <c r="B351" s="633"/>
      <c r="C351" s="472"/>
      <c r="D351" s="663"/>
      <c r="E351" s="663"/>
      <c r="F351" s="663"/>
      <c r="G351" s="601"/>
      <c r="H351" s="602"/>
      <c r="I351" s="602"/>
      <c r="J351" s="602"/>
      <c r="K351" s="463"/>
      <c r="L351" s="440"/>
      <c r="M351" s="440"/>
      <c r="N351" s="440"/>
      <c r="O351" s="440"/>
      <c r="P351" s="440"/>
      <c r="Q351" s="440"/>
      <c r="R351" s="464"/>
      <c r="S351" s="664"/>
      <c r="T351" s="664"/>
      <c r="U351" s="664"/>
      <c r="V351" s="664"/>
      <c r="W351" s="664"/>
      <c r="X351" s="664"/>
      <c r="Y351" s="665"/>
      <c r="Z351" s="664"/>
      <c r="AA351" s="664"/>
      <c r="AB351" s="664"/>
      <c r="AC351" s="664"/>
      <c r="AD351" s="664"/>
      <c r="AE351" s="664"/>
      <c r="AF351" s="665"/>
      <c r="AG351" s="610"/>
      <c r="AH351" s="610"/>
      <c r="AI351" s="610"/>
      <c r="AJ351" s="610"/>
      <c r="AK351" s="610"/>
      <c r="AL351" s="610"/>
      <c r="AM351" s="611"/>
    </row>
    <row r="352" spans="1:39">
      <c r="A352" s="630">
        <v>169</v>
      </c>
      <c r="B352" s="631"/>
      <c r="C352" s="660"/>
      <c r="D352" s="661"/>
      <c r="E352" s="661"/>
      <c r="F352" s="661"/>
      <c r="G352" s="598"/>
      <c r="H352" s="599"/>
      <c r="I352" s="599"/>
      <c r="J352" s="599"/>
      <c r="K352" s="598"/>
      <c r="L352" s="599"/>
      <c r="M352" s="599"/>
      <c r="N352" s="599"/>
      <c r="O352" s="599"/>
      <c r="P352" s="599"/>
      <c r="Q352" s="599"/>
      <c r="R352" s="600"/>
      <c r="S352" s="604"/>
      <c r="T352" s="604"/>
      <c r="U352" s="604"/>
      <c r="V352" s="604"/>
      <c r="W352" s="604"/>
      <c r="X352" s="604"/>
      <c r="Y352" s="605"/>
      <c r="Z352" s="604"/>
      <c r="AA352" s="604"/>
      <c r="AB352" s="604"/>
      <c r="AC352" s="604"/>
      <c r="AD352" s="604"/>
      <c r="AE352" s="604"/>
      <c r="AF352" s="605"/>
      <c r="AG352" s="608">
        <f>S352-Z352</f>
        <v>0</v>
      </c>
      <c r="AH352" s="608"/>
      <c r="AI352" s="608"/>
      <c r="AJ352" s="608"/>
      <c r="AK352" s="608"/>
      <c r="AL352" s="608"/>
      <c r="AM352" s="609"/>
    </row>
    <row r="353" spans="1:39">
      <c r="A353" s="632"/>
      <c r="B353" s="633"/>
      <c r="C353" s="666"/>
      <c r="D353" s="667"/>
      <c r="E353" s="667"/>
      <c r="F353" s="667"/>
      <c r="G353" s="601"/>
      <c r="H353" s="602"/>
      <c r="I353" s="602"/>
      <c r="J353" s="602"/>
      <c r="K353" s="601"/>
      <c r="L353" s="602"/>
      <c r="M353" s="602"/>
      <c r="N353" s="602"/>
      <c r="O353" s="602"/>
      <c r="P353" s="602"/>
      <c r="Q353" s="602"/>
      <c r="R353" s="603"/>
      <c r="S353" s="606"/>
      <c r="T353" s="606"/>
      <c r="U353" s="606"/>
      <c r="V353" s="606"/>
      <c r="W353" s="606"/>
      <c r="X353" s="606"/>
      <c r="Y353" s="607"/>
      <c r="Z353" s="606"/>
      <c r="AA353" s="606"/>
      <c r="AB353" s="606"/>
      <c r="AC353" s="606"/>
      <c r="AD353" s="606"/>
      <c r="AE353" s="606"/>
      <c r="AF353" s="607"/>
      <c r="AG353" s="610"/>
      <c r="AH353" s="610"/>
      <c r="AI353" s="610"/>
      <c r="AJ353" s="610"/>
      <c r="AK353" s="610"/>
      <c r="AL353" s="610"/>
      <c r="AM353" s="611"/>
    </row>
    <row r="354" spans="1:39">
      <c r="A354" s="630">
        <v>170</v>
      </c>
      <c r="B354" s="631"/>
      <c r="C354" s="660"/>
      <c r="D354" s="661"/>
      <c r="E354" s="661"/>
      <c r="F354" s="661"/>
      <c r="G354" s="598"/>
      <c r="H354" s="599"/>
      <c r="I354" s="599"/>
      <c r="J354" s="599"/>
      <c r="K354" s="598"/>
      <c r="L354" s="599"/>
      <c r="M354" s="599"/>
      <c r="N354" s="599"/>
      <c r="O354" s="599"/>
      <c r="P354" s="599"/>
      <c r="Q354" s="599"/>
      <c r="R354" s="600"/>
      <c r="S354" s="604"/>
      <c r="T354" s="604"/>
      <c r="U354" s="604"/>
      <c r="V354" s="604"/>
      <c r="W354" s="604"/>
      <c r="X354" s="604"/>
      <c r="Y354" s="605"/>
      <c r="Z354" s="604"/>
      <c r="AA354" s="604"/>
      <c r="AB354" s="604"/>
      <c r="AC354" s="604"/>
      <c r="AD354" s="604"/>
      <c r="AE354" s="604"/>
      <c r="AF354" s="605"/>
      <c r="AG354" s="608">
        <f>S354-Z354</f>
        <v>0</v>
      </c>
      <c r="AH354" s="608"/>
      <c r="AI354" s="608"/>
      <c r="AJ354" s="608"/>
      <c r="AK354" s="608"/>
      <c r="AL354" s="608"/>
      <c r="AM354" s="609"/>
    </row>
    <row r="355" spans="1:39">
      <c r="A355" s="632"/>
      <c r="B355" s="633"/>
      <c r="C355" s="666"/>
      <c r="D355" s="667"/>
      <c r="E355" s="667"/>
      <c r="F355" s="667"/>
      <c r="G355" s="601"/>
      <c r="H355" s="602"/>
      <c r="I355" s="602"/>
      <c r="J355" s="602"/>
      <c r="K355" s="601"/>
      <c r="L355" s="602"/>
      <c r="M355" s="602"/>
      <c r="N355" s="602"/>
      <c r="O355" s="602"/>
      <c r="P355" s="602"/>
      <c r="Q355" s="602"/>
      <c r="R355" s="603"/>
      <c r="S355" s="606"/>
      <c r="T355" s="606"/>
      <c r="U355" s="606"/>
      <c r="V355" s="606"/>
      <c r="W355" s="606"/>
      <c r="X355" s="606"/>
      <c r="Y355" s="607"/>
      <c r="Z355" s="606"/>
      <c r="AA355" s="606"/>
      <c r="AB355" s="606"/>
      <c r="AC355" s="606"/>
      <c r="AD355" s="606"/>
      <c r="AE355" s="606"/>
      <c r="AF355" s="607"/>
      <c r="AG355" s="610"/>
      <c r="AH355" s="610"/>
      <c r="AI355" s="610"/>
      <c r="AJ355" s="610"/>
      <c r="AK355" s="610"/>
      <c r="AL355" s="610"/>
      <c r="AM355" s="611"/>
    </row>
    <row r="356" spans="1:39">
      <c r="A356" s="630">
        <v>171</v>
      </c>
      <c r="B356" s="631"/>
      <c r="C356" s="660"/>
      <c r="D356" s="661"/>
      <c r="E356" s="661"/>
      <c r="F356" s="661"/>
      <c r="G356" s="598"/>
      <c r="H356" s="599"/>
      <c r="I356" s="599"/>
      <c r="J356" s="599"/>
      <c r="K356" s="598"/>
      <c r="L356" s="599"/>
      <c r="M356" s="599"/>
      <c r="N356" s="599"/>
      <c r="O356" s="599"/>
      <c r="P356" s="599"/>
      <c r="Q356" s="599"/>
      <c r="R356" s="600"/>
      <c r="S356" s="604"/>
      <c r="T356" s="604"/>
      <c r="U356" s="604"/>
      <c r="V356" s="604"/>
      <c r="W356" s="604"/>
      <c r="X356" s="604"/>
      <c r="Y356" s="605"/>
      <c r="Z356" s="604"/>
      <c r="AA356" s="604"/>
      <c r="AB356" s="604"/>
      <c r="AC356" s="604"/>
      <c r="AD356" s="604"/>
      <c r="AE356" s="604"/>
      <c r="AF356" s="605"/>
      <c r="AG356" s="608">
        <f>S356-Z356</f>
        <v>0</v>
      </c>
      <c r="AH356" s="608"/>
      <c r="AI356" s="608"/>
      <c r="AJ356" s="608"/>
      <c r="AK356" s="608"/>
      <c r="AL356" s="608"/>
      <c r="AM356" s="609"/>
    </row>
    <row r="357" spans="1:39">
      <c r="A357" s="632"/>
      <c r="B357" s="633"/>
      <c r="C357" s="666"/>
      <c r="D357" s="667"/>
      <c r="E357" s="667"/>
      <c r="F357" s="667"/>
      <c r="G357" s="601"/>
      <c r="H357" s="602"/>
      <c r="I357" s="602"/>
      <c r="J357" s="602"/>
      <c r="K357" s="601"/>
      <c r="L357" s="602"/>
      <c r="M357" s="602"/>
      <c r="N357" s="602"/>
      <c r="O357" s="602"/>
      <c r="P357" s="602"/>
      <c r="Q357" s="602"/>
      <c r="R357" s="603"/>
      <c r="S357" s="606"/>
      <c r="T357" s="606"/>
      <c r="U357" s="606"/>
      <c r="V357" s="606"/>
      <c r="W357" s="606"/>
      <c r="X357" s="606"/>
      <c r="Y357" s="607"/>
      <c r="Z357" s="606"/>
      <c r="AA357" s="606"/>
      <c r="AB357" s="606"/>
      <c r="AC357" s="606"/>
      <c r="AD357" s="606"/>
      <c r="AE357" s="606"/>
      <c r="AF357" s="607"/>
      <c r="AG357" s="610"/>
      <c r="AH357" s="610"/>
      <c r="AI357" s="610"/>
      <c r="AJ357" s="610"/>
      <c r="AK357" s="610"/>
      <c r="AL357" s="610"/>
      <c r="AM357" s="611"/>
    </row>
    <row r="358" spans="1:39">
      <c r="A358" s="630">
        <v>172</v>
      </c>
      <c r="B358" s="631"/>
      <c r="C358" s="660"/>
      <c r="D358" s="661"/>
      <c r="E358" s="661"/>
      <c r="F358" s="661"/>
      <c r="G358" s="598"/>
      <c r="H358" s="599"/>
      <c r="I358" s="599"/>
      <c r="J358" s="599"/>
      <c r="K358" s="598"/>
      <c r="L358" s="599"/>
      <c r="M358" s="599"/>
      <c r="N358" s="599"/>
      <c r="O358" s="599"/>
      <c r="P358" s="599"/>
      <c r="Q358" s="599"/>
      <c r="R358" s="600"/>
      <c r="S358" s="604"/>
      <c r="T358" s="604"/>
      <c r="U358" s="604"/>
      <c r="V358" s="604"/>
      <c r="W358" s="604"/>
      <c r="X358" s="604"/>
      <c r="Y358" s="605"/>
      <c r="Z358" s="604"/>
      <c r="AA358" s="604"/>
      <c r="AB358" s="604"/>
      <c r="AC358" s="604"/>
      <c r="AD358" s="604"/>
      <c r="AE358" s="604"/>
      <c r="AF358" s="605"/>
      <c r="AG358" s="608">
        <f>S358-Z358</f>
        <v>0</v>
      </c>
      <c r="AH358" s="608"/>
      <c r="AI358" s="608"/>
      <c r="AJ358" s="608"/>
      <c r="AK358" s="608"/>
      <c r="AL358" s="608"/>
      <c r="AM358" s="609"/>
    </row>
    <row r="359" spans="1:39">
      <c r="A359" s="632"/>
      <c r="B359" s="633"/>
      <c r="C359" s="666"/>
      <c r="D359" s="667"/>
      <c r="E359" s="667"/>
      <c r="F359" s="667"/>
      <c r="G359" s="601"/>
      <c r="H359" s="602"/>
      <c r="I359" s="602"/>
      <c r="J359" s="602"/>
      <c r="K359" s="601"/>
      <c r="L359" s="602"/>
      <c r="M359" s="602"/>
      <c r="N359" s="602"/>
      <c r="O359" s="602"/>
      <c r="P359" s="602"/>
      <c r="Q359" s="602"/>
      <c r="R359" s="603"/>
      <c r="S359" s="606"/>
      <c r="T359" s="606"/>
      <c r="U359" s="606"/>
      <c r="V359" s="606"/>
      <c r="W359" s="606"/>
      <c r="X359" s="606"/>
      <c r="Y359" s="607"/>
      <c r="Z359" s="606"/>
      <c r="AA359" s="606"/>
      <c r="AB359" s="606"/>
      <c r="AC359" s="606"/>
      <c r="AD359" s="606"/>
      <c r="AE359" s="606"/>
      <c r="AF359" s="607"/>
      <c r="AG359" s="610"/>
      <c r="AH359" s="610"/>
      <c r="AI359" s="610"/>
      <c r="AJ359" s="610"/>
      <c r="AK359" s="610"/>
      <c r="AL359" s="610"/>
      <c r="AM359" s="611"/>
    </row>
    <row r="360" spans="1:39">
      <c r="A360" s="630">
        <v>173</v>
      </c>
      <c r="B360" s="631"/>
      <c r="C360" s="660"/>
      <c r="D360" s="661"/>
      <c r="E360" s="661"/>
      <c r="F360" s="662"/>
      <c r="G360" s="598"/>
      <c r="H360" s="599"/>
      <c r="I360" s="599"/>
      <c r="J360" s="599"/>
      <c r="K360" s="598"/>
      <c r="L360" s="599"/>
      <c r="M360" s="599"/>
      <c r="N360" s="599"/>
      <c r="O360" s="599"/>
      <c r="P360" s="599"/>
      <c r="Q360" s="599"/>
      <c r="R360" s="600"/>
      <c r="S360" s="604"/>
      <c r="T360" s="604"/>
      <c r="U360" s="604"/>
      <c r="V360" s="604"/>
      <c r="W360" s="604"/>
      <c r="X360" s="604"/>
      <c r="Y360" s="605"/>
      <c r="Z360" s="604"/>
      <c r="AA360" s="604"/>
      <c r="AB360" s="604"/>
      <c r="AC360" s="604"/>
      <c r="AD360" s="604"/>
      <c r="AE360" s="604"/>
      <c r="AF360" s="605"/>
      <c r="AG360" s="608">
        <f>S360-Z360</f>
        <v>0</v>
      </c>
      <c r="AH360" s="608"/>
      <c r="AI360" s="608"/>
      <c r="AJ360" s="608"/>
      <c r="AK360" s="608"/>
      <c r="AL360" s="608"/>
      <c r="AM360" s="609"/>
    </row>
    <row r="361" spans="1:39">
      <c r="A361" s="632"/>
      <c r="B361" s="633"/>
      <c r="C361" s="472"/>
      <c r="D361" s="663"/>
      <c r="E361" s="663"/>
      <c r="F361" s="473"/>
      <c r="G361" s="601"/>
      <c r="H361" s="602"/>
      <c r="I361" s="602"/>
      <c r="J361" s="602"/>
      <c r="K361" s="601"/>
      <c r="L361" s="602"/>
      <c r="M361" s="602"/>
      <c r="N361" s="602"/>
      <c r="O361" s="602"/>
      <c r="P361" s="602"/>
      <c r="Q361" s="602"/>
      <c r="R361" s="603"/>
      <c r="S361" s="606"/>
      <c r="T361" s="606"/>
      <c r="U361" s="606"/>
      <c r="V361" s="606"/>
      <c r="W361" s="606"/>
      <c r="X361" s="606"/>
      <c r="Y361" s="607"/>
      <c r="Z361" s="606"/>
      <c r="AA361" s="606"/>
      <c r="AB361" s="606"/>
      <c r="AC361" s="606"/>
      <c r="AD361" s="606"/>
      <c r="AE361" s="606"/>
      <c r="AF361" s="607"/>
      <c r="AG361" s="610"/>
      <c r="AH361" s="610"/>
      <c r="AI361" s="610"/>
      <c r="AJ361" s="610"/>
      <c r="AK361" s="610"/>
      <c r="AL361" s="610"/>
      <c r="AM361" s="611"/>
    </row>
    <row r="362" spans="1:39">
      <c r="A362" s="630">
        <v>174</v>
      </c>
      <c r="B362" s="631"/>
      <c r="C362" s="660"/>
      <c r="D362" s="661"/>
      <c r="E362" s="661"/>
      <c r="F362" s="662"/>
      <c r="G362" s="598"/>
      <c r="H362" s="599"/>
      <c r="I362" s="599"/>
      <c r="J362" s="599"/>
      <c r="K362" s="598"/>
      <c r="L362" s="599"/>
      <c r="M362" s="599"/>
      <c r="N362" s="599"/>
      <c r="O362" s="599"/>
      <c r="P362" s="599"/>
      <c r="Q362" s="599"/>
      <c r="R362" s="600"/>
      <c r="S362" s="604"/>
      <c r="T362" s="604"/>
      <c r="U362" s="604"/>
      <c r="V362" s="604"/>
      <c r="W362" s="604"/>
      <c r="X362" s="604"/>
      <c r="Y362" s="605"/>
      <c r="Z362" s="604"/>
      <c r="AA362" s="604"/>
      <c r="AB362" s="604"/>
      <c r="AC362" s="604"/>
      <c r="AD362" s="604"/>
      <c r="AE362" s="604"/>
      <c r="AF362" s="605"/>
      <c r="AG362" s="608">
        <f>S362-Z362</f>
        <v>0</v>
      </c>
      <c r="AH362" s="608"/>
      <c r="AI362" s="608"/>
      <c r="AJ362" s="608"/>
      <c r="AK362" s="608"/>
      <c r="AL362" s="608"/>
      <c r="AM362" s="609"/>
    </row>
    <row r="363" spans="1:39">
      <c r="A363" s="632"/>
      <c r="B363" s="633"/>
      <c r="C363" s="472"/>
      <c r="D363" s="663"/>
      <c r="E363" s="663"/>
      <c r="F363" s="473"/>
      <c r="G363" s="601"/>
      <c r="H363" s="602"/>
      <c r="I363" s="602"/>
      <c r="J363" s="602"/>
      <c r="K363" s="601"/>
      <c r="L363" s="602"/>
      <c r="M363" s="602"/>
      <c r="N363" s="602"/>
      <c r="O363" s="602"/>
      <c r="P363" s="602"/>
      <c r="Q363" s="602"/>
      <c r="R363" s="603"/>
      <c r="S363" s="606"/>
      <c r="T363" s="606"/>
      <c r="U363" s="606"/>
      <c r="V363" s="606"/>
      <c r="W363" s="606"/>
      <c r="X363" s="606"/>
      <c r="Y363" s="607"/>
      <c r="Z363" s="606"/>
      <c r="AA363" s="606"/>
      <c r="AB363" s="606"/>
      <c r="AC363" s="606"/>
      <c r="AD363" s="606"/>
      <c r="AE363" s="606"/>
      <c r="AF363" s="607"/>
      <c r="AG363" s="610"/>
      <c r="AH363" s="610"/>
      <c r="AI363" s="610"/>
      <c r="AJ363" s="610"/>
      <c r="AK363" s="610"/>
      <c r="AL363" s="610"/>
      <c r="AM363" s="611"/>
    </row>
    <row r="364" spans="1:39">
      <c r="A364" s="630">
        <v>175</v>
      </c>
      <c r="B364" s="631"/>
      <c r="C364" s="660"/>
      <c r="D364" s="661"/>
      <c r="E364" s="661"/>
      <c r="F364" s="662"/>
      <c r="G364" s="598"/>
      <c r="H364" s="599"/>
      <c r="I364" s="599"/>
      <c r="J364" s="599"/>
      <c r="K364" s="598"/>
      <c r="L364" s="599"/>
      <c r="M364" s="599"/>
      <c r="N364" s="599"/>
      <c r="O364" s="599"/>
      <c r="P364" s="599"/>
      <c r="Q364" s="599"/>
      <c r="R364" s="600"/>
      <c r="S364" s="604"/>
      <c r="T364" s="604"/>
      <c r="U364" s="604"/>
      <c r="V364" s="604"/>
      <c r="W364" s="604"/>
      <c r="X364" s="604"/>
      <c r="Y364" s="605"/>
      <c r="Z364" s="604"/>
      <c r="AA364" s="604"/>
      <c r="AB364" s="604"/>
      <c r="AC364" s="604"/>
      <c r="AD364" s="604"/>
      <c r="AE364" s="604"/>
      <c r="AF364" s="605"/>
      <c r="AG364" s="608">
        <f>S364-Z364</f>
        <v>0</v>
      </c>
      <c r="AH364" s="608"/>
      <c r="AI364" s="608"/>
      <c r="AJ364" s="608"/>
      <c r="AK364" s="608"/>
      <c r="AL364" s="608"/>
      <c r="AM364" s="609"/>
    </row>
    <row r="365" spans="1:39">
      <c r="A365" s="632"/>
      <c r="B365" s="633"/>
      <c r="C365" s="472"/>
      <c r="D365" s="663"/>
      <c r="E365" s="663"/>
      <c r="F365" s="473"/>
      <c r="G365" s="601"/>
      <c r="H365" s="602"/>
      <c r="I365" s="602"/>
      <c r="J365" s="602"/>
      <c r="K365" s="601"/>
      <c r="L365" s="602"/>
      <c r="M365" s="602"/>
      <c r="N365" s="602"/>
      <c r="O365" s="602"/>
      <c r="P365" s="602"/>
      <c r="Q365" s="602"/>
      <c r="R365" s="603"/>
      <c r="S365" s="606"/>
      <c r="T365" s="606"/>
      <c r="U365" s="606"/>
      <c r="V365" s="606"/>
      <c r="W365" s="606"/>
      <c r="X365" s="606"/>
      <c r="Y365" s="607"/>
      <c r="Z365" s="606"/>
      <c r="AA365" s="606"/>
      <c r="AB365" s="606"/>
      <c r="AC365" s="606"/>
      <c r="AD365" s="606"/>
      <c r="AE365" s="606"/>
      <c r="AF365" s="607"/>
      <c r="AG365" s="610"/>
      <c r="AH365" s="610"/>
      <c r="AI365" s="610"/>
      <c r="AJ365" s="610"/>
      <c r="AK365" s="610"/>
      <c r="AL365" s="610"/>
      <c r="AM365" s="611"/>
    </row>
    <row r="366" spans="1:39">
      <c r="A366" s="630">
        <v>176</v>
      </c>
      <c r="B366" s="631"/>
      <c r="C366" s="660"/>
      <c r="D366" s="661"/>
      <c r="E366" s="661"/>
      <c r="F366" s="662"/>
      <c r="G366" s="598"/>
      <c r="H366" s="599"/>
      <c r="I366" s="599"/>
      <c r="J366" s="599"/>
      <c r="K366" s="598"/>
      <c r="L366" s="599"/>
      <c r="M366" s="599"/>
      <c r="N366" s="599"/>
      <c r="O366" s="599"/>
      <c r="P366" s="599"/>
      <c r="Q366" s="599"/>
      <c r="R366" s="600"/>
      <c r="S366" s="604"/>
      <c r="T366" s="604"/>
      <c r="U366" s="604"/>
      <c r="V366" s="604"/>
      <c r="W366" s="604"/>
      <c r="X366" s="604"/>
      <c r="Y366" s="605"/>
      <c r="Z366" s="604"/>
      <c r="AA366" s="604"/>
      <c r="AB366" s="604"/>
      <c r="AC366" s="604"/>
      <c r="AD366" s="604"/>
      <c r="AE366" s="604"/>
      <c r="AF366" s="605"/>
      <c r="AG366" s="608">
        <f>S366-Z366</f>
        <v>0</v>
      </c>
      <c r="AH366" s="608"/>
      <c r="AI366" s="608"/>
      <c r="AJ366" s="608"/>
      <c r="AK366" s="608"/>
      <c r="AL366" s="608"/>
      <c r="AM366" s="609"/>
    </row>
    <row r="367" spans="1:39">
      <c r="A367" s="632"/>
      <c r="B367" s="633"/>
      <c r="C367" s="472"/>
      <c r="D367" s="663"/>
      <c r="E367" s="663"/>
      <c r="F367" s="473"/>
      <c r="G367" s="601"/>
      <c r="H367" s="602"/>
      <c r="I367" s="602"/>
      <c r="J367" s="602"/>
      <c r="K367" s="601"/>
      <c r="L367" s="602"/>
      <c r="M367" s="602"/>
      <c r="N367" s="602"/>
      <c r="O367" s="602"/>
      <c r="P367" s="602"/>
      <c r="Q367" s="602"/>
      <c r="R367" s="603"/>
      <c r="S367" s="606"/>
      <c r="T367" s="606"/>
      <c r="U367" s="606"/>
      <c r="V367" s="606"/>
      <c r="W367" s="606"/>
      <c r="X367" s="606"/>
      <c r="Y367" s="607"/>
      <c r="Z367" s="606"/>
      <c r="AA367" s="606"/>
      <c r="AB367" s="606"/>
      <c r="AC367" s="606"/>
      <c r="AD367" s="606"/>
      <c r="AE367" s="606"/>
      <c r="AF367" s="607"/>
      <c r="AG367" s="610"/>
      <c r="AH367" s="610"/>
      <c r="AI367" s="610"/>
      <c r="AJ367" s="610"/>
      <c r="AK367" s="610"/>
      <c r="AL367" s="610"/>
      <c r="AM367" s="611"/>
    </row>
    <row r="368" spans="1:39">
      <c r="A368" s="630">
        <v>177</v>
      </c>
      <c r="B368" s="631"/>
      <c r="C368" s="660"/>
      <c r="D368" s="661"/>
      <c r="E368" s="661"/>
      <c r="F368" s="661"/>
      <c r="G368" s="598"/>
      <c r="H368" s="599"/>
      <c r="I368" s="599"/>
      <c r="J368" s="599"/>
      <c r="K368" s="598"/>
      <c r="L368" s="599"/>
      <c r="M368" s="599"/>
      <c r="N368" s="599"/>
      <c r="O368" s="599"/>
      <c r="P368" s="599"/>
      <c r="Q368" s="599"/>
      <c r="R368" s="600"/>
      <c r="S368" s="604"/>
      <c r="T368" s="604"/>
      <c r="U368" s="604"/>
      <c r="V368" s="604"/>
      <c r="W368" s="604"/>
      <c r="X368" s="604"/>
      <c r="Y368" s="605"/>
      <c r="Z368" s="604"/>
      <c r="AA368" s="604"/>
      <c r="AB368" s="604"/>
      <c r="AC368" s="604"/>
      <c r="AD368" s="604"/>
      <c r="AE368" s="604"/>
      <c r="AF368" s="605"/>
      <c r="AG368" s="608">
        <f>S368-Z368</f>
        <v>0</v>
      </c>
      <c r="AH368" s="608"/>
      <c r="AI368" s="608"/>
      <c r="AJ368" s="608"/>
      <c r="AK368" s="608"/>
      <c r="AL368" s="608"/>
      <c r="AM368" s="609"/>
    </row>
    <row r="369" spans="1:39">
      <c r="A369" s="632"/>
      <c r="B369" s="633"/>
      <c r="C369" s="472"/>
      <c r="D369" s="663"/>
      <c r="E369" s="663"/>
      <c r="F369" s="663"/>
      <c r="G369" s="601"/>
      <c r="H369" s="602"/>
      <c r="I369" s="602"/>
      <c r="J369" s="602"/>
      <c r="K369" s="463"/>
      <c r="L369" s="440"/>
      <c r="M369" s="440"/>
      <c r="N369" s="440"/>
      <c r="O369" s="440"/>
      <c r="P369" s="440"/>
      <c r="Q369" s="440"/>
      <c r="R369" s="464"/>
      <c r="S369" s="664"/>
      <c r="T369" s="664"/>
      <c r="U369" s="664"/>
      <c r="V369" s="664"/>
      <c r="W369" s="664"/>
      <c r="X369" s="664"/>
      <c r="Y369" s="665"/>
      <c r="Z369" s="664"/>
      <c r="AA369" s="664"/>
      <c r="AB369" s="664"/>
      <c r="AC369" s="664"/>
      <c r="AD369" s="664"/>
      <c r="AE369" s="664"/>
      <c r="AF369" s="665"/>
      <c r="AG369" s="610"/>
      <c r="AH369" s="610"/>
      <c r="AI369" s="610"/>
      <c r="AJ369" s="610"/>
      <c r="AK369" s="610"/>
      <c r="AL369" s="610"/>
      <c r="AM369" s="611"/>
    </row>
    <row r="370" spans="1:39">
      <c r="A370" s="630">
        <v>178</v>
      </c>
      <c r="B370" s="631"/>
      <c r="C370" s="660"/>
      <c r="D370" s="661"/>
      <c r="E370" s="661"/>
      <c r="F370" s="661"/>
      <c r="G370" s="598"/>
      <c r="H370" s="599"/>
      <c r="I370" s="599"/>
      <c r="J370" s="599"/>
      <c r="K370" s="598"/>
      <c r="L370" s="599"/>
      <c r="M370" s="599"/>
      <c r="N370" s="599"/>
      <c r="O370" s="599"/>
      <c r="P370" s="599"/>
      <c r="Q370" s="599"/>
      <c r="R370" s="600"/>
      <c r="S370" s="604"/>
      <c r="T370" s="604"/>
      <c r="U370" s="604"/>
      <c r="V370" s="604"/>
      <c r="W370" s="604"/>
      <c r="X370" s="604"/>
      <c r="Y370" s="605"/>
      <c r="Z370" s="604"/>
      <c r="AA370" s="604"/>
      <c r="AB370" s="604"/>
      <c r="AC370" s="604"/>
      <c r="AD370" s="604"/>
      <c r="AE370" s="604"/>
      <c r="AF370" s="605"/>
      <c r="AG370" s="608">
        <f>S370-Z370</f>
        <v>0</v>
      </c>
      <c r="AH370" s="608"/>
      <c r="AI370" s="608"/>
      <c r="AJ370" s="608"/>
      <c r="AK370" s="608"/>
      <c r="AL370" s="608"/>
      <c r="AM370" s="609"/>
    </row>
    <row r="371" spans="1:39">
      <c r="A371" s="632"/>
      <c r="B371" s="633"/>
      <c r="C371" s="666"/>
      <c r="D371" s="667"/>
      <c r="E371" s="667"/>
      <c r="F371" s="667"/>
      <c r="G371" s="601"/>
      <c r="H371" s="602"/>
      <c r="I371" s="602"/>
      <c r="J371" s="602"/>
      <c r="K371" s="601"/>
      <c r="L371" s="602"/>
      <c r="M371" s="602"/>
      <c r="N371" s="602"/>
      <c r="O371" s="602"/>
      <c r="P371" s="602"/>
      <c r="Q371" s="602"/>
      <c r="R371" s="603"/>
      <c r="S371" s="606"/>
      <c r="T371" s="606"/>
      <c r="U371" s="606"/>
      <c r="V371" s="606"/>
      <c r="W371" s="606"/>
      <c r="X371" s="606"/>
      <c r="Y371" s="607"/>
      <c r="Z371" s="606"/>
      <c r="AA371" s="606"/>
      <c r="AB371" s="606"/>
      <c r="AC371" s="606"/>
      <c r="AD371" s="606"/>
      <c r="AE371" s="606"/>
      <c r="AF371" s="607"/>
      <c r="AG371" s="610"/>
      <c r="AH371" s="610"/>
      <c r="AI371" s="610"/>
      <c r="AJ371" s="610"/>
      <c r="AK371" s="610"/>
      <c r="AL371" s="610"/>
      <c r="AM371" s="611"/>
    </row>
    <row r="372" spans="1:39">
      <c r="A372" s="630">
        <v>179</v>
      </c>
      <c r="B372" s="631"/>
      <c r="C372" s="660"/>
      <c r="D372" s="661"/>
      <c r="E372" s="661"/>
      <c r="F372" s="661"/>
      <c r="G372" s="598"/>
      <c r="H372" s="599"/>
      <c r="I372" s="599"/>
      <c r="J372" s="599"/>
      <c r="K372" s="598"/>
      <c r="L372" s="599"/>
      <c r="M372" s="599"/>
      <c r="N372" s="599"/>
      <c r="O372" s="599"/>
      <c r="P372" s="599"/>
      <c r="Q372" s="599"/>
      <c r="R372" s="600"/>
      <c r="S372" s="604"/>
      <c r="T372" s="604"/>
      <c r="U372" s="604"/>
      <c r="V372" s="604"/>
      <c r="W372" s="604"/>
      <c r="X372" s="604"/>
      <c r="Y372" s="605"/>
      <c r="Z372" s="604"/>
      <c r="AA372" s="604"/>
      <c r="AB372" s="604"/>
      <c r="AC372" s="604"/>
      <c r="AD372" s="604"/>
      <c r="AE372" s="604"/>
      <c r="AF372" s="605"/>
      <c r="AG372" s="608">
        <f>S372-Z372</f>
        <v>0</v>
      </c>
      <c r="AH372" s="608"/>
      <c r="AI372" s="608"/>
      <c r="AJ372" s="608"/>
      <c r="AK372" s="608"/>
      <c r="AL372" s="608"/>
      <c r="AM372" s="609"/>
    </row>
    <row r="373" spans="1:39">
      <c r="A373" s="632"/>
      <c r="B373" s="633"/>
      <c r="C373" s="666"/>
      <c r="D373" s="667"/>
      <c r="E373" s="667"/>
      <c r="F373" s="667"/>
      <c r="G373" s="601"/>
      <c r="H373" s="602"/>
      <c r="I373" s="602"/>
      <c r="J373" s="602"/>
      <c r="K373" s="601"/>
      <c r="L373" s="602"/>
      <c r="M373" s="602"/>
      <c r="N373" s="602"/>
      <c r="O373" s="602"/>
      <c r="P373" s="602"/>
      <c r="Q373" s="602"/>
      <c r="R373" s="603"/>
      <c r="S373" s="606"/>
      <c r="T373" s="606"/>
      <c r="U373" s="606"/>
      <c r="V373" s="606"/>
      <c r="W373" s="606"/>
      <c r="X373" s="606"/>
      <c r="Y373" s="607"/>
      <c r="Z373" s="606"/>
      <c r="AA373" s="606"/>
      <c r="AB373" s="606"/>
      <c r="AC373" s="606"/>
      <c r="AD373" s="606"/>
      <c r="AE373" s="606"/>
      <c r="AF373" s="607"/>
      <c r="AG373" s="610"/>
      <c r="AH373" s="610"/>
      <c r="AI373" s="610"/>
      <c r="AJ373" s="610"/>
      <c r="AK373" s="610"/>
      <c r="AL373" s="610"/>
      <c r="AM373" s="611"/>
    </row>
    <row r="374" spans="1:39">
      <c r="A374" s="630">
        <v>180</v>
      </c>
      <c r="B374" s="631"/>
      <c r="C374" s="660"/>
      <c r="D374" s="661"/>
      <c r="E374" s="661"/>
      <c r="F374" s="661"/>
      <c r="G374" s="598"/>
      <c r="H374" s="599"/>
      <c r="I374" s="599"/>
      <c r="J374" s="599"/>
      <c r="K374" s="598"/>
      <c r="L374" s="599"/>
      <c r="M374" s="599"/>
      <c r="N374" s="599"/>
      <c r="O374" s="599"/>
      <c r="P374" s="599"/>
      <c r="Q374" s="599"/>
      <c r="R374" s="600"/>
      <c r="S374" s="604"/>
      <c r="T374" s="604"/>
      <c r="U374" s="604"/>
      <c r="V374" s="604"/>
      <c r="W374" s="604"/>
      <c r="X374" s="604"/>
      <c r="Y374" s="605"/>
      <c r="Z374" s="604"/>
      <c r="AA374" s="604"/>
      <c r="AB374" s="604"/>
      <c r="AC374" s="604"/>
      <c r="AD374" s="604"/>
      <c r="AE374" s="604"/>
      <c r="AF374" s="605"/>
      <c r="AG374" s="608">
        <f>S374-Z374</f>
        <v>0</v>
      </c>
      <c r="AH374" s="608"/>
      <c r="AI374" s="608"/>
      <c r="AJ374" s="608"/>
      <c r="AK374" s="608"/>
      <c r="AL374" s="608"/>
      <c r="AM374" s="609"/>
    </row>
    <row r="375" spans="1:39">
      <c r="A375" s="632"/>
      <c r="B375" s="633"/>
      <c r="C375" s="666"/>
      <c r="D375" s="667"/>
      <c r="E375" s="667"/>
      <c r="F375" s="667"/>
      <c r="G375" s="601"/>
      <c r="H375" s="602"/>
      <c r="I375" s="602"/>
      <c r="J375" s="602"/>
      <c r="K375" s="601"/>
      <c r="L375" s="602"/>
      <c r="M375" s="602"/>
      <c r="N375" s="602"/>
      <c r="O375" s="602"/>
      <c r="P375" s="602"/>
      <c r="Q375" s="602"/>
      <c r="R375" s="603"/>
      <c r="S375" s="606"/>
      <c r="T375" s="606"/>
      <c r="U375" s="606"/>
      <c r="V375" s="606"/>
      <c r="W375" s="606"/>
      <c r="X375" s="606"/>
      <c r="Y375" s="607"/>
      <c r="Z375" s="606"/>
      <c r="AA375" s="606"/>
      <c r="AB375" s="606"/>
      <c r="AC375" s="606"/>
      <c r="AD375" s="606"/>
      <c r="AE375" s="606"/>
      <c r="AF375" s="607"/>
      <c r="AG375" s="610"/>
      <c r="AH375" s="610"/>
      <c r="AI375" s="610"/>
      <c r="AJ375" s="610"/>
      <c r="AK375" s="610"/>
      <c r="AL375" s="610"/>
      <c r="AM375" s="611"/>
    </row>
    <row r="376" spans="1:39">
      <c r="A376" s="630">
        <v>181</v>
      </c>
      <c r="B376" s="631"/>
      <c r="C376" s="660"/>
      <c r="D376" s="661"/>
      <c r="E376" s="661"/>
      <c r="F376" s="661"/>
      <c r="G376" s="598"/>
      <c r="H376" s="599"/>
      <c r="I376" s="599"/>
      <c r="J376" s="599"/>
      <c r="K376" s="598"/>
      <c r="L376" s="599"/>
      <c r="M376" s="599"/>
      <c r="N376" s="599"/>
      <c r="O376" s="599"/>
      <c r="P376" s="599"/>
      <c r="Q376" s="599"/>
      <c r="R376" s="600"/>
      <c r="S376" s="604"/>
      <c r="T376" s="604"/>
      <c r="U376" s="604"/>
      <c r="V376" s="604"/>
      <c r="W376" s="604"/>
      <c r="X376" s="604"/>
      <c r="Y376" s="605"/>
      <c r="Z376" s="604"/>
      <c r="AA376" s="604"/>
      <c r="AB376" s="604"/>
      <c r="AC376" s="604"/>
      <c r="AD376" s="604"/>
      <c r="AE376" s="604"/>
      <c r="AF376" s="605"/>
      <c r="AG376" s="608">
        <f>S376-Z376</f>
        <v>0</v>
      </c>
      <c r="AH376" s="608"/>
      <c r="AI376" s="608"/>
      <c r="AJ376" s="608"/>
      <c r="AK376" s="608"/>
      <c r="AL376" s="608"/>
      <c r="AM376" s="609"/>
    </row>
    <row r="377" spans="1:39">
      <c r="A377" s="632"/>
      <c r="B377" s="633"/>
      <c r="C377" s="666"/>
      <c r="D377" s="667"/>
      <c r="E377" s="667"/>
      <c r="F377" s="667"/>
      <c r="G377" s="601"/>
      <c r="H377" s="602"/>
      <c r="I377" s="602"/>
      <c r="J377" s="602"/>
      <c r="K377" s="601"/>
      <c r="L377" s="602"/>
      <c r="M377" s="602"/>
      <c r="N377" s="602"/>
      <c r="O377" s="602"/>
      <c r="P377" s="602"/>
      <c r="Q377" s="602"/>
      <c r="R377" s="603"/>
      <c r="S377" s="606"/>
      <c r="T377" s="606"/>
      <c r="U377" s="606"/>
      <c r="V377" s="606"/>
      <c r="W377" s="606"/>
      <c r="X377" s="606"/>
      <c r="Y377" s="607"/>
      <c r="Z377" s="606"/>
      <c r="AA377" s="606"/>
      <c r="AB377" s="606"/>
      <c r="AC377" s="606"/>
      <c r="AD377" s="606"/>
      <c r="AE377" s="606"/>
      <c r="AF377" s="607"/>
      <c r="AG377" s="610"/>
      <c r="AH377" s="610"/>
      <c r="AI377" s="610"/>
      <c r="AJ377" s="610"/>
      <c r="AK377" s="610"/>
      <c r="AL377" s="610"/>
      <c r="AM377" s="611"/>
    </row>
    <row r="378" spans="1:39">
      <c r="A378" s="630">
        <v>182</v>
      </c>
      <c r="B378" s="631"/>
      <c r="C378" s="660"/>
      <c r="D378" s="661"/>
      <c r="E378" s="661"/>
      <c r="F378" s="662"/>
      <c r="G378" s="598"/>
      <c r="H378" s="599"/>
      <c r="I378" s="599"/>
      <c r="J378" s="599"/>
      <c r="K378" s="598"/>
      <c r="L378" s="599"/>
      <c r="M378" s="599"/>
      <c r="N378" s="599"/>
      <c r="O378" s="599"/>
      <c r="P378" s="599"/>
      <c r="Q378" s="599"/>
      <c r="R378" s="600"/>
      <c r="S378" s="604"/>
      <c r="T378" s="604"/>
      <c r="U378" s="604"/>
      <c r="V378" s="604"/>
      <c r="W378" s="604"/>
      <c r="X378" s="604"/>
      <c r="Y378" s="605"/>
      <c r="Z378" s="604"/>
      <c r="AA378" s="604"/>
      <c r="AB378" s="604"/>
      <c r="AC378" s="604"/>
      <c r="AD378" s="604"/>
      <c r="AE378" s="604"/>
      <c r="AF378" s="605"/>
      <c r="AG378" s="608">
        <f>S378-Z378</f>
        <v>0</v>
      </c>
      <c r="AH378" s="608"/>
      <c r="AI378" s="608"/>
      <c r="AJ378" s="608"/>
      <c r="AK378" s="608"/>
      <c r="AL378" s="608"/>
      <c r="AM378" s="609"/>
    </row>
    <row r="379" spans="1:39">
      <c r="A379" s="632"/>
      <c r="B379" s="633"/>
      <c r="C379" s="472"/>
      <c r="D379" s="663"/>
      <c r="E379" s="663"/>
      <c r="F379" s="473"/>
      <c r="G379" s="601"/>
      <c r="H379" s="602"/>
      <c r="I379" s="602"/>
      <c r="J379" s="602"/>
      <c r="K379" s="601"/>
      <c r="L379" s="602"/>
      <c r="M379" s="602"/>
      <c r="N379" s="602"/>
      <c r="O379" s="602"/>
      <c r="P379" s="602"/>
      <c r="Q379" s="602"/>
      <c r="R379" s="603"/>
      <c r="S379" s="606"/>
      <c r="T379" s="606"/>
      <c r="U379" s="606"/>
      <c r="V379" s="606"/>
      <c r="W379" s="606"/>
      <c r="X379" s="606"/>
      <c r="Y379" s="607"/>
      <c r="Z379" s="606"/>
      <c r="AA379" s="606"/>
      <c r="AB379" s="606"/>
      <c r="AC379" s="606"/>
      <c r="AD379" s="606"/>
      <c r="AE379" s="606"/>
      <c r="AF379" s="607"/>
      <c r="AG379" s="610"/>
      <c r="AH379" s="610"/>
      <c r="AI379" s="610"/>
      <c r="AJ379" s="610"/>
      <c r="AK379" s="610"/>
      <c r="AL379" s="610"/>
      <c r="AM379" s="611"/>
    </row>
    <row r="380" spans="1:39">
      <c r="A380" s="630">
        <v>183</v>
      </c>
      <c r="B380" s="631"/>
      <c r="C380" s="660"/>
      <c r="D380" s="661"/>
      <c r="E380" s="661"/>
      <c r="F380" s="662"/>
      <c r="G380" s="598"/>
      <c r="H380" s="599"/>
      <c r="I380" s="599"/>
      <c r="J380" s="599"/>
      <c r="K380" s="598"/>
      <c r="L380" s="599"/>
      <c r="M380" s="599"/>
      <c r="N380" s="599"/>
      <c r="O380" s="599"/>
      <c r="P380" s="599"/>
      <c r="Q380" s="599"/>
      <c r="R380" s="600"/>
      <c r="S380" s="604"/>
      <c r="T380" s="604"/>
      <c r="U380" s="604"/>
      <c r="V380" s="604"/>
      <c r="W380" s="604"/>
      <c r="X380" s="604"/>
      <c r="Y380" s="605"/>
      <c r="Z380" s="604"/>
      <c r="AA380" s="604"/>
      <c r="AB380" s="604"/>
      <c r="AC380" s="604"/>
      <c r="AD380" s="604"/>
      <c r="AE380" s="604"/>
      <c r="AF380" s="605"/>
      <c r="AG380" s="608">
        <f>S380-Z380</f>
        <v>0</v>
      </c>
      <c r="AH380" s="608"/>
      <c r="AI380" s="608"/>
      <c r="AJ380" s="608"/>
      <c r="AK380" s="608"/>
      <c r="AL380" s="608"/>
      <c r="AM380" s="609"/>
    </row>
    <row r="381" spans="1:39">
      <c r="A381" s="632"/>
      <c r="B381" s="633"/>
      <c r="C381" s="472"/>
      <c r="D381" s="663"/>
      <c r="E381" s="663"/>
      <c r="F381" s="473"/>
      <c r="G381" s="601"/>
      <c r="H381" s="602"/>
      <c r="I381" s="602"/>
      <c r="J381" s="602"/>
      <c r="K381" s="601"/>
      <c r="L381" s="602"/>
      <c r="M381" s="602"/>
      <c r="N381" s="602"/>
      <c r="O381" s="602"/>
      <c r="P381" s="602"/>
      <c r="Q381" s="602"/>
      <c r="R381" s="603"/>
      <c r="S381" s="606"/>
      <c r="T381" s="606"/>
      <c r="U381" s="606"/>
      <c r="V381" s="606"/>
      <c r="W381" s="606"/>
      <c r="X381" s="606"/>
      <c r="Y381" s="607"/>
      <c r="Z381" s="606"/>
      <c r="AA381" s="606"/>
      <c r="AB381" s="606"/>
      <c r="AC381" s="606"/>
      <c r="AD381" s="606"/>
      <c r="AE381" s="606"/>
      <c r="AF381" s="607"/>
      <c r="AG381" s="610"/>
      <c r="AH381" s="610"/>
      <c r="AI381" s="610"/>
      <c r="AJ381" s="610"/>
      <c r="AK381" s="610"/>
      <c r="AL381" s="610"/>
      <c r="AM381" s="611"/>
    </row>
    <row r="382" spans="1:39">
      <c r="A382" s="630">
        <v>184</v>
      </c>
      <c r="B382" s="631"/>
      <c r="C382" s="660"/>
      <c r="D382" s="661"/>
      <c r="E382" s="661"/>
      <c r="F382" s="662"/>
      <c r="G382" s="598"/>
      <c r="H382" s="599"/>
      <c r="I382" s="599"/>
      <c r="J382" s="599"/>
      <c r="K382" s="598"/>
      <c r="L382" s="599"/>
      <c r="M382" s="599"/>
      <c r="N382" s="599"/>
      <c r="O382" s="599"/>
      <c r="P382" s="599"/>
      <c r="Q382" s="599"/>
      <c r="R382" s="600"/>
      <c r="S382" s="604"/>
      <c r="T382" s="604"/>
      <c r="U382" s="604"/>
      <c r="V382" s="604"/>
      <c r="W382" s="604"/>
      <c r="X382" s="604"/>
      <c r="Y382" s="605"/>
      <c r="Z382" s="604"/>
      <c r="AA382" s="604"/>
      <c r="AB382" s="604"/>
      <c r="AC382" s="604"/>
      <c r="AD382" s="604"/>
      <c r="AE382" s="604"/>
      <c r="AF382" s="605"/>
      <c r="AG382" s="608">
        <f>S382-Z382</f>
        <v>0</v>
      </c>
      <c r="AH382" s="608"/>
      <c r="AI382" s="608"/>
      <c r="AJ382" s="608"/>
      <c r="AK382" s="608"/>
      <c r="AL382" s="608"/>
      <c r="AM382" s="609"/>
    </row>
    <row r="383" spans="1:39">
      <c r="A383" s="632"/>
      <c r="B383" s="633"/>
      <c r="C383" s="472"/>
      <c r="D383" s="663"/>
      <c r="E383" s="663"/>
      <c r="F383" s="473"/>
      <c r="G383" s="601"/>
      <c r="H383" s="602"/>
      <c r="I383" s="602"/>
      <c r="J383" s="602"/>
      <c r="K383" s="601"/>
      <c r="L383" s="602"/>
      <c r="M383" s="602"/>
      <c r="N383" s="602"/>
      <c r="O383" s="602"/>
      <c r="P383" s="602"/>
      <c r="Q383" s="602"/>
      <c r="R383" s="603"/>
      <c r="S383" s="606"/>
      <c r="T383" s="606"/>
      <c r="U383" s="606"/>
      <c r="V383" s="606"/>
      <c r="W383" s="606"/>
      <c r="X383" s="606"/>
      <c r="Y383" s="607"/>
      <c r="Z383" s="606"/>
      <c r="AA383" s="606"/>
      <c r="AB383" s="606"/>
      <c r="AC383" s="606"/>
      <c r="AD383" s="606"/>
      <c r="AE383" s="606"/>
      <c r="AF383" s="607"/>
      <c r="AG383" s="610"/>
      <c r="AH383" s="610"/>
      <c r="AI383" s="610"/>
      <c r="AJ383" s="610"/>
      <c r="AK383" s="610"/>
      <c r="AL383" s="610"/>
      <c r="AM383" s="611"/>
    </row>
    <row r="384" spans="1:39">
      <c r="A384" s="630">
        <v>185</v>
      </c>
      <c r="B384" s="631"/>
      <c r="C384" s="660"/>
      <c r="D384" s="661"/>
      <c r="E384" s="661"/>
      <c r="F384" s="662"/>
      <c r="G384" s="598"/>
      <c r="H384" s="599"/>
      <c r="I384" s="599"/>
      <c r="J384" s="599"/>
      <c r="K384" s="598"/>
      <c r="L384" s="599"/>
      <c r="M384" s="599"/>
      <c r="N384" s="599"/>
      <c r="O384" s="599"/>
      <c r="P384" s="599"/>
      <c r="Q384" s="599"/>
      <c r="R384" s="600"/>
      <c r="S384" s="604"/>
      <c r="T384" s="604"/>
      <c r="U384" s="604"/>
      <c r="V384" s="604"/>
      <c r="W384" s="604"/>
      <c r="X384" s="604"/>
      <c r="Y384" s="605"/>
      <c r="Z384" s="604"/>
      <c r="AA384" s="604"/>
      <c r="AB384" s="604"/>
      <c r="AC384" s="604"/>
      <c r="AD384" s="604"/>
      <c r="AE384" s="604"/>
      <c r="AF384" s="605"/>
      <c r="AG384" s="608">
        <f>S384-Z384</f>
        <v>0</v>
      </c>
      <c r="AH384" s="608"/>
      <c r="AI384" s="608"/>
      <c r="AJ384" s="608"/>
      <c r="AK384" s="608"/>
      <c r="AL384" s="608"/>
      <c r="AM384" s="609"/>
    </row>
    <row r="385" spans="1:39">
      <c r="A385" s="632"/>
      <c r="B385" s="633"/>
      <c r="C385" s="472"/>
      <c r="D385" s="663"/>
      <c r="E385" s="663"/>
      <c r="F385" s="473"/>
      <c r="G385" s="601"/>
      <c r="H385" s="602"/>
      <c r="I385" s="602"/>
      <c r="J385" s="602"/>
      <c r="K385" s="601"/>
      <c r="L385" s="602"/>
      <c r="M385" s="602"/>
      <c r="N385" s="602"/>
      <c r="O385" s="602"/>
      <c r="P385" s="602"/>
      <c r="Q385" s="602"/>
      <c r="R385" s="603"/>
      <c r="S385" s="606"/>
      <c r="T385" s="606"/>
      <c r="U385" s="606"/>
      <c r="V385" s="606"/>
      <c r="W385" s="606"/>
      <c r="X385" s="606"/>
      <c r="Y385" s="607"/>
      <c r="Z385" s="606"/>
      <c r="AA385" s="606"/>
      <c r="AB385" s="606"/>
      <c r="AC385" s="606"/>
      <c r="AD385" s="606"/>
      <c r="AE385" s="606"/>
      <c r="AF385" s="607"/>
      <c r="AG385" s="610"/>
      <c r="AH385" s="610"/>
      <c r="AI385" s="610"/>
      <c r="AJ385" s="610"/>
      <c r="AK385" s="610"/>
      <c r="AL385" s="610"/>
      <c r="AM385" s="611"/>
    </row>
    <row r="386" spans="1:39">
      <c r="A386" s="630">
        <v>186</v>
      </c>
      <c r="B386" s="631"/>
      <c r="C386" s="660"/>
      <c r="D386" s="661"/>
      <c r="E386" s="661"/>
      <c r="F386" s="661"/>
      <c r="G386" s="598"/>
      <c r="H386" s="599"/>
      <c r="I386" s="599"/>
      <c r="J386" s="599"/>
      <c r="K386" s="598"/>
      <c r="L386" s="599"/>
      <c r="M386" s="599"/>
      <c r="N386" s="599"/>
      <c r="O386" s="599"/>
      <c r="P386" s="599"/>
      <c r="Q386" s="599"/>
      <c r="R386" s="600"/>
      <c r="S386" s="604"/>
      <c r="T386" s="604"/>
      <c r="U386" s="604"/>
      <c r="V386" s="604"/>
      <c r="W386" s="604"/>
      <c r="X386" s="604"/>
      <c r="Y386" s="605"/>
      <c r="Z386" s="604"/>
      <c r="AA386" s="604"/>
      <c r="AB386" s="604"/>
      <c r="AC386" s="604"/>
      <c r="AD386" s="604"/>
      <c r="AE386" s="604"/>
      <c r="AF386" s="605"/>
      <c r="AG386" s="608">
        <f>S386-Z386</f>
        <v>0</v>
      </c>
      <c r="AH386" s="608"/>
      <c r="AI386" s="608"/>
      <c r="AJ386" s="608"/>
      <c r="AK386" s="608"/>
      <c r="AL386" s="608"/>
      <c r="AM386" s="609"/>
    </row>
    <row r="387" spans="1:39">
      <c r="A387" s="632"/>
      <c r="B387" s="633"/>
      <c r="C387" s="472"/>
      <c r="D387" s="663"/>
      <c r="E387" s="663"/>
      <c r="F387" s="663"/>
      <c r="G387" s="601"/>
      <c r="H387" s="602"/>
      <c r="I387" s="602"/>
      <c r="J387" s="602"/>
      <c r="K387" s="463"/>
      <c r="L387" s="440"/>
      <c r="M387" s="440"/>
      <c r="N387" s="440"/>
      <c r="O387" s="440"/>
      <c r="P387" s="440"/>
      <c r="Q387" s="440"/>
      <c r="R387" s="464"/>
      <c r="S387" s="664"/>
      <c r="T387" s="664"/>
      <c r="U387" s="664"/>
      <c r="V387" s="664"/>
      <c r="W387" s="664"/>
      <c r="X387" s="664"/>
      <c r="Y387" s="665"/>
      <c r="Z387" s="664"/>
      <c r="AA387" s="664"/>
      <c r="AB387" s="664"/>
      <c r="AC387" s="664"/>
      <c r="AD387" s="664"/>
      <c r="AE387" s="664"/>
      <c r="AF387" s="665"/>
      <c r="AG387" s="610"/>
      <c r="AH387" s="610"/>
      <c r="AI387" s="610"/>
      <c r="AJ387" s="610"/>
      <c r="AK387" s="610"/>
      <c r="AL387" s="610"/>
      <c r="AM387" s="611"/>
    </row>
    <row r="388" spans="1:39">
      <c r="A388" s="630">
        <v>187</v>
      </c>
      <c r="B388" s="631"/>
      <c r="C388" s="660"/>
      <c r="D388" s="661"/>
      <c r="E388" s="661"/>
      <c r="F388" s="661"/>
      <c r="G388" s="598"/>
      <c r="H388" s="599"/>
      <c r="I388" s="599"/>
      <c r="J388" s="599"/>
      <c r="K388" s="598"/>
      <c r="L388" s="599"/>
      <c r="M388" s="599"/>
      <c r="N388" s="599"/>
      <c r="O388" s="599"/>
      <c r="P388" s="599"/>
      <c r="Q388" s="599"/>
      <c r="R388" s="600"/>
      <c r="S388" s="604"/>
      <c r="T388" s="604"/>
      <c r="U388" s="604"/>
      <c r="V388" s="604"/>
      <c r="W388" s="604"/>
      <c r="X388" s="604"/>
      <c r="Y388" s="605"/>
      <c r="Z388" s="604"/>
      <c r="AA388" s="604"/>
      <c r="AB388" s="604"/>
      <c r="AC388" s="604"/>
      <c r="AD388" s="604"/>
      <c r="AE388" s="604"/>
      <c r="AF388" s="605"/>
      <c r="AG388" s="608">
        <f>S388-Z388</f>
        <v>0</v>
      </c>
      <c r="AH388" s="608"/>
      <c r="AI388" s="608"/>
      <c r="AJ388" s="608"/>
      <c r="AK388" s="608"/>
      <c r="AL388" s="608"/>
      <c r="AM388" s="609"/>
    </row>
    <row r="389" spans="1:39">
      <c r="A389" s="632"/>
      <c r="B389" s="633"/>
      <c r="C389" s="666"/>
      <c r="D389" s="667"/>
      <c r="E389" s="667"/>
      <c r="F389" s="667"/>
      <c r="G389" s="601"/>
      <c r="H389" s="602"/>
      <c r="I389" s="602"/>
      <c r="J389" s="602"/>
      <c r="K389" s="601"/>
      <c r="L389" s="602"/>
      <c r="M389" s="602"/>
      <c r="N389" s="602"/>
      <c r="O389" s="602"/>
      <c r="P389" s="602"/>
      <c r="Q389" s="602"/>
      <c r="R389" s="603"/>
      <c r="S389" s="606"/>
      <c r="T389" s="606"/>
      <c r="U389" s="606"/>
      <c r="V389" s="606"/>
      <c r="W389" s="606"/>
      <c r="X389" s="606"/>
      <c r="Y389" s="607"/>
      <c r="Z389" s="606"/>
      <c r="AA389" s="606"/>
      <c r="AB389" s="606"/>
      <c r="AC389" s="606"/>
      <c r="AD389" s="606"/>
      <c r="AE389" s="606"/>
      <c r="AF389" s="607"/>
      <c r="AG389" s="610"/>
      <c r="AH389" s="610"/>
      <c r="AI389" s="610"/>
      <c r="AJ389" s="610"/>
      <c r="AK389" s="610"/>
      <c r="AL389" s="610"/>
      <c r="AM389" s="611"/>
    </row>
    <row r="390" spans="1:39">
      <c r="A390" s="630">
        <v>188</v>
      </c>
      <c r="B390" s="631"/>
      <c r="C390" s="660"/>
      <c r="D390" s="661"/>
      <c r="E390" s="661"/>
      <c r="F390" s="661"/>
      <c r="G390" s="598"/>
      <c r="H390" s="599"/>
      <c r="I390" s="599"/>
      <c r="J390" s="599"/>
      <c r="K390" s="598"/>
      <c r="L390" s="599"/>
      <c r="M390" s="599"/>
      <c r="N390" s="599"/>
      <c r="O390" s="599"/>
      <c r="P390" s="599"/>
      <c r="Q390" s="599"/>
      <c r="R390" s="600"/>
      <c r="S390" s="604"/>
      <c r="T390" s="604"/>
      <c r="U390" s="604"/>
      <c r="V390" s="604"/>
      <c r="W390" s="604"/>
      <c r="X390" s="604"/>
      <c r="Y390" s="605"/>
      <c r="Z390" s="604"/>
      <c r="AA390" s="604"/>
      <c r="AB390" s="604"/>
      <c r="AC390" s="604"/>
      <c r="AD390" s="604"/>
      <c r="AE390" s="604"/>
      <c r="AF390" s="605"/>
      <c r="AG390" s="608">
        <f>S390-Z390</f>
        <v>0</v>
      </c>
      <c r="AH390" s="608"/>
      <c r="AI390" s="608"/>
      <c r="AJ390" s="608"/>
      <c r="AK390" s="608"/>
      <c r="AL390" s="608"/>
      <c r="AM390" s="609"/>
    </row>
    <row r="391" spans="1:39">
      <c r="A391" s="632"/>
      <c r="B391" s="633"/>
      <c r="C391" s="666"/>
      <c r="D391" s="667"/>
      <c r="E391" s="667"/>
      <c r="F391" s="667"/>
      <c r="G391" s="601"/>
      <c r="H391" s="602"/>
      <c r="I391" s="602"/>
      <c r="J391" s="602"/>
      <c r="K391" s="601"/>
      <c r="L391" s="602"/>
      <c r="M391" s="602"/>
      <c r="N391" s="602"/>
      <c r="O391" s="602"/>
      <c r="P391" s="602"/>
      <c r="Q391" s="602"/>
      <c r="R391" s="603"/>
      <c r="S391" s="606"/>
      <c r="T391" s="606"/>
      <c r="U391" s="606"/>
      <c r="V391" s="606"/>
      <c r="W391" s="606"/>
      <c r="X391" s="606"/>
      <c r="Y391" s="607"/>
      <c r="Z391" s="606"/>
      <c r="AA391" s="606"/>
      <c r="AB391" s="606"/>
      <c r="AC391" s="606"/>
      <c r="AD391" s="606"/>
      <c r="AE391" s="606"/>
      <c r="AF391" s="607"/>
      <c r="AG391" s="610"/>
      <c r="AH391" s="610"/>
      <c r="AI391" s="610"/>
      <c r="AJ391" s="610"/>
      <c r="AK391" s="610"/>
      <c r="AL391" s="610"/>
      <c r="AM391" s="611"/>
    </row>
    <row r="392" spans="1:39">
      <c r="A392" s="630">
        <v>189</v>
      </c>
      <c r="B392" s="631"/>
      <c r="C392" s="660"/>
      <c r="D392" s="661"/>
      <c r="E392" s="661"/>
      <c r="F392" s="661"/>
      <c r="G392" s="598"/>
      <c r="H392" s="599"/>
      <c r="I392" s="599"/>
      <c r="J392" s="599"/>
      <c r="K392" s="598"/>
      <c r="L392" s="599"/>
      <c r="M392" s="599"/>
      <c r="N392" s="599"/>
      <c r="O392" s="599"/>
      <c r="P392" s="599"/>
      <c r="Q392" s="599"/>
      <c r="R392" s="600"/>
      <c r="S392" s="604"/>
      <c r="T392" s="604"/>
      <c r="U392" s="604"/>
      <c r="V392" s="604"/>
      <c r="W392" s="604"/>
      <c r="X392" s="604"/>
      <c r="Y392" s="605"/>
      <c r="Z392" s="604"/>
      <c r="AA392" s="604"/>
      <c r="AB392" s="604"/>
      <c r="AC392" s="604"/>
      <c r="AD392" s="604"/>
      <c r="AE392" s="604"/>
      <c r="AF392" s="605"/>
      <c r="AG392" s="608">
        <f>S392-Z392</f>
        <v>0</v>
      </c>
      <c r="AH392" s="608"/>
      <c r="AI392" s="608"/>
      <c r="AJ392" s="608"/>
      <c r="AK392" s="608"/>
      <c r="AL392" s="608"/>
      <c r="AM392" s="609"/>
    </row>
    <row r="393" spans="1:39">
      <c r="A393" s="632"/>
      <c r="B393" s="633"/>
      <c r="C393" s="666"/>
      <c r="D393" s="667"/>
      <c r="E393" s="667"/>
      <c r="F393" s="667"/>
      <c r="G393" s="601"/>
      <c r="H393" s="602"/>
      <c r="I393" s="602"/>
      <c r="J393" s="602"/>
      <c r="K393" s="601"/>
      <c r="L393" s="602"/>
      <c r="M393" s="602"/>
      <c r="N393" s="602"/>
      <c r="O393" s="602"/>
      <c r="P393" s="602"/>
      <c r="Q393" s="602"/>
      <c r="R393" s="603"/>
      <c r="S393" s="606"/>
      <c r="T393" s="606"/>
      <c r="U393" s="606"/>
      <c r="V393" s="606"/>
      <c r="W393" s="606"/>
      <c r="X393" s="606"/>
      <c r="Y393" s="607"/>
      <c r="Z393" s="606"/>
      <c r="AA393" s="606"/>
      <c r="AB393" s="606"/>
      <c r="AC393" s="606"/>
      <c r="AD393" s="606"/>
      <c r="AE393" s="606"/>
      <c r="AF393" s="607"/>
      <c r="AG393" s="610"/>
      <c r="AH393" s="610"/>
      <c r="AI393" s="610"/>
      <c r="AJ393" s="610"/>
      <c r="AK393" s="610"/>
      <c r="AL393" s="610"/>
      <c r="AM393" s="611"/>
    </row>
    <row r="394" spans="1:39">
      <c r="A394" s="630">
        <v>190</v>
      </c>
      <c r="B394" s="631"/>
      <c r="C394" s="660"/>
      <c r="D394" s="661"/>
      <c r="E394" s="661"/>
      <c r="F394" s="661"/>
      <c r="G394" s="598"/>
      <c r="H394" s="599"/>
      <c r="I394" s="599"/>
      <c r="J394" s="599"/>
      <c r="K394" s="598"/>
      <c r="L394" s="599"/>
      <c r="M394" s="599"/>
      <c r="N394" s="599"/>
      <c r="O394" s="599"/>
      <c r="P394" s="599"/>
      <c r="Q394" s="599"/>
      <c r="R394" s="600"/>
      <c r="S394" s="604"/>
      <c r="T394" s="604"/>
      <c r="U394" s="604"/>
      <c r="V394" s="604"/>
      <c r="W394" s="604"/>
      <c r="X394" s="604"/>
      <c r="Y394" s="605"/>
      <c r="Z394" s="604"/>
      <c r="AA394" s="604"/>
      <c r="AB394" s="604"/>
      <c r="AC394" s="604"/>
      <c r="AD394" s="604"/>
      <c r="AE394" s="604"/>
      <c r="AF394" s="605"/>
      <c r="AG394" s="608">
        <f>S394-Z394</f>
        <v>0</v>
      </c>
      <c r="AH394" s="608"/>
      <c r="AI394" s="608"/>
      <c r="AJ394" s="608"/>
      <c r="AK394" s="608"/>
      <c r="AL394" s="608"/>
      <c r="AM394" s="609"/>
    </row>
    <row r="395" spans="1:39">
      <c r="A395" s="632"/>
      <c r="B395" s="633"/>
      <c r="C395" s="666"/>
      <c r="D395" s="667"/>
      <c r="E395" s="667"/>
      <c r="F395" s="667"/>
      <c r="G395" s="601"/>
      <c r="H395" s="602"/>
      <c r="I395" s="602"/>
      <c r="J395" s="602"/>
      <c r="K395" s="601"/>
      <c r="L395" s="602"/>
      <c r="M395" s="602"/>
      <c r="N395" s="602"/>
      <c r="O395" s="602"/>
      <c r="P395" s="602"/>
      <c r="Q395" s="602"/>
      <c r="R395" s="603"/>
      <c r="S395" s="606"/>
      <c r="T395" s="606"/>
      <c r="U395" s="606"/>
      <c r="V395" s="606"/>
      <c r="W395" s="606"/>
      <c r="X395" s="606"/>
      <c r="Y395" s="607"/>
      <c r="Z395" s="606"/>
      <c r="AA395" s="606"/>
      <c r="AB395" s="606"/>
      <c r="AC395" s="606"/>
      <c r="AD395" s="606"/>
      <c r="AE395" s="606"/>
      <c r="AF395" s="607"/>
      <c r="AG395" s="610"/>
      <c r="AH395" s="610"/>
      <c r="AI395" s="610"/>
      <c r="AJ395" s="610"/>
      <c r="AK395" s="610"/>
      <c r="AL395" s="610"/>
      <c r="AM395" s="611"/>
    </row>
    <row r="396" spans="1:39">
      <c r="A396" s="630">
        <v>191</v>
      </c>
      <c r="B396" s="631"/>
      <c r="C396" s="660"/>
      <c r="D396" s="661"/>
      <c r="E396" s="661"/>
      <c r="F396" s="662"/>
      <c r="G396" s="598"/>
      <c r="H396" s="599"/>
      <c r="I396" s="599"/>
      <c r="J396" s="599"/>
      <c r="K396" s="598"/>
      <c r="L396" s="599"/>
      <c r="M396" s="599"/>
      <c r="N396" s="599"/>
      <c r="O396" s="599"/>
      <c r="P396" s="599"/>
      <c r="Q396" s="599"/>
      <c r="R396" s="600"/>
      <c r="S396" s="604"/>
      <c r="T396" s="604"/>
      <c r="U396" s="604"/>
      <c r="V396" s="604"/>
      <c r="W396" s="604"/>
      <c r="X396" s="604"/>
      <c r="Y396" s="605"/>
      <c r="Z396" s="604"/>
      <c r="AA396" s="604"/>
      <c r="AB396" s="604"/>
      <c r="AC396" s="604"/>
      <c r="AD396" s="604"/>
      <c r="AE396" s="604"/>
      <c r="AF396" s="605"/>
      <c r="AG396" s="608">
        <f>S396-Z396</f>
        <v>0</v>
      </c>
      <c r="AH396" s="608"/>
      <c r="AI396" s="608"/>
      <c r="AJ396" s="608"/>
      <c r="AK396" s="608"/>
      <c r="AL396" s="608"/>
      <c r="AM396" s="609"/>
    </row>
    <row r="397" spans="1:39">
      <c r="A397" s="632"/>
      <c r="B397" s="633"/>
      <c r="C397" s="472"/>
      <c r="D397" s="663"/>
      <c r="E397" s="663"/>
      <c r="F397" s="473"/>
      <c r="G397" s="601"/>
      <c r="H397" s="602"/>
      <c r="I397" s="602"/>
      <c r="J397" s="602"/>
      <c r="K397" s="601"/>
      <c r="L397" s="602"/>
      <c r="M397" s="602"/>
      <c r="N397" s="602"/>
      <c r="O397" s="602"/>
      <c r="P397" s="602"/>
      <c r="Q397" s="602"/>
      <c r="R397" s="603"/>
      <c r="S397" s="606"/>
      <c r="T397" s="606"/>
      <c r="U397" s="606"/>
      <c r="V397" s="606"/>
      <c r="W397" s="606"/>
      <c r="X397" s="606"/>
      <c r="Y397" s="607"/>
      <c r="Z397" s="606"/>
      <c r="AA397" s="606"/>
      <c r="AB397" s="606"/>
      <c r="AC397" s="606"/>
      <c r="AD397" s="606"/>
      <c r="AE397" s="606"/>
      <c r="AF397" s="607"/>
      <c r="AG397" s="610"/>
      <c r="AH397" s="610"/>
      <c r="AI397" s="610"/>
      <c r="AJ397" s="610"/>
      <c r="AK397" s="610"/>
      <c r="AL397" s="610"/>
      <c r="AM397" s="611"/>
    </row>
    <row r="398" spans="1:39">
      <c r="A398" s="630">
        <v>192</v>
      </c>
      <c r="B398" s="631"/>
      <c r="C398" s="660"/>
      <c r="D398" s="661"/>
      <c r="E398" s="661"/>
      <c r="F398" s="662"/>
      <c r="G398" s="598"/>
      <c r="H398" s="599"/>
      <c r="I398" s="599"/>
      <c r="J398" s="599"/>
      <c r="K398" s="598"/>
      <c r="L398" s="599"/>
      <c r="M398" s="599"/>
      <c r="N398" s="599"/>
      <c r="O398" s="599"/>
      <c r="P398" s="599"/>
      <c r="Q398" s="599"/>
      <c r="R398" s="600"/>
      <c r="S398" s="604"/>
      <c r="T398" s="604"/>
      <c r="U398" s="604"/>
      <c r="V398" s="604"/>
      <c r="W398" s="604"/>
      <c r="X398" s="604"/>
      <c r="Y398" s="605"/>
      <c r="Z398" s="604"/>
      <c r="AA398" s="604"/>
      <c r="AB398" s="604"/>
      <c r="AC398" s="604"/>
      <c r="AD398" s="604"/>
      <c r="AE398" s="604"/>
      <c r="AF398" s="605"/>
      <c r="AG398" s="608">
        <f>S398-Z398</f>
        <v>0</v>
      </c>
      <c r="AH398" s="608"/>
      <c r="AI398" s="608"/>
      <c r="AJ398" s="608"/>
      <c r="AK398" s="608"/>
      <c r="AL398" s="608"/>
      <c r="AM398" s="609"/>
    </row>
    <row r="399" spans="1:39">
      <c r="A399" s="632"/>
      <c r="B399" s="633"/>
      <c r="C399" s="472"/>
      <c r="D399" s="663"/>
      <c r="E399" s="663"/>
      <c r="F399" s="473"/>
      <c r="G399" s="601"/>
      <c r="H399" s="602"/>
      <c r="I399" s="602"/>
      <c r="J399" s="602"/>
      <c r="K399" s="601"/>
      <c r="L399" s="602"/>
      <c r="M399" s="602"/>
      <c r="N399" s="602"/>
      <c r="O399" s="602"/>
      <c r="P399" s="602"/>
      <c r="Q399" s="602"/>
      <c r="R399" s="603"/>
      <c r="S399" s="606"/>
      <c r="T399" s="606"/>
      <c r="U399" s="606"/>
      <c r="V399" s="606"/>
      <c r="W399" s="606"/>
      <c r="X399" s="606"/>
      <c r="Y399" s="607"/>
      <c r="Z399" s="606"/>
      <c r="AA399" s="606"/>
      <c r="AB399" s="606"/>
      <c r="AC399" s="606"/>
      <c r="AD399" s="606"/>
      <c r="AE399" s="606"/>
      <c r="AF399" s="607"/>
      <c r="AG399" s="610"/>
      <c r="AH399" s="610"/>
      <c r="AI399" s="610"/>
      <c r="AJ399" s="610"/>
      <c r="AK399" s="610"/>
      <c r="AL399" s="610"/>
      <c r="AM399" s="611"/>
    </row>
    <row r="400" spans="1:39">
      <c r="A400" s="630">
        <v>193</v>
      </c>
      <c r="B400" s="631"/>
      <c r="C400" s="660"/>
      <c r="D400" s="661"/>
      <c r="E400" s="661"/>
      <c r="F400" s="662"/>
      <c r="G400" s="598"/>
      <c r="H400" s="599"/>
      <c r="I400" s="599"/>
      <c r="J400" s="599"/>
      <c r="K400" s="598"/>
      <c r="L400" s="599"/>
      <c r="M400" s="599"/>
      <c r="N400" s="599"/>
      <c r="O400" s="599"/>
      <c r="P400" s="599"/>
      <c r="Q400" s="599"/>
      <c r="R400" s="600"/>
      <c r="S400" s="604"/>
      <c r="T400" s="604"/>
      <c r="U400" s="604"/>
      <c r="V400" s="604"/>
      <c r="W400" s="604"/>
      <c r="X400" s="604"/>
      <c r="Y400" s="605"/>
      <c r="Z400" s="604"/>
      <c r="AA400" s="604"/>
      <c r="AB400" s="604"/>
      <c r="AC400" s="604"/>
      <c r="AD400" s="604"/>
      <c r="AE400" s="604"/>
      <c r="AF400" s="605"/>
      <c r="AG400" s="608">
        <f>S400-Z400</f>
        <v>0</v>
      </c>
      <c r="AH400" s="608"/>
      <c r="AI400" s="608"/>
      <c r="AJ400" s="608"/>
      <c r="AK400" s="608"/>
      <c r="AL400" s="608"/>
      <c r="AM400" s="609"/>
    </row>
    <row r="401" spans="1:39">
      <c r="A401" s="632"/>
      <c r="B401" s="633"/>
      <c r="C401" s="472"/>
      <c r="D401" s="663"/>
      <c r="E401" s="663"/>
      <c r="F401" s="473"/>
      <c r="G401" s="601"/>
      <c r="H401" s="602"/>
      <c r="I401" s="602"/>
      <c r="J401" s="602"/>
      <c r="K401" s="601"/>
      <c r="L401" s="602"/>
      <c r="M401" s="602"/>
      <c r="N401" s="602"/>
      <c r="O401" s="602"/>
      <c r="P401" s="602"/>
      <c r="Q401" s="602"/>
      <c r="R401" s="603"/>
      <c r="S401" s="606"/>
      <c r="T401" s="606"/>
      <c r="U401" s="606"/>
      <c r="V401" s="606"/>
      <c r="W401" s="606"/>
      <c r="X401" s="606"/>
      <c r="Y401" s="607"/>
      <c r="Z401" s="606"/>
      <c r="AA401" s="606"/>
      <c r="AB401" s="606"/>
      <c r="AC401" s="606"/>
      <c r="AD401" s="606"/>
      <c r="AE401" s="606"/>
      <c r="AF401" s="607"/>
      <c r="AG401" s="610"/>
      <c r="AH401" s="610"/>
      <c r="AI401" s="610"/>
      <c r="AJ401" s="610"/>
      <c r="AK401" s="610"/>
      <c r="AL401" s="610"/>
      <c r="AM401" s="611"/>
    </row>
    <row r="402" spans="1:39">
      <c r="A402" s="630">
        <v>194</v>
      </c>
      <c r="B402" s="631"/>
      <c r="C402" s="660"/>
      <c r="D402" s="661"/>
      <c r="E402" s="661"/>
      <c r="F402" s="662"/>
      <c r="G402" s="598"/>
      <c r="H402" s="599"/>
      <c r="I402" s="599"/>
      <c r="J402" s="599"/>
      <c r="K402" s="598"/>
      <c r="L402" s="599"/>
      <c r="M402" s="599"/>
      <c r="N402" s="599"/>
      <c r="O402" s="599"/>
      <c r="P402" s="599"/>
      <c r="Q402" s="599"/>
      <c r="R402" s="600"/>
      <c r="S402" s="604"/>
      <c r="T402" s="604"/>
      <c r="U402" s="604"/>
      <c r="V402" s="604"/>
      <c r="W402" s="604"/>
      <c r="X402" s="604"/>
      <c r="Y402" s="605"/>
      <c r="Z402" s="604"/>
      <c r="AA402" s="604"/>
      <c r="AB402" s="604"/>
      <c r="AC402" s="604"/>
      <c r="AD402" s="604"/>
      <c r="AE402" s="604"/>
      <c r="AF402" s="605"/>
      <c r="AG402" s="608">
        <f>S402-Z402</f>
        <v>0</v>
      </c>
      <c r="AH402" s="608"/>
      <c r="AI402" s="608"/>
      <c r="AJ402" s="608"/>
      <c r="AK402" s="608"/>
      <c r="AL402" s="608"/>
      <c r="AM402" s="609"/>
    </row>
    <row r="403" spans="1:39">
      <c r="A403" s="632"/>
      <c r="B403" s="633"/>
      <c r="C403" s="472"/>
      <c r="D403" s="663"/>
      <c r="E403" s="663"/>
      <c r="F403" s="473"/>
      <c r="G403" s="601"/>
      <c r="H403" s="602"/>
      <c r="I403" s="602"/>
      <c r="J403" s="602"/>
      <c r="K403" s="601"/>
      <c r="L403" s="602"/>
      <c r="M403" s="602"/>
      <c r="N403" s="602"/>
      <c r="O403" s="602"/>
      <c r="P403" s="602"/>
      <c r="Q403" s="602"/>
      <c r="R403" s="603"/>
      <c r="S403" s="606"/>
      <c r="T403" s="606"/>
      <c r="U403" s="606"/>
      <c r="V403" s="606"/>
      <c r="W403" s="606"/>
      <c r="X403" s="606"/>
      <c r="Y403" s="607"/>
      <c r="Z403" s="606"/>
      <c r="AA403" s="606"/>
      <c r="AB403" s="606"/>
      <c r="AC403" s="606"/>
      <c r="AD403" s="606"/>
      <c r="AE403" s="606"/>
      <c r="AF403" s="607"/>
      <c r="AG403" s="610"/>
      <c r="AH403" s="610"/>
      <c r="AI403" s="610"/>
      <c r="AJ403" s="610"/>
      <c r="AK403" s="610"/>
      <c r="AL403" s="610"/>
      <c r="AM403" s="611"/>
    </row>
    <row r="404" spans="1:39">
      <c r="A404" s="630">
        <v>195</v>
      </c>
      <c r="B404" s="631"/>
      <c r="C404" s="660"/>
      <c r="D404" s="661"/>
      <c r="E404" s="661"/>
      <c r="F404" s="661"/>
      <c r="G404" s="598"/>
      <c r="H404" s="599"/>
      <c r="I404" s="599"/>
      <c r="J404" s="599"/>
      <c r="K404" s="598"/>
      <c r="L404" s="599"/>
      <c r="M404" s="599"/>
      <c r="N404" s="599"/>
      <c r="O404" s="599"/>
      <c r="P404" s="599"/>
      <c r="Q404" s="599"/>
      <c r="R404" s="600"/>
      <c r="S404" s="604"/>
      <c r="T404" s="604"/>
      <c r="U404" s="604"/>
      <c r="V404" s="604"/>
      <c r="W404" s="604"/>
      <c r="X404" s="604"/>
      <c r="Y404" s="605"/>
      <c r="Z404" s="604"/>
      <c r="AA404" s="604"/>
      <c r="AB404" s="604"/>
      <c r="AC404" s="604"/>
      <c r="AD404" s="604"/>
      <c r="AE404" s="604"/>
      <c r="AF404" s="605"/>
      <c r="AG404" s="608">
        <f>S404-Z404</f>
        <v>0</v>
      </c>
      <c r="AH404" s="608"/>
      <c r="AI404" s="608"/>
      <c r="AJ404" s="608"/>
      <c r="AK404" s="608"/>
      <c r="AL404" s="608"/>
      <c r="AM404" s="609"/>
    </row>
    <row r="405" spans="1:39">
      <c r="A405" s="632"/>
      <c r="B405" s="633"/>
      <c r="C405" s="472"/>
      <c r="D405" s="663"/>
      <c r="E405" s="663"/>
      <c r="F405" s="663"/>
      <c r="G405" s="601"/>
      <c r="H405" s="602"/>
      <c r="I405" s="602"/>
      <c r="J405" s="602"/>
      <c r="K405" s="463"/>
      <c r="L405" s="440"/>
      <c r="M405" s="440"/>
      <c r="N405" s="440"/>
      <c r="O405" s="440"/>
      <c r="P405" s="440"/>
      <c r="Q405" s="440"/>
      <c r="R405" s="464"/>
      <c r="S405" s="664"/>
      <c r="T405" s="664"/>
      <c r="U405" s="664"/>
      <c r="V405" s="664"/>
      <c r="W405" s="664"/>
      <c r="X405" s="664"/>
      <c r="Y405" s="665"/>
      <c r="Z405" s="664"/>
      <c r="AA405" s="664"/>
      <c r="AB405" s="664"/>
      <c r="AC405" s="664"/>
      <c r="AD405" s="664"/>
      <c r="AE405" s="664"/>
      <c r="AF405" s="665"/>
      <c r="AG405" s="610"/>
      <c r="AH405" s="610"/>
      <c r="AI405" s="610"/>
      <c r="AJ405" s="610"/>
      <c r="AK405" s="610"/>
      <c r="AL405" s="610"/>
      <c r="AM405" s="611"/>
    </row>
    <row r="406" spans="1:39">
      <c r="A406" s="630">
        <v>196</v>
      </c>
      <c r="B406" s="631"/>
      <c r="C406" s="660"/>
      <c r="D406" s="661"/>
      <c r="E406" s="661"/>
      <c r="F406" s="661"/>
      <c r="G406" s="598"/>
      <c r="H406" s="599"/>
      <c r="I406" s="599"/>
      <c r="J406" s="599"/>
      <c r="K406" s="598"/>
      <c r="L406" s="599"/>
      <c r="M406" s="599"/>
      <c r="N406" s="599"/>
      <c r="O406" s="599"/>
      <c r="P406" s="599"/>
      <c r="Q406" s="599"/>
      <c r="R406" s="600"/>
      <c r="S406" s="604"/>
      <c r="T406" s="604"/>
      <c r="U406" s="604"/>
      <c r="V406" s="604"/>
      <c r="W406" s="604"/>
      <c r="X406" s="604"/>
      <c r="Y406" s="605"/>
      <c r="Z406" s="604"/>
      <c r="AA406" s="604"/>
      <c r="AB406" s="604"/>
      <c r="AC406" s="604"/>
      <c r="AD406" s="604"/>
      <c r="AE406" s="604"/>
      <c r="AF406" s="605"/>
      <c r="AG406" s="608">
        <f>S406-Z406</f>
        <v>0</v>
      </c>
      <c r="AH406" s="608"/>
      <c r="AI406" s="608"/>
      <c r="AJ406" s="608"/>
      <c r="AK406" s="608"/>
      <c r="AL406" s="608"/>
      <c r="AM406" s="609"/>
    </row>
    <row r="407" spans="1:39">
      <c r="A407" s="632"/>
      <c r="B407" s="633"/>
      <c r="C407" s="666"/>
      <c r="D407" s="667"/>
      <c r="E407" s="667"/>
      <c r="F407" s="667"/>
      <c r="G407" s="601"/>
      <c r="H407" s="602"/>
      <c r="I407" s="602"/>
      <c r="J407" s="602"/>
      <c r="K407" s="601"/>
      <c r="L407" s="602"/>
      <c r="M407" s="602"/>
      <c r="N407" s="602"/>
      <c r="O407" s="602"/>
      <c r="P407" s="602"/>
      <c r="Q407" s="602"/>
      <c r="R407" s="603"/>
      <c r="S407" s="606"/>
      <c r="T407" s="606"/>
      <c r="U407" s="606"/>
      <c r="V407" s="606"/>
      <c r="W407" s="606"/>
      <c r="X407" s="606"/>
      <c r="Y407" s="607"/>
      <c r="Z407" s="606"/>
      <c r="AA407" s="606"/>
      <c r="AB407" s="606"/>
      <c r="AC407" s="606"/>
      <c r="AD407" s="606"/>
      <c r="AE407" s="606"/>
      <c r="AF407" s="607"/>
      <c r="AG407" s="610"/>
      <c r="AH407" s="610"/>
      <c r="AI407" s="610"/>
      <c r="AJ407" s="610"/>
      <c r="AK407" s="610"/>
      <c r="AL407" s="610"/>
      <c r="AM407" s="611"/>
    </row>
    <row r="408" spans="1:39">
      <c r="A408" s="630">
        <v>197</v>
      </c>
      <c r="B408" s="631"/>
      <c r="C408" s="660"/>
      <c r="D408" s="661"/>
      <c r="E408" s="661"/>
      <c r="F408" s="661"/>
      <c r="G408" s="598"/>
      <c r="H408" s="599"/>
      <c r="I408" s="599"/>
      <c r="J408" s="599"/>
      <c r="K408" s="598"/>
      <c r="L408" s="599"/>
      <c r="M408" s="599"/>
      <c r="N408" s="599"/>
      <c r="O408" s="599"/>
      <c r="P408" s="599"/>
      <c r="Q408" s="599"/>
      <c r="R408" s="600"/>
      <c r="S408" s="604"/>
      <c r="T408" s="604"/>
      <c r="U408" s="604"/>
      <c r="V408" s="604"/>
      <c r="W408" s="604"/>
      <c r="X408" s="604"/>
      <c r="Y408" s="605"/>
      <c r="Z408" s="604"/>
      <c r="AA408" s="604"/>
      <c r="AB408" s="604"/>
      <c r="AC408" s="604"/>
      <c r="AD408" s="604"/>
      <c r="AE408" s="604"/>
      <c r="AF408" s="605"/>
      <c r="AG408" s="608">
        <f>S408-Z408</f>
        <v>0</v>
      </c>
      <c r="AH408" s="608"/>
      <c r="AI408" s="608"/>
      <c r="AJ408" s="608"/>
      <c r="AK408" s="608"/>
      <c r="AL408" s="608"/>
      <c r="AM408" s="609"/>
    </row>
    <row r="409" spans="1:39">
      <c r="A409" s="632"/>
      <c r="B409" s="633"/>
      <c r="C409" s="666"/>
      <c r="D409" s="667"/>
      <c r="E409" s="667"/>
      <c r="F409" s="667"/>
      <c r="G409" s="601"/>
      <c r="H409" s="602"/>
      <c r="I409" s="602"/>
      <c r="J409" s="602"/>
      <c r="K409" s="601"/>
      <c r="L409" s="602"/>
      <c r="M409" s="602"/>
      <c r="N409" s="602"/>
      <c r="O409" s="602"/>
      <c r="P409" s="602"/>
      <c r="Q409" s="602"/>
      <c r="R409" s="603"/>
      <c r="S409" s="606"/>
      <c r="T409" s="606"/>
      <c r="U409" s="606"/>
      <c r="V409" s="606"/>
      <c r="W409" s="606"/>
      <c r="X409" s="606"/>
      <c r="Y409" s="607"/>
      <c r="Z409" s="606"/>
      <c r="AA409" s="606"/>
      <c r="AB409" s="606"/>
      <c r="AC409" s="606"/>
      <c r="AD409" s="606"/>
      <c r="AE409" s="606"/>
      <c r="AF409" s="607"/>
      <c r="AG409" s="610"/>
      <c r="AH409" s="610"/>
      <c r="AI409" s="610"/>
      <c r="AJ409" s="610"/>
      <c r="AK409" s="610"/>
      <c r="AL409" s="610"/>
      <c r="AM409" s="611"/>
    </row>
    <row r="410" spans="1:39">
      <c r="A410" s="630">
        <v>198</v>
      </c>
      <c r="B410" s="631"/>
      <c r="C410" s="660"/>
      <c r="D410" s="661"/>
      <c r="E410" s="661"/>
      <c r="F410" s="661"/>
      <c r="G410" s="598"/>
      <c r="H410" s="599"/>
      <c r="I410" s="599"/>
      <c r="J410" s="599"/>
      <c r="K410" s="598"/>
      <c r="L410" s="599"/>
      <c r="M410" s="599"/>
      <c r="N410" s="599"/>
      <c r="O410" s="599"/>
      <c r="P410" s="599"/>
      <c r="Q410" s="599"/>
      <c r="R410" s="600"/>
      <c r="S410" s="604"/>
      <c r="T410" s="604"/>
      <c r="U410" s="604"/>
      <c r="V410" s="604"/>
      <c r="W410" s="604"/>
      <c r="X410" s="604"/>
      <c r="Y410" s="605"/>
      <c r="Z410" s="604"/>
      <c r="AA410" s="604"/>
      <c r="AB410" s="604"/>
      <c r="AC410" s="604"/>
      <c r="AD410" s="604"/>
      <c r="AE410" s="604"/>
      <c r="AF410" s="605"/>
      <c r="AG410" s="608">
        <f>S410-Z410</f>
        <v>0</v>
      </c>
      <c r="AH410" s="608"/>
      <c r="AI410" s="608"/>
      <c r="AJ410" s="608"/>
      <c r="AK410" s="608"/>
      <c r="AL410" s="608"/>
      <c r="AM410" s="609"/>
    </row>
    <row r="411" spans="1:39">
      <c r="A411" s="632"/>
      <c r="B411" s="633"/>
      <c r="C411" s="666"/>
      <c r="D411" s="667"/>
      <c r="E411" s="667"/>
      <c r="F411" s="667"/>
      <c r="G411" s="601"/>
      <c r="H411" s="602"/>
      <c r="I411" s="602"/>
      <c r="J411" s="602"/>
      <c r="K411" s="601"/>
      <c r="L411" s="602"/>
      <c r="M411" s="602"/>
      <c r="N411" s="602"/>
      <c r="O411" s="602"/>
      <c r="P411" s="602"/>
      <c r="Q411" s="602"/>
      <c r="R411" s="603"/>
      <c r="S411" s="606"/>
      <c r="T411" s="606"/>
      <c r="U411" s="606"/>
      <c r="V411" s="606"/>
      <c r="W411" s="606"/>
      <c r="X411" s="606"/>
      <c r="Y411" s="607"/>
      <c r="Z411" s="606"/>
      <c r="AA411" s="606"/>
      <c r="AB411" s="606"/>
      <c r="AC411" s="606"/>
      <c r="AD411" s="606"/>
      <c r="AE411" s="606"/>
      <c r="AF411" s="607"/>
      <c r="AG411" s="610"/>
      <c r="AH411" s="610"/>
      <c r="AI411" s="610"/>
      <c r="AJ411" s="610"/>
      <c r="AK411" s="610"/>
      <c r="AL411" s="610"/>
      <c r="AM411" s="611"/>
    </row>
    <row r="412" spans="1:39">
      <c r="A412" s="630">
        <v>199</v>
      </c>
      <c r="B412" s="631"/>
      <c r="C412" s="660"/>
      <c r="D412" s="661"/>
      <c r="E412" s="661"/>
      <c r="F412" s="661"/>
      <c r="G412" s="598"/>
      <c r="H412" s="599"/>
      <c r="I412" s="599"/>
      <c r="J412" s="599"/>
      <c r="K412" s="598"/>
      <c r="L412" s="599"/>
      <c r="M412" s="599"/>
      <c r="N412" s="599"/>
      <c r="O412" s="599"/>
      <c r="P412" s="599"/>
      <c r="Q412" s="599"/>
      <c r="R412" s="600"/>
      <c r="S412" s="604"/>
      <c r="T412" s="604"/>
      <c r="U412" s="604"/>
      <c r="V412" s="604"/>
      <c r="W412" s="604"/>
      <c r="X412" s="604"/>
      <c r="Y412" s="605"/>
      <c r="Z412" s="604"/>
      <c r="AA412" s="604"/>
      <c r="AB412" s="604"/>
      <c r="AC412" s="604"/>
      <c r="AD412" s="604"/>
      <c r="AE412" s="604"/>
      <c r="AF412" s="605"/>
      <c r="AG412" s="608">
        <f>S412-Z412</f>
        <v>0</v>
      </c>
      <c r="AH412" s="608"/>
      <c r="AI412" s="608"/>
      <c r="AJ412" s="608"/>
      <c r="AK412" s="608"/>
      <c r="AL412" s="608"/>
      <c r="AM412" s="609"/>
    </row>
    <row r="413" spans="1:39">
      <c r="A413" s="632"/>
      <c r="B413" s="633"/>
      <c r="C413" s="666"/>
      <c r="D413" s="667"/>
      <c r="E413" s="667"/>
      <c r="F413" s="667"/>
      <c r="G413" s="601"/>
      <c r="H413" s="602"/>
      <c r="I413" s="602"/>
      <c r="J413" s="602"/>
      <c r="K413" s="601"/>
      <c r="L413" s="602"/>
      <c r="M413" s="602"/>
      <c r="N413" s="602"/>
      <c r="O413" s="602"/>
      <c r="P413" s="602"/>
      <c r="Q413" s="602"/>
      <c r="R413" s="603"/>
      <c r="S413" s="606"/>
      <c r="T413" s="606"/>
      <c r="U413" s="606"/>
      <c r="V413" s="606"/>
      <c r="W413" s="606"/>
      <c r="X413" s="606"/>
      <c r="Y413" s="607"/>
      <c r="Z413" s="606"/>
      <c r="AA413" s="606"/>
      <c r="AB413" s="606"/>
      <c r="AC413" s="606"/>
      <c r="AD413" s="606"/>
      <c r="AE413" s="606"/>
      <c r="AF413" s="607"/>
      <c r="AG413" s="610"/>
      <c r="AH413" s="610"/>
      <c r="AI413" s="610"/>
      <c r="AJ413" s="610"/>
      <c r="AK413" s="610"/>
      <c r="AL413" s="610"/>
      <c r="AM413" s="611"/>
    </row>
    <row r="414" spans="1:39">
      <c r="A414" s="630">
        <v>200</v>
      </c>
      <c r="B414" s="631"/>
      <c r="C414" s="660"/>
      <c r="D414" s="661"/>
      <c r="E414" s="661"/>
      <c r="F414" s="661"/>
      <c r="G414" s="598"/>
      <c r="H414" s="599"/>
      <c r="I414" s="599"/>
      <c r="J414" s="600"/>
      <c r="K414" s="598"/>
      <c r="L414" s="599"/>
      <c r="M414" s="599"/>
      <c r="N414" s="599"/>
      <c r="O414" s="599"/>
      <c r="P414" s="599"/>
      <c r="Q414" s="599"/>
      <c r="R414" s="600"/>
      <c r="S414" s="604"/>
      <c r="T414" s="604"/>
      <c r="U414" s="604"/>
      <c r="V414" s="604"/>
      <c r="W414" s="604"/>
      <c r="X414" s="604"/>
      <c r="Y414" s="605"/>
      <c r="Z414" s="604"/>
      <c r="AA414" s="604"/>
      <c r="AB414" s="604"/>
      <c r="AC414" s="604"/>
      <c r="AD414" s="604"/>
      <c r="AE414" s="604"/>
      <c r="AF414" s="605"/>
      <c r="AG414" s="608">
        <f>S414-Z414</f>
        <v>0</v>
      </c>
      <c r="AH414" s="608"/>
      <c r="AI414" s="608"/>
      <c r="AJ414" s="608"/>
      <c r="AK414" s="608"/>
      <c r="AL414" s="608"/>
      <c r="AM414" s="609"/>
    </row>
    <row r="415" spans="1:39">
      <c r="A415" s="632"/>
      <c r="B415" s="633"/>
      <c r="C415" s="472"/>
      <c r="D415" s="663"/>
      <c r="E415" s="663"/>
      <c r="F415" s="663"/>
      <c r="G415" s="463"/>
      <c r="H415" s="440"/>
      <c r="I415" s="440"/>
      <c r="J415" s="464"/>
      <c r="K415" s="463"/>
      <c r="L415" s="440"/>
      <c r="M415" s="440"/>
      <c r="N415" s="440"/>
      <c r="O415" s="440"/>
      <c r="P415" s="440"/>
      <c r="Q415" s="440"/>
      <c r="R415" s="464"/>
      <c r="S415" s="664"/>
      <c r="T415" s="664"/>
      <c r="U415" s="664"/>
      <c r="V415" s="664"/>
      <c r="W415" s="664"/>
      <c r="X415" s="664"/>
      <c r="Y415" s="665"/>
      <c r="Z415" s="664"/>
      <c r="AA415" s="664"/>
      <c r="AB415" s="664"/>
      <c r="AC415" s="664"/>
      <c r="AD415" s="664"/>
      <c r="AE415" s="664"/>
      <c r="AF415" s="665"/>
      <c r="AG415" s="610"/>
      <c r="AH415" s="610"/>
      <c r="AI415" s="610"/>
      <c r="AJ415" s="610"/>
      <c r="AK415" s="610"/>
      <c r="AL415" s="610"/>
      <c r="AM415" s="611"/>
    </row>
    <row r="416" spans="1:39">
      <c r="K416" s="630" t="s">
        <v>158</v>
      </c>
      <c r="L416" s="631"/>
      <c r="M416" s="631"/>
      <c r="N416" s="631"/>
      <c r="O416" s="631"/>
      <c r="P416" s="631"/>
      <c r="Q416" s="631"/>
      <c r="R416" s="669"/>
      <c r="S416" s="634" t="s">
        <v>157</v>
      </c>
      <c r="T416" s="635"/>
      <c r="U416" s="608">
        <f>SUM(S16:Y415)</f>
        <v>0</v>
      </c>
      <c r="V416" s="608"/>
      <c r="W416" s="608"/>
      <c r="X416" s="608"/>
      <c r="Y416" s="609"/>
      <c r="Z416" s="634" t="s">
        <v>157</v>
      </c>
      <c r="AA416" s="635"/>
      <c r="AB416" s="608">
        <f>SUM(Z16:AF415)</f>
        <v>0</v>
      </c>
      <c r="AC416" s="608"/>
      <c r="AD416" s="608"/>
      <c r="AE416" s="608"/>
      <c r="AF416" s="609"/>
      <c r="AG416" s="675" t="str">
        <f>IF(SUM(AG16:AM415)=0,"0円",SUM(AG16:AM415))</f>
        <v>0円</v>
      </c>
      <c r="AH416" s="608"/>
      <c r="AI416" s="608"/>
      <c r="AJ416" s="608"/>
      <c r="AK416" s="608"/>
      <c r="AL416" s="608"/>
      <c r="AM416" s="609"/>
    </row>
    <row r="417" spans="1:39">
      <c r="K417" s="670"/>
      <c r="L417" s="671"/>
      <c r="M417" s="671"/>
      <c r="N417" s="671"/>
      <c r="O417" s="671"/>
      <c r="P417" s="671"/>
      <c r="Q417" s="671"/>
      <c r="R417" s="672"/>
      <c r="S417" s="639"/>
      <c r="T417" s="640"/>
      <c r="U417" s="673"/>
      <c r="V417" s="673"/>
      <c r="W417" s="673"/>
      <c r="X417" s="673"/>
      <c r="Y417" s="674"/>
      <c r="Z417" s="639"/>
      <c r="AA417" s="640"/>
      <c r="AB417" s="673"/>
      <c r="AC417" s="673"/>
      <c r="AD417" s="673"/>
      <c r="AE417" s="673"/>
      <c r="AF417" s="674"/>
      <c r="AG417" s="676"/>
      <c r="AH417" s="673"/>
      <c r="AI417" s="673"/>
      <c r="AJ417" s="673"/>
      <c r="AK417" s="673"/>
      <c r="AL417" s="673"/>
      <c r="AM417" s="674"/>
    </row>
    <row r="419" spans="1:39">
      <c r="A419" s="200" t="s">
        <v>156</v>
      </c>
      <c r="C419" s="200" t="s">
        <v>155</v>
      </c>
    </row>
    <row r="420" spans="1:39">
      <c r="A420" s="200" t="s">
        <v>154</v>
      </c>
      <c r="C420" s="200" t="s">
        <v>153</v>
      </c>
    </row>
    <row r="421" spans="1:39">
      <c r="A421" s="200" t="s">
        <v>152</v>
      </c>
      <c r="C421" s="200" t="s">
        <v>151</v>
      </c>
    </row>
    <row r="422" spans="1:39">
      <c r="A422" s="200" t="s">
        <v>150</v>
      </c>
      <c r="C422" s="668" t="s">
        <v>149</v>
      </c>
      <c r="D422" s="668"/>
      <c r="E422" s="668"/>
      <c r="F422" s="668"/>
      <c r="G422" s="668"/>
      <c r="H422" s="668"/>
      <c r="I422" s="668"/>
      <c r="J422" s="668"/>
      <c r="K422" s="668"/>
      <c r="L422" s="668"/>
      <c r="M422" s="668"/>
      <c r="N422" s="668"/>
      <c r="O422" s="668"/>
      <c r="P422" s="668"/>
      <c r="Q422" s="668"/>
      <c r="R422" s="668"/>
      <c r="S422" s="668"/>
      <c r="T422" s="668"/>
      <c r="U422" s="668"/>
      <c r="V422" s="668"/>
      <c r="W422" s="668"/>
      <c r="X422" s="668"/>
      <c r="Y422" s="668"/>
      <c r="Z422" s="668"/>
      <c r="AA422" s="668"/>
      <c r="AB422" s="668"/>
      <c r="AC422" s="668"/>
      <c r="AD422" s="668"/>
      <c r="AE422" s="668"/>
      <c r="AF422" s="668"/>
      <c r="AG422" s="668"/>
      <c r="AH422" s="668"/>
      <c r="AI422" s="668"/>
      <c r="AJ422" s="668"/>
      <c r="AK422" s="668"/>
      <c r="AL422" s="668"/>
      <c r="AM422" s="668"/>
    </row>
    <row r="423" spans="1:39">
      <c r="C423" s="668"/>
      <c r="D423" s="668"/>
      <c r="E423" s="668"/>
      <c r="F423" s="668"/>
      <c r="G423" s="668"/>
      <c r="H423" s="668"/>
      <c r="I423" s="668"/>
      <c r="J423" s="668"/>
      <c r="K423" s="668"/>
      <c r="L423" s="668"/>
      <c r="M423" s="668"/>
      <c r="N423" s="668"/>
      <c r="O423" s="668"/>
      <c r="P423" s="668"/>
      <c r="Q423" s="668"/>
      <c r="R423" s="668"/>
      <c r="S423" s="668"/>
      <c r="T423" s="668"/>
      <c r="U423" s="668"/>
      <c r="V423" s="668"/>
      <c r="W423" s="668"/>
      <c r="X423" s="668"/>
      <c r="Y423" s="668"/>
      <c r="Z423" s="668"/>
      <c r="AA423" s="668"/>
      <c r="AB423" s="668"/>
      <c r="AC423" s="668"/>
      <c r="AD423" s="668"/>
      <c r="AE423" s="668"/>
      <c r="AF423" s="668"/>
      <c r="AG423" s="668"/>
      <c r="AH423" s="668"/>
      <c r="AI423" s="668"/>
      <c r="AJ423" s="668"/>
      <c r="AK423" s="668"/>
      <c r="AL423" s="668"/>
      <c r="AM423" s="668"/>
    </row>
    <row r="424" spans="1:39">
      <c r="A424" s="200" t="s">
        <v>148</v>
      </c>
      <c r="C424" s="200" t="s">
        <v>147</v>
      </c>
    </row>
  </sheetData>
  <sheetProtection algorithmName="SHA-512" hashValue="MOqQOBymr9810UzOxFARmIrEJ2+qK5MVDMbmARnR7of063Qy6l1x3A+/vl+oo3hBCbT1iySiHcODpOv0V7Z+8Q==" saltValue="V4osuZwbTaOATnO+N61BBA==" spinCount="100000" sheet="1" formatCells="0"/>
  <mergeCells count="1432">
    <mergeCell ref="A312:B313"/>
    <mergeCell ref="C312:F313"/>
    <mergeCell ref="G312:J313"/>
    <mergeCell ref="K312:R313"/>
    <mergeCell ref="S312:Y313"/>
    <mergeCell ref="Z312:AF313"/>
    <mergeCell ref="AG312:AM313"/>
    <mergeCell ref="A308:B309"/>
    <mergeCell ref="C308:F309"/>
    <mergeCell ref="G308:J309"/>
    <mergeCell ref="K308:R309"/>
    <mergeCell ref="S308:Y309"/>
    <mergeCell ref="Z308:AF309"/>
    <mergeCell ref="AG308:AM309"/>
    <mergeCell ref="A310:B311"/>
    <mergeCell ref="C310:F311"/>
    <mergeCell ref="G310:J311"/>
    <mergeCell ref="K310:R311"/>
    <mergeCell ref="S310:Y311"/>
    <mergeCell ref="Z310:AF311"/>
    <mergeCell ref="AG310:AM311"/>
    <mergeCell ref="A304:B305"/>
    <mergeCell ref="C304:F305"/>
    <mergeCell ref="G304:J305"/>
    <mergeCell ref="K304:R305"/>
    <mergeCell ref="S304:Y305"/>
    <mergeCell ref="Z304:AF305"/>
    <mergeCell ref="AG304:AM305"/>
    <mergeCell ref="A306:B307"/>
    <mergeCell ref="C306:F307"/>
    <mergeCell ref="G306:J307"/>
    <mergeCell ref="K306:R307"/>
    <mergeCell ref="S306:Y307"/>
    <mergeCell ref="Z306:AF307"/>
    <mergeCell ref="AG306:AM307"/>
    <mergeCell ref="A300:B301"/>
    <mergeCell ref="C300:F301"/>
    <mergeCell ref="G300:J301"/>
    <mergeCell ref="K300:R301"/>
    <mergeCell ref="S300:Y301"/>
    <mergeCell ref="Z300:AF301"/>
    <mergeCell ref="AG300:AM301"/>
    <mergeCell ref="A302:B303"/>
    <mergeCell ref="C302:F303"/>
    <mergeCell ref="G302:J303"/>
    <mergeCell ref="K302:R303"/>
    <mergeCell ref="S302:Y303"/>
    <mergeCell ref="Z302:AF303"/>
    <mergeCell ref="AG302:AM303"/>
    <mergeCell ref="A296:B297"/>
    <mergeCell ref="C296:F297"/>
    <mergeCell ref="G296:J297"/>
    <mergeCell ref="K296:R297"/>
    <mergeCell ref="S296:Y297"/>
    <mergeCell ref="Z296:AF297"/>
    <mergeCell ref="AG296:AM297"/>
    <mergeCell ref="A298:B299"/>
    <mergeCell ref="C298:F299"/>
    <mergeCell ref="G298:J299"/>
    <mergeCell ref="K298:R299"/>
    <mergeCell ref="S298:Y299"/>
    <mergeCell ref="Z298:AF299"/>
    <mergeCell ref="AG298:AM299"/>
    <mergeCell ref="A292:B293"/>
    <mergeCell ref="C292:F293"/>
    <mergeCell ref="G292:J293"/>
    <mergeCell ref="K292:R293"/>
    <mergeCell ref="S292:Y293"/>
    <mergeCell ref="Z292:AF293"/>
    <mergeCell ref="AG292:AM293"/>
    <mergeCell ref="A294:B295"/>
    <mergeCell ref="C294:F295"/>
    <mergeCell ref="G294:J295"/>
    <mergeCell ref="K294:R295"/>
    <mergeCell ref="S294:Y295"/>
    <mergeCell ref="Z294:AF295"/>
    <mergeCell ref="AG294:AM295"/>
    <mergeCell ref="Z290:AF291"/>
    <mergeCell ref="AG290:AM291"/>
    <mergeCell ref="A142:B143"/>
    <mergeCell ref="C142:F143"/>
    <mergeCell ref="G142:J143"/>
    <mergeCell ref="K142:R143"/>
    <mergeCell ref="S142:Y143"/>
    <mergeCell ref="Z142:AF143"/>
    <mergeCell ref="AG142:AM143"/>
    <mergeCell ref="A144:B145"/>
    <mergeCell ref="C144:F145"/>
    <mergeCell ref="G144:J145"/>
    <mergeCell ref="K144:R145"/>
    <mergeCell ref="S144:Y145"/>
    <mergeCell ref="Z144:AF145"/>
    <mergeCell ref="AG144:AM145"/>
    <mergeCell ref="A240:B241"/>
    <mergeCell ref="C240:F241"/>
    <mergeCell ref="G240:J241"/>
    <mergeCell ref="K240:R241"/>
    <mergeCell ref="S240:Y241"/>
    <mergeCell ref="Z240:AF241"/>
    <mergeCell ref="AG240:AM241"/>
    <mergeCell ref="S236:Y237"/>
    <mergeCell ref="Z236:AF237"/>
    <mergeCell ref="AG236:AM237"/>
    <mergeCell ref="A230:B231"/>
    <mergeCell ref="C230:F231"/>
    <mergeCell ref="G230:J231"/>
    <mergeCell ref="K230:R231"/>
    <mergeCell ref="S230:Y231"/>
    <mergeCell ref="Z230:AF231"/>
    <mergeCell ref="A138:B139"/>
    <mergeCell ref="C138:F139"/>
    <mergeCell ref="G138:J139"/>
    <mergeCell ref="K138:R139"/>
    <mergeCell ref="S138:Y139"/>
    <mergeCell ref="Z138:AF139"/>
    <mergeCell ref="AG138:AM139"/>
    <mergeCell ref="A140:B141"/>
    <mergeCell ref="C140:F141"/>
    <mergeCell ref="G140:J141"/>
    <mergeCell ref="K140:R141"/>
    <mergeCell ref="S140:Y141"/>
    <mergeCell ref="Z140:AF141"/>
    <mergeCell ref="AG140:AM141"/>
    <mergeCell ref="A134:B135"/>
    <mergeCell ref="C134:F135"/>
    <mergeCell ref="G134:J135"/>
    <mergeCell ref="K134:R135"/>
    <mergeCell ref="S134:Y135"/>
    <mergeCell ref="Z134:AF135"/>
    <mergeCell ref="AG134:AM135"/>
    <mergeCell ref="A136:B137"/>
    <mergeCell ref="C136:F137"/>
    <mergeCell ref="G136:J137"/>
    <mergeCell ref="K136:R137"/>
    <mergeCell ref="S136:Y137"/>
    <mergeCell ref="Z136:AF137"/>
    <mergeCell ref="AG136:AM137"/>
    <mergeCell ref="A130:B131"/>
    <mergeCell ref="C130:F131"/>
    <mergeCell ref="G130:J131"/>
    <mergeCell ref="K130:R131"/>
    <mergeCell ref="S130:Y131"/>
    <mergeCell ref="Z130:AF131"/>
    <mergeCell ref="AG130:AM131"/>
    <mergeCell ref="A132:B133"/>
    <mergeCell ref="C132:F133"/>
    <mergeCell ref="G132:J133"/>
    <mergeCell ref="K132:R133"/>
    <mergeCell ref="S132:Y133"/>
    <mergeCell ref="Z132:AF133"/>
    <mergeCell ref="AG132:AM133"/>
    <mergeCell ref="A126:B127"/>
    <mergeCell ref="C126:F127"/>
    <mergeCell ref="G126:J127"/>
    <mergeCell ref="K126:R127"/>
    <mergeCell ref="S126:Y127"/>
    <mergeCell ref="Z126:AF127"/>
    <mergeCell ref="AG126:AM127"/>
    <mergeCell ref="A128:B129"/>
    <mergeCell ref="C128:F129"/>
    <mergeCell ref="G128:J129"/>
    <mergeCell ref="K128:R129"/>
    <mergeCell ref="S128:Y129"/>
    <mergeCell ref="Z128:AF129"/>
    <mergeCell ref="AG128:AM129"/>
    <mergeCell ref="A122:B123"/>
    <mergeCell ref="C122:F123"/>
    <mergeCell ref="G122:J123"/>
    <mergeCell ref="K122:R123"/>
    <mergeCell ref="S122:Y123"/>
    <mergeCell ref="Z122:AF123"/>
    <mergeCell ref="AG122:AM123"/>
    <mergeCell ref="A124:B125"/>
    <mergeCell ref="C124:F125"/>
    <mergeCell ref="G124:J125"/>
    <mergeCell ref="K124:R125"/>
    <mergeCell ref="S124:Y125"/>
    <mergeCell ref="Z124:AF125"/>
    <mergeCell ref="AG124:AM125"/>
    <mergeCell ref="A118:B119"/>
    <mergeCell ref="C118:F119"/>
    <mergeCell ref="G118:J119"/>
    <mergeCell ref="K118:R119"/>
    <mergeCell ref="S118:Y119"/>
    <mergeCell ref="Z118:AF119"/>
    <mergeCell ref="AG118:AM119"/>
    <mergeCell ref="A120:B121"/>
    <mergeCell ref="C120:F121"/>
    <mergeCell ref="G120:J121"/>
    <mergeCell ref="K120:R121"/>
    <mergeCell ref="S120:Y121"/>
    <mergeCell ref="Z120:AF121"/>
    <mergeCell ref="AG120:AM121"/>
    <mergeCell ref="A114:B115"/>
    <mergeCell ref="C114:F115"/>
    <mergeCell ref="G114:J115"/>
    <mergeCell ref="K114:R115"/>
    <mergeCell ref="S114:Y115"/>
    <mergeCell ref="Z114:AF115"/>
    <mergeCell ref="AG114:AM115"/>
    <mergeCell ref="A116:B117"/>
    <mergeCell ref="C116:F117"/>
    <mergeCell ref="G116:J117"/>
    <mergeCell ref="K116:R117"/>
    <mergeCell ref="S116:Y117"/>
    <mergeCell ref="Z116:AF117"/>
    <mergeCell ref="AG116:AM117"/>
    <mergeCell ref="A110:B111"/>
    <mergeCell ref="C110:F111"/>
    <mergeCell ref="G110:J111"/>
    <mergeCell ref="K110:R111"/>
    <mergeCell ref="S110:Y111"/>
    <mergeCell ref="Z110:AF111"/>
    <mergeCell ref="AG110:AM111"/>
    <mergeCell ref="A112:B113"/>
    <mergeCell ref="C112:F113"/>
    <mergeCell ref="G112:J113"/>
    <mergeCell ref="K112:R113"/>
    <mergeCell ref="S112:Y113"/>
    <mergeCell ref="Z112:AF113"/>
    <mergeCell ref="AG112:AM113"/>
    <mergeCell ref="A106:B107"/>
    <mergeCell ref="C106:F107"/>
    <mergeCell ref="G106:J107"/>
    <mergeCell ref="K106:R107"/>
    <mergeCell ref="S106:Y107"/>
    <mergeCell ref="Z106:AF107"/>
    <mergeCell ref="AG106:AM107"/>
    <mergeCell ref="A108:B109"/>
    <mergeCell ref="C108:F109"/>
    <mergeCell ref="G108:J109"/>
    <mergeCell ref="K108:R109"/>
    <mergeCell ref="S108:Y109"/>
    <mergeCell ref="Z108:AF109"/>
    <mergeCell ref="AG108:AM109"/>
    <mergeCell ref="A102:B103"/>
    <mergeCell ref="C102:F103"/>
    <mergeCell ref="G102:J103"/>
    <mergeCell ref="K102:R103"/>
    <mergeCell ref="S102:Y103"/>
    <mergeCell ref="Z102:AF103"/>
    <mergeCell ref="AG102:AM103"/>
    <mergeCell ref="A104:B105"/>
    <mergeCell ref="C104:F105"/>
    <mergeCell ref="G104:J105"/>
    <mergeCell ref="K104:R105"/>
    <mergeCell ref="S104:Y105"/>
    <mergeCell ref="Z104:AF105"/>
    <mergeCell ref="AG104:AM105"/>
    <mergeCell ref="A98:B99"/>
    <mergeCell ref="C98:F99"/>
    <mergeCell ref="G98:J99"/>
    <mergeCell ref="K98:R99"/>
    <mergeCell ref="S98:Y99"/>
    <mergeCell ref="Z98:AF99"/>
    <mergeCell ref="AG98:AM99"/>
    <mergeCell ref="A100:B101"/>
    <mergeCell ref="C100:F101"/>
    <mergeCell ref="G100:J101"/>
    <mergeCell ref="K100:R101"/>
    <mergeCell ref="S100:Y101"/>
    <mergeCell ref="Z100:AF101"/>
    <mergeCell ref="AG100:AM101"/>
    <mergeCell ref="A94:B95"/>
    <mergeCell ref="C94:F95"/>
    <mergeCell ref="G94:J95"/>
    <mergeCell ref="K94:R95"/>
    <mergeCell ref="S94:Y95"/>
    <mergeCell ref="Z94:AF95"/>
    <mergeCell ref="AG94:AM95"/>
    <mergeCell ref="A96:B97"/>
    <mergeCell ref="C96:F97"/>
    <mergeCell ref="G96:J97"/>
    <mergeCell ref="K96:R97"/>
    <mergeCell ref="S96:Y97"/>
    <mergeCell ref="Z96:AF97"/>
    <mergeCell ref="AG96:AM97"/>
    <mergeCell ref="A90:B91"/>
    <mergeCell ref="C90:F91"/>
    <mergeCell ref="G90:J91"/>
    <mergeCell ref="K90:R91"/>
    <mergeCell ref="S90:Y91"/>
    <mergeCell ref="Z90:AF91"/>
    <mergeCell ref="AG90:AM91"/>
    <mergeCell ref="A92:B93"/>
    <mergeCell ref="C92:F93"/>
    <mergeCell ref="G92:J93"/>
    <mergeCell ref="K92:R93"/>
    <mergeCell ref="S92:Y93"/>
    <mergeCell ref="Z92:AF93"/>
    <mergeCell ref="AG92:AM93"/>
    <mergeCell ref="A86:B87"/>
    <mergeCell ref="C86:F87"/>
    <mergeCell ref="G86:J87"/>
    <mergeCell ref="K86:R87"/>
    <mergeCell ref="S86:Y87"/>
    <mergeCell ref="Z86:AF87"/>
    <mergeCell ref="AG86:AM87"/>
    <mergeCell ref="A88:B89"/>
    <mergeCell ref="C88:F89"/>
    <mergeCell ref="G88:J89"/>
    <mergeCell ref="K88:R89"/>
    <mergeCell ref="S88:Y89"/>
    <mergeCell ref="Z88:AF89"/>
    <mergeCell ref="AG88:AM89"/>
    <mergeCell ref="A82:B83"/>
    <mergeCell ref="C82:F83"/>
    <mergeCell ref="G82:J83"/>
    <mergeCell ref="K82:R83"/>
    <mergeCell ref="S82:Y83"/>
    <mergeCell ref="Z82:AF83"/>
    <mergeCell ref="AG82:AM83"/>
    <mergeCell ref="A84:B85"/>
    <mergeCell ref="C84:F85"/>
    <mergeCell ref="G84:J85"/>
    <mergeCell ref="K84:R85"/>
    <mergeCell ref="S84:Y85"/>
    <mergeCell ref="Z84:AF85"/>
    <mergeCell ref="AG84:AM85"/>
    <mergeCell ref="A78:B79"/>
    <mergeCell ref="C78:F79"/>
    <mergeCell ref="G78:J79"/>
    <mergeCell ref="K78:R79"/>
    <mergeCell ref="S78:Y79"/>
    <mergeCell ref="Z78:AF79"/>
    <mergeCell ref="AG78:AM79"/>
    <mergeCell ref="A80:B81"/>
    <mergeCell ref="C80:F81"/>
    <mergeCell ref="G80:J81"/>
    <mergeCell ref="K80:R81"/>
    <mergeCell ref="S80:Y81"/>
    <mergeCell ref="Z80:AF81"/>
    <mergeCell ref="AG80:AM81"/>
    <mergeCell ref="A74:B75"/>
    <mergeCell ref="C74:F75"/>
    <mergeCell ref="G74:J75"/>
    <mergeCell ref="K74:R75"/>
    <mergeCell ref="S74:Y75"/>
    <mergeCell ref="Z74:AF75"/>
    <mergeCell ref="AG74:AM75"/>
    <mergeCell ref="A76:B77"/>
    <mergeCell ref="C76:F77"/>
    <mergeCell ref="G76:J77"/>
    <mergeCell ref="K76:R77"/>
    <mergeCell ref="S76:Y77"/>
    <mergeCell ref="Z76:AF77"/>
    <mergeCell ref="AG76:AM77"/>
    <mergeCell ref="A70:B71"/>
    <mergeCell ref="C70:F71"/>
    <mergeCell ref="G70:J71"/>
    <mergeCell ref="K70:R71"/>
    <mergeCell ref="S70:Y71"/>
    <mergeCell ref="Z70:AF71"/>
    <mergeCell ref="AG70:AM71"/>
    <mergeCell ref="A72:B73"/>
    <mergeCell ref="C72:F73"/>
    <mergeCell ref="G72:J73"/>
    <mergeCell ref="K72:R73"/>
    <mergeCell ref="S72:Y73"/>
    <mergeCell ref="Z72:AF73"/>
    <mergeCell ref="AG72:AM73"/>
    <mergeCell ref="A66:B67"/>
    <mergeCell ref="C66:F67"/>
    <mergeCell ref="G66:J67"/>
    <mergeCell ref="K66:R67"/>
    <mergeCell ref="S66:Y67"/>
    <mergeCell ref="Z66:AF67"/>
    <mergeCell ref="AG66:AM67"/>
    <mergeCell ref="A68:B69"/>
    <mergeCell ref="C68:F69"/>
    <mergeCell ref="G68:J69"/>
    <mergeCell ref="K68:R69"/>
    <mergeCell ref="S68:Y69"/>
    <mergeCell ref="Z68:AF69"/>
    <mergeCell ref="AG68:AM69"/>
    <mergeCell ref="A62:B63"/>
    <mergeCell ref="C62:F63"/>
    <mergeCell ref="G62:J63"/>
    <mergeCell ref="K62:R63"/>
    <mergeCell ref="S62:Y63"/>
    <mergeCell ref="Z62:AF63"/>
    <mergeCell ref="AG62:AM63"/>
    <mergeCell ref="A64:B65"/>
    <mergeCell ref="C64:F65"/>
    <mergeCell ref="G64:J65"/>
    <mergeCell ref="K64:R65"/>
    <mergeCell ref="S64:Y65"/>
    <mergeCell ref="Z64:AF65"/>
    <mergeCell ref="AG64:AM65"/>
    <mergeCell ref="A58:B59"/>
    <mergeCell ref="C58:F59"/>
    <mergeCell ref="G58:J59"/>
    <mergeCell ref="K58:R59"/>
    <mergeCell ref="S58:Y59"/>
    <mergeCell ref="Z58:AF59"/>
    <mergeCell ref="AG58:AM59"/>
    <mergeCell ref="A60:B61"/>
    <mergeCell ref="C60:F61"/>
    <mergeCell ref="G60:J61"/>
    <mergeCell ref="K60:R61"/>
    <mergeCell ref="S60:Y61"/>
    <mergeCell ref="Z60:AF61"/>
    <mergeCell ref="AG60:AM61"/>
    <mergeCell ref="A54:B55"/>
    <mergeCell ref="C54:F55"/>
    <mergeCell ref="G54:J55"/>
    <mergeCell ref="K54:R55"/>
    <mergeCell ref="S54:Y55"/>
    <mergeCell ref="Z54:AF55"/>
    <mergeCell ref="AG54:AM55"/>
    <mergeCell ref="A56:B57"/>
    <mergeCell ref="C56:F57"/>
    <mergeCell ref="G56:J57"/>
    <mergeCell ref="K56:R57"/>
    <mergeCell ref="S56:Y57"/>
    <mergeCell ref="Z56:AF57"/>
    <mergeCell ref="AG56:AM57"/>
    <mergeCell ref="A50:B51"/>
    <mergeCell ref="C50:F51"/>
    <mergeCell ref="G50:J51"/>
    <mergeCell ref="K50:R51"/>
    <mergeCell ref="S50:Y51"/>
    <mergeCell ref="Z50:AF51"/>
    <mergeCell ref="AG50:AM51"/>
    <mergeCell ref="A52:B53"/>
    <mergeCell ref="C52:F53"/>
    <mergeCell ref="G52:J53"/>
    <mergeCell ref="K52:R53"/>
    <mergeCell ref="S52:Y53"/>
    <mergeCell ref="Z52:AF53"/>
    <mergeCell ref="AG52:AM53"/>
    <mergeCell ref="A46:B47"/>
    <mergeCell ref="C46:F47"/>
    <mergeCell ref="G46:J47"/>
    <mergeCell ref="K46:R47"/>
    <mergeCell ref="S46:Y47"/>
    <mergeCell ref="Z46:AF47"/>
    <mergeCell ref="AG46:AM47"/>
    <mergeCell ref="A48:B49"/>
    <mergeCell ref="C48:F49"/>
    <mergeCell ref="G48:J49"/>
    <mergeCell ref="K48:R49"/>
    <mergeCell ref="S48:Y49"/>
    <mergeCell ref="Z48:AF49"/>
    <mergeCell ref="AG48:AM49"/>
    <mergeCell ref="A42:B43"/>
    <mergeCell ref="C42:F43"/>
    <mergeCell ref="G42:J43"/>
    <mergeCell ref="K42:R43"/>
    <mergeCell ref="S42:Y43"/>
    <mergeCell ref="Z42:AF43"/>
    <mergeCell ref="AG42:AM43"/>
    <mergeCell ref="A44:B45"/>
    <mergeCell ref="C44:F45"/>
    <mergeCell ref="G44:J45"/>
    <mergeCell ref="K44:R45"/>
    <mergeCell ref="S44:Y45"/>
    <mergeCell ref="Z44:AF45"/>
    <mergeCell ref="AG44:AM45"/>
    <mergeCell ref="A38:B39"/>
    <mergeCell ref="C38:F39"/>
    <mergeCell ref="G38:J39"/>
    <mergeCell ref="K38:R39"/>
    <mergeCell ref="S38:Y39"/>
    <mergeCell ref="Z38:AF39"/>
    <mergeCell ref="AG38:AM39"/>
    <mergeCell ref="A40:B41"/>
    <mergeCell ref="C40:F41"/>
    <mergeCell ref="G40:J41"/>
    <mergeCell ref="K40:R41"/>
    <mergeCell ref="S40:Y41"/>
    <mergeCell ref="Z40:AF41"/>
    <mergeCell ref="AG40:AM41"/>
    <mergeCell ref="A34:B35"/>
    <mergeCell ref="C34:F35"/>
    <mergeCell ref="G34:J35"/>
    <mergeCell ref="K34:R35"/>
    <mergeCell ref="S34:Y35"/>
    <mergeCell ref="Z34:AF35"/>
    <mergeCell ref="AG34:AM35"/>
    <mergeCell ref="A36:B37"/>
    <mergeCell ref="C36:F37"/>
    <mergeCell ref="G36:J37"/>
    <mergeCell ref="K36:R37"/>
    <mergeCell ref="S36:Y37"/>
    <mergeCell ref="Z36:AF37"/>
    <mergeCell ref="AG36:AM37"/>
    <mergeCell ref="A30:B31"/>
    <mergeCell ref="C30:F31"/>
    <mergeCell ref="G30:J31"/>
    <mergeCell ref="K30:R31"/>
    <mergeCell ref="S30:Y31"/>
    <mergeCell ref="Z30:AF31"/>
    <mergeCell ref="AG30:AM31"/>
    <mergeCell ref="A32:B33"/>
    <mergeCell ref="C32:F33"/>
    <mergeCell ref="G32:J33"/>
    <mergeCell ref="K32:R33"/>
    <mergeCell ref="S32:Y33"/>
    <mergeCell ref="Z32:AF33"/>
    <mergeCell ref="AG32:AM33"/>
    <mergeCell ref="A26:B27"/>
    <mergeCell ref="C26:F27"/>
    <mergeCell ref="G26:J27"/>
    <mergeCell ref="K26:R27"/>
    <mergeCell ref="S26:Y27"/>
    <mergeCell ref="Z26:AF27"/>
    <mergeCell ref="AG26:AM27"/>
    <mergeCell ref="A28:B29"/>
    <mergeCell ref="C28:F29"/>
    <mergeCell ref="G28:J29"/>
    <mergeCell ref="K28:R29"/>
    <mergeCell ref="S28:Y29"/>
    <mergeCell ref="Z28:AF29"/>
    <mergeCell ref="AG28:AM29"/>
    <mergeCell ref="A22:B23"/>
    <mergeCell ref="C22:F23"/>
    <mergeCell ref="G22:J23"/>
    <mergeCell ref="K22:R23"/>
    <mergeCell ref="S22:Y23"/>
    <mergeCell ref="Z22:AF23"/>
    <mergeCell ref="AG22:AM23"/>
    <mergeCell ref="A24:B25"/>
    <mergeCell ref="C24:F25"/>
    <mergeCell ref="G24:J25"/>
    <mergeCell ref="K24:R25"/>
    <mergeCell ref="S24:Y25"/>
    <mergeCell ref="Z24:AF25"/>
    <mergeCell ref="AG24:AM25"/>
    <mergeCell ref="A18:B19"/>
    <mergeCell ref="C18:F19"/>
    <mergeCell ref="G18:J19"/>
    <mergeCell ref="K18:R19"/>
    <mergeCell ref="S18:Y19"/>
    <mergeCell ref="Z18:AF19"/>
    <mergeCell ref="AG18:AM19"/>
    <mergeCell ref="A20:B21"/>
    <mergeCell ref="C20:F21"/>
    <mergeCell ref="G20:J21"/>
    <mergeCell ref="K20:R21"/>
    <mergeCell ref="S20:Y21"/>
    <mergeCell ref="Z20:AF21"/>
    <mergeCell ref="AG20:AM21"/>
    <mergeCell ref="A238:B239"/>
    <mergeCell ref="C238:F239"/>
    <mergeCell ref="G238:J239"/>
    <mergeCell ref="K238:R239"/>
    <mergeCell ref="S238:Y239"/>
    <mergeCell ref="Z238:AF239"/>
    <mergeCell ref="AG238:AM239"/>
    <mergeCell ref="A234:B235"/>
    <mergeCell ref="C234:F235"/>
    <mergeCell ref="G234:J235"/>
    <mergeCell ref="K234:R235"/>
    <mergeCell ref="S234:Y235"/>
    <mergeCell ref="Z234:AF235"/>
    <mergeCell ref="AG234:AM235"/>
    <mergeCell ref="A236:B237"/>
    <mergeCell ref="C236:F237"/>
    <mergeCell ref="G236:J237"/>
    <mergeCell ref="K236:R237"/>
    <mergeCell ref="AG230:AM231"/>
    <mergeCell ref="A232:B233"/>
    <mergeCell ref="C232:F233"/>
    <mergeCell ref="G232:J233"/>
    <mergeCell ref="K232:R233"/>
    <mergeCell ref="S232:Y233"/>
    <mergeCell ref="Z232:AF233"/>
    <mergeCell ref="AG232:AM233"/>
    <mergeCell ref="A226:B227"/>
    <mergeCell ref="C226:F227"/>
    <mergeCell ref="G226:J227"/>
    <mergeCell ref="K226:R227"/>
    <mergeCell ref="S226:Y227"/>
    <mergeCell ref="Z226:AF227"/>
    <mergeCell ref="AG226:AM227"/>
    <mergeCell ref="A228:B229"/>
    <mergeCell ref="C228:F229"/>
    <mergeCell ref="G228:J229"/>
    <mergeCell ref="K228:R229"/>
    <mergeCell ref="S228:Y229"/>
    <mergeCell ref="Z228:AF229"/>
    <mergeCell ref="AG228:AM229"/>
    <mergeCell ref="A222:B223"/>
    <mergeCell ref="C222:F223"/>
    <mergeCell ref="G222:J223"/>
    <mergeCell ref="K222:R223"/>
    <mergeCell ref="S222:Y223"/>
    <mergeCell ref="Z222:AF223"/>
    <mergeCell ref="AG222:AM223"/>
    <mergeCell ref="A224:B225"/>
    <mergeCell ref="C224:F225"/>
    <mergeCell ref="G224:J225"/>
    <mergeCell ref="K224:R225"/>
    <mergeCell ref="S224:Y225"/>
    <mergeCell ref="Z224:AF225"/>
    <mergeCell ref="AG224:AM225"/>
    <mergeCell ref="A218:B219"/>
    <mergeCell ref="C218:F219"/>
    <mergeCell ref="G218:J219"/>
    <mergeCell ref="K218:R219"/>
    <mergeCell ref="S218:Y219"/>
    <mergeCell ref="Z218:AF219"/>
    <mergeCell ref="AG218:AM219"/>
    <mergeCell ref="A220:B221"/>
    <mergeCell ref="C220:F221"/>
    <mergeCell ref="G220:J221"/>
    <mergeCell ref="K220:R221"/>
    <mergeCell ref="S220:Y221"/>
    <mergeCell ref="Z220:AF221"/>
    <mergeCell ref="AG220:AM221"/>
    <mergeCell ref="A214:B215"/>
    <mergeCell ref="C214:F215"/>
    <mergeCell ref="G214:J215"/>
    <mergeCell ref="K214:R215"/>
    <mergeCell ref="S214:Y215"/>
    <mergeCell ref="Z214:AF215"/>
    <mergeCell ref="AG214:AM215"/>
    <mergeCell ref="A216:B217"/>
    <mergeCell ref="C216:F217"/>
    <mergeCell ref="G216:J217"/>
    <mergeCell ref="K216:R217"/>
    <mergeCell ref="S216:Y217"/>
    <mergeCell ref="Z216:AF217"/>
    <mergeCell ref="AG216:AM217"/>
    <mergeCell ref="A210:B211"/>
    <mergeCell ref="C210:F211"/>
    <mergeCell ref="G210:J211"/>
    <mergeCell ref="K210:R211"/>
    <mergeCell ref="S210:Y211"/>
    <mergeCell ref="Z210:AF211"/>
    <mergeCell ref="AG210:AM211"/>
    <mergeCell ref="A212:B213"/>
    <mergeCell ref="C212:F213"/>
    <mergeCell ref="G212:J213"/>
    <mergeCell ref="K212:R213"/>
    <mergeCell ref="S212:Y213"/>
    <mergeCell ref="Z212:AF213"/>
    <mergeCell ref="AG212:AM213"/>
    <mergeCell ref="A206:B207"/>
    <mergeCell ref="C206:F207"/>
    <mergeCell ref="G206:J207"/>
    <mergeCell ref="K206:R207"/>
    <mergeCell ref="S206:Y207"/>
    <mergeCell ref="Z206:AF207"/>
    <mergeCell ref="AG206:AM207"/>
    <mergeCell ref="A208:B209"/>
    <mergeCell ref="C208:F209"/>
    <mergeCell ref="G208:J209"/>
    <mergeCell ref="K208:R209"/>
    <mergeCell ref="S208:Y209"/>
    <mergeCell ref="Z208:AF209"/>
    <mergeCell ref="AG208:AM209"/>
    <mergeCell ref="A202:B203"/>
    <mergeCell ref="C202:F203"/>
    <mergeCell ref="G202:J203"/>
    <mergeCell ref="K202:R203"/>
    <mergeCell ref="S202:Y203"/>
    <mergeCell ref="Z202:AF203"/>
    <mergeCell ref="AG202:AM203"/>
    <mergeCell ref="A204:B205"/>
    <mergeCell ref="C204:F205"/>
    <mergeCell ref="G204:J205"/>
    <mergeCell ref="K204:R205"/>
    <mergeCell ref="S204:Y205"/>
    <mergeCell ref="Z204:AF205"/>
    <mergeCell ref="AG204:AM205"/>
    <mergeCell ref="A198:B199"/>
    <mergeCell ref="C198:F199"/>
    <mergeCell ref="G198:J199"/>
    <mergeCell ref="K198:R199"/>
    <mergeCell ref="S198:Y199"/>
    <mergeCell ref="Z198:AF199"/>
    <mergeCell ref="AG198:AM199"/>
    <mergeCell ref="A200:B201"/>
    <mergeCell ref="C200:F201"/>
    <mergeCell ref="G200:J201"/>
    <mergeCell ref="K200:R201"/>
    <mergeCell ref="S200:Y201"/>
    <mergeCell ref="Z200:AF201"/>
    <mergeCell ref="AG200:AM201"/>
    <mergeCell ref="A194:B195"/>
    <mergeCell ref="C194:F195"/>
    <mergeCell ref="G194:J195"/>
    <mergeCell ref="K194:R195"/>
    <mergeCell ref="S194:Y195"/>
    <mergeCell ref="Z194:AF195"/>
    <mergeCell ref="AG194:AM195"/>
    <mergeCell ref="A196:B197"/>
    <mergeCell ref="C196:F197"/>
    <mergeCell ref="G196:J197"/>
    <mergeCell ref="K196:R197"/>
    <mergeCell ref="S196:Y197"/>
    <mergeCell ref="Z196:AF197"/>
    <mergeCell ref="AG196:AM197"/>
    <mergeCell ref="A190:B191"/>
    <mergeCell ref="C190:F191"/>
    <mergeCell ref="G190:J191"/>
    <mergeCell ref="K190:R191"/>
    <mergeCell ref="S190:Y191"/>
    <mergeCell ref="Z190:AF191"/>
    <mergeCell ref="AG190:AM191"/>
    <mergeCell ref="A192:B193"/>
    <mergeCell ref="C192:F193"/>
    <mergeCell ref="G192:J193"/>
    <mergeCell ref="K192:R193"/>
    <mergeCell ref="S192:Y193"/>
    <mergeCell ref="Z192:AF193"/>
    <mergeCell ref="AG192:AM193"/>
    <mergeCell ref="A186:B187"/>
    <mergeCell ref="C186:F187"/>
    <mergeCell ref="G186:J187"/>
    <mergeCell ref="K186:R187"/>
    <mergeCell ref="S186:Y187"/>
    <mergeCell ref="Z186:AF187"/>
    <mergeCell ref="AG186:AM187"/>
    <mergeCell ref="A188:B189"/>
    <mergeCell ref="C188:F189"/>
    <mergeCell ref="G188:J189"/>
    <mergeCell ref="K188:R189"/>
    <mergeCell ref="S188:Y189"/>
    <mergeCell ref="Z188:AF189"/>
    <mergeCell ref="AG188:AM189"/>
    <mergeCell ref="A182:B183"/>
    <mergeCell ref="C182:F183"/>
    <mergeCell ref="G182:J183"/>
    <mergeCell ref="K182:R183"/>
    <mergeCell ref="S182:Y183"/>
    <mergeCell ref="Z182:AF183"/>
    <mergeCell ref="AG182:AM183"/>
    <mergeCell ref="A184:B185"/>
    <mergeCell ref="C184:F185"/>
    <mergeCell ref="G184:J185"/>
    <mergeCell ref="K184:R185"/>
    <mergeCell ref="S184:Y185"/>
    <mergeCell ref="Z184:AF185"/>
    <mergeCell ref="AG184:AM185"/>
    <mergeCell ref="A178:B179"/>
    <mergeCell ref="C178:F179"/>
    <mergeCell ref="G178:J179"/>
    <mergeCell ref="K178:R179"/>
    <mergeCell ref="S178:Y179"/>
    <mergeCell ref="Z178:AF179"/>
    <mergeCell ref="AG178:AM179"/>
    <mergeCell ref="A180:B181"/>
    <mergeCell ref="C180:F181"/>
    <mergeCell ref="G180:J181"/>
    <mergeCell ref="K180:R181"/>
    <mergeCell ref="S180:Y181"/>
    <mergeCell ref="Z180:AF181"/>
    <mergeCell ref="AG180:AM181"/>
    <mergeCell ref="A174:B175"/>
    <mergeCell ref="C174:F175"/>
    <mergeCell ref="G174:J175"/>
    <mergeCell ref="K174:R175"/>
    <mergeCell ref="S174:Y175"/>
    <mergeCell ref="Z174:AF175"/>
    <mergeCell ref="AG174:AM175"/>
    <mergeCell ref="A176:B177"/>
    <mergeCell ref="C176:F177"/>
    <mergeCell ref="G176:J177"/>
    <mergeCell ref="K176:R177"/>
    <mergeCell ref="S176:Y177"/>
    <mergeCell ref="Z176:AF177"/>
    <mergeCell ref="AG176:AM177"/>
    <mergeCell ref="A170:B171"/>
    <mergeCell ref="C170:F171"/>
    <mergeCell ref="G170:J171"/>
    <mergeCell ref="K170:R171"/>
    <mergeCell ref="S170:Y171"/>
    <mergeCell ref="Z170:AF171"/>
    <mergeCell ref="AG170:AM171"/>
    <mergeCell ref="A172:B173"/>
    <mergeCell ref="C172:F173"/>
    <mergeCell ref="G172:J173"/>
    <mergeCell ref="K172:R173"/>
    <mergeCell ref="S172:Y173"/>
    <mergeCell ref="Z172:AF173"/>
    <mergeCell ref="AG172:AM173"/>
    <mergeCell ref="A166:B167"/>
    <mergeCell ref="C166:F167"/>
    <mergeCell ref="G166:J167"/>
    <mergeCell ref="K166:R167"/>
    <mergeCell ref="S166:Y167"/>
    <mergeCell ref="Z166:AF167"/>
    <mergeCell ref="AG166:AM167"/>
    <mergeCell ref="A168:B169"/>
    <mergeCell ref="C168:F169"/>
    <mergeCell ref="G168:J169"/>
    <mergeCell ref="K168:R169"/>
    <mergeCell ref="S168:Y169"/>
    <mergeCell ref="Z168:AF169"/>
    <mergeCell ref="AG168:AM169"/>
    <mergeCell ref="A162:B163"/>
    <mergeCell ref="C162:F163"/>
    <mergeCell ref="G162:J163"/>
    <mergeCell ref="K162:R163"/>
    <mergeCell ref="S162:Y163"/>
    <mergeCell ref="Z162:AF163"/>
    <mergeCell ref="AG162:AM163"/>
    <mergeCell ref="A164:B165"/>
    <mergeCell ref="C164:F165"/>
    <mergeCell ref="G164:J165"/>
    <mergeCell ref="K164:R165"/>
    <mergeCell ref="S164:Y165"/>
    <mergeCell ref="Z164:AF165"/>
    <mergeCell ref="AG164:AM165"/>
    <mergeCell ref="A158:B159"/>
    <mergeCell ref="C158:F159"/>
    <mergeCell ref="G158:J159"/>
    <mergeCell ref="K158:R159"/>
    <mergeCell ref="S158:Y159"/>
    <mergeCell ref="Z158:AF159"/>
    <mergeCell ref="AG158:AM159"/>
    <mergeCell ref="A160:B161"/>
    <mergeCell ref="C160:F161"/>
    <mergeCell ref="G160:J161"/>
    <mergeCell ref="K160:R161"/>
    <mergeCell ref="S160:Y161"/>
    <mergeCell ref="Z160:AF161"/>
    <mergeCell ref="AG160:AM161"/>
    <mergeCell ref="A154:B155"/>
    <mergeCell ref="C154:F155"/>
    <mergeCell ref="G154:J155"/>
    <mergeCell ref="K154:R155"/>
    <mergeCell ref="S154:Y155"/>
    <mergeCell ref="Z154:AF155"/>
    <mergeCell ref="AG154:AM155"/>
    <mergeCell ref="A156:B157"/>
    <mergeCell ref="C156:F157"/>
    <mergeCell ref="G156:J157"/>
    <mergeCell ref="K156:R157"/>
    <mergeCell ref="S156:Y157"/>
    <mergeCell ref="Z156:AF157"/>
    <mergeCell ref="AG156:AM157"/>
    <mergeCell ref="A340:B341"/>
    <mergeCell ref="C340:F341"/>
    <mergeCell ref="G340:J341"/>
    <mergeCell ref="K340:R341"/>
    <mergeCell ref="S340:Y341"/>
    <mergeCell ref="Z340:AF341"/>
    <mergeCell ref="AG340:AM341"/>
    <mergeCell ref="A148:B149"/>
    <mergeCell ref="C148:F149"/>
    <mergeCell ref="G148:J149"/>
    <mergeCell ref="K148:R149"/>
    <mergeCell ref="S148:Y149"/>
    <mergeCell ref="Z148:AF149"/>
    <mergeCell ref="AG148:AM149"/>
    <mergeCell ref="A150:B151"/>
    <mergeCell ref="C150:F151"/>
    <mergeCell ref="G150:J151"/>
    <mergeCell ref="K150:R151"/>
    <mergeCell ref="S150:Y151"/>
    <mergeCell ref="Z150:AF151"/>
    <mergeCell ref="AG150:AM151"/>
    <mergeCell ref="A152:B153"/>
    <mergeCell ref="C152:F153"/>
    <mergeCell ref="G152:J153"/>
    <mergeCell ref="A336:B337"/>
    <mergeCell ref="C336:F337"/>
    <mergeCell ref="G336:J337"/>
    <mergeCell ref="K336:R337"/>
    <mergeCell ref="S336:Y337"/>
    <mergeCell ref="Z336:AF337"/>
    <mergeCell ref="AG336:AM337"/>
    <mergeCell ref="A338:B339"/>
    <mergeCell ref="C338:F339"/>
    <mergeCell ref="G338:J339"/>
    <mergeCell ref="K338:R339"/>
    <mergeCell ref="S338:Y339"/>
    <mergeCell ref="Z338:AF339"/>
    <mergeCell ref="AG338:AM339"/>
    <mergeCell ref="A332:B333"/>
    <mergeCell ref="C332:F333"/>
    <mergeCell ref="G332:J333"/>
    <mergeCell ref="K332:R333"/>
    <mergeCell ref="S332:Y333"/>
    <mergeCell ref="Z332:AF333"/>
    <mergeCell ref="AG332:AM333"/>
    <mergeCell ref="A334:B335"/>
    <mergeCell ref="C334:F335"/>
    <mergeCell ref="G334:J335"/>
    <mergeCell ref="K334:R335"/>
    <mergeCell ref="S334:Y335"/>
    <mergeCell ref="Z334:AF335"/>
    <mergeCell ref="AG334:AM335"/>
    <mergeCell ref="A328:B329"/>
    <mergeCell ref="C328:F329"/>
    <mergeCell ref="G328:J329"/>
    <mergeCell ref="K328:R329"/>
    <mergeCell ref="S328:Y329"/>
    <mergeCell ref="Z328:AF329"/>
    <mergeCell ref="AG328:AM329"/>
    <mergeCell ref="A330:B331"/>
    <mergeCell ref="C330:F331"/>
    <mergeCell ref="G330:J331"/>
    <mergeCell ref="K330:R331"/>
    <mergeCell ref="S330:Y331"/>
    <mergeCell ref="Z330:AF331"/>
    <mergeCell ref="AG330:AM331"/>
    <mergeCell ref="A324:B325"/>
    <mergeCell ref="C324:F325"/>
    <mergeCell ref="G324:J325"/>
    <mergeCell ref="K324:R325"/>
    <mergeCell ref="S324:Y325"/>
    <mergeCell ref="Z324:AF325"/>
    <mergeCell ref="AG324:AM325"/>
    <mergeCell ref="A326:B327"/>
    <mergeCell ref="C326:F327"/>
    <mergeCell ref="G326:J327"/>
    <mergeCell ref="K326:R327"/>
    <mergeCell ref="S326:Y327"/>
    <mergeCell ref="Z326:AF327"/>
    <mergeCell ref="AG326:AM327"/>
    <mergeCell ref="A320:B321"/>
    <mergeCell ref="C320:F321"/>
    <mergeCell ref="G320:J321"/>
    <mergeCell ref="K320:R321"/>
    <mergeCell ref="S320:Y321"/>
    <mergeCell ref="Z320:AF321"/>
    <mergeCell ref="AG320:AM321"/>
    <mergeCell ref="A322:B323"/>
    <mergeCell ref="C322:F323"/>
    <mergeCell ref="G322:J323"/>
    <mergeCell ref="K322:R323"/>
    <mergeCell ref="S322:Y323"/>
    <mergeCell ref="Z322:AF323"/>
    <mergeCell ref="AG322:AM323"/>
    <mergeCell ref="A316:B317"/>
    <mergeCell ref="C316:F317"/>
    <mergeCell ref="G316:J317"/>
    <mergeCell ref="K316:R317"/>
    <mergeCell ref="S316:Y317"/>
    <mergeCell ref="Z316:AF317"/>
    <mergeCell ref="AG316:AM317"/>
    <mergeCell ref="A318:B319"/>
    <mergeCell ref="C318:F319"/>
    <mergeCell ref="G318:J319"/>
    <mergeCell ref="K318:R319"/>
    <mergeCell ref="S318:Y319"/>
    <mergeCell ref="Z318:AF319"/>
    <mergeCell ref="AG318:AM319"/>
    <mergeCell ref="A284:B285"/>
    <mergeCell ref="C284:F285"/>
    <mergeCell ref="G284:J285"/>
    <mergeCell ref="K284:R285"/>
    <mergeCell ref="S284:Y285"/>
    <mergeCell ref="Z284:AF285"/>
    <mergeCell ref="AG284:AM285"/>
    <mergeCell ref="A314:B315"/>
    <mergeCell ref="C314:F315"/>
    <mergeCell ref="G314:J315"/>
    <mergeCell ref="K314:R315"/>
    <mergeCell ref="S314:Y315"/>
    <mergeCell ref="Z314:AF315"/>
    <mergeCell ref="AG314:AM315"/>
    <mergeCell ref="A286:B287"/>
    <mergeCell ref="C286:F287"/>
    <mergeCell ref="G286:J287"/>
    <mergeCell ref="K286:R287"/>
    <mergeCell ref="S286:Y287"/>
    <mergeCell ref="Z286:AF287"/>
    <mergeCell ref="AG286:AM287"/>
    <mergeCell ref="A288:B289"/>
    <mergeCell ref="C288:F289"/>
    <mergeCell ref="G288:J289"/>
    <mergeCell ref="S288:Y289"/>
    <mergeCell ref="Z288:AF289"/>
    <mergeCell ref="AG288:AM289"/>
    <mergeCell ref="A290:B291"/>
    <mergeCell ref="C290:F291"/>
    <mergeCell ref="G290:J291"/>
    <mergeCell ref="K290:R291"/>
    <mergeCell ref="S290:Y291"/>
    <mergeCell ref="A280:B281"/>
    <mergeCell ref="C280:F281"/>
    <mergeCell ref="G280:J281"/>
    <mergeCell ref="K280:R281"/>
    <mergeCell ref="S280:Y281"/>
    <mergeCell ref="Z280:AF281"/>
    <mergeCell ref="AG280:AM281"/>
    <mergeCell ref="A282:B283"/>
    <mergeCell ref="C282:F283"/>
    <mergeCell ref="G282:J283"/>
    <mergeCell ref="K282:R283"/>
    <mergeCell ref="S282:Y283"/>
    <mergeCell ref="Z282:AF283"/>
    <mergeCell ref="AG282:AM283"/>
    <mergeCell ref="A276:B277"/>
    <mergeCell ref="C276:F277"/>
    <mergeCell ref="G276:J277"/>
    <mergeCell ref="K276:R277"/>
    <mergeCell ref="S276:Y277"/>
    <mergeCell ref="Z276:AF277"/>
    <mergeCell ref="AG276:AM277"/>
    <mergeCell ref="A278:B279"/>
    <mergeCell ref="C278:F279"/>
    <mergeCell ref="G278:J279"/>
    <mergeCell ref="K278:R279"/>
    <mergeCell ref="S278:Y279"/>
    <mergeCell ref="Z278:AF279"/>
    <mergeCell ref="AG278:AM279"/>
    <mergeCell ref="A272:B273"/>
    <mergeCell ref="C272:F273"/>
    <mergeCell ref="G272:J273"/>
    <mergeCell ref="K272:R273"/>
    <mergeCell ref="S272:Y273"/>
    <mergeCell ref="Z272:AF273"/>
    <mergeCell ref="AG272:AM273"/>
    <mergeCell ref="A274:B275"/>
    <mergeCell ref="C274:F275"/>
    <mergeCell ref="G274:J275"/>
    <mergeCell ref="K274:R275"/>
    <mergeCell ref="S274:Y275"/>
    <mergeCell ref="Z274:AF275"/>
    <mergeCell ref="AG274:AM275"/>
    <mergeCell ref="A268:B269"/>
    <mergeCell ref="C268:F269"/>
    <mergeCell ref="G268:J269"/>
    <mergeCell ref="K268:R269"/>
    <mergeCell ref="S268:Y269"/>
    <mergeCell ref="Z268:AF269"/>
    <mergeCell ref="AG268:AM269"/>
    <mergeCell ref="A270:B271"/>
    <mergeCell ref="C270:F271"/>
    <mergeCell ref="G270:J271"/>
    <mergeCell ref="K270:R271"/>
    <mergeCell ref="S270:Y271"/>
    <mergeCell ref="Z270:AF271"/>
    <mergeCell ref="AG270:AM271"/>
    <mergeCell ref="A264:B265"/>
    <mergeCell ref="C264:F265"/>
    <mergeCell ref="G264:J265"/>
    <mergeCell ref="K264:R265"/>
    <mergeCell ref="S264:Y265"/>
    <mergeCell ref="Z264:AF265"/>
    <mergeCell ref="AG264:AM265"/>
    <mergeCell ref="A266:B267"/>
    <mergeCell ref="C266:F267"/>
    <mergeCell ref="G266:J267"/>
    <mergeCell ref="K266:R267"/>
    <mergeCell ref="S266:Y267"/>
    <mergeCell ref="Z266:AF267"/>
    <mergeCell ref="AG266:AM267"/>
    <mergeCell ref="A260:B261"/>
    <mergeCell ref="C260:F261"/>
    <mergeCell ref="G260:J261"/>
    <mergeCell ref="K260:R261"/>
    <mergeCell ref="S260:Y261"/>
    <mergeCell ref="Z260:AF261"/>
    <mergeCell ref="AG260:AM261"/>
    <mergeCell ref="A262:B263"/>
    <mergeCell ref="C262:F263"/>
    <mergeCell ref="G262:J263"/>
    <mergeCell ref="K262:R263"/>
    <mergeCell ref="S262:Y263"/>
    <mergeCell ref="Z262:AF263"/>
    <mergeCell ref="AG262:AM263"/>
    <mergeCell ref="A256:B257"/>
    <mergeCell ref="C256:F257"/>
    <mergeCell ref="G256:J257"/>
    <mergeCell ref="K256:R257"/>
    <mergeCell ref="S256:Y257"/>
    <mergeCell ref="Z256:AF257"/>
    <mergeCell ref="AG256:AM257"/>
    <mergeCell ref="A258:B259"/>
    <mergeCell ref="C258:F259"/>
    <mergeCell ref="G258:J259"/>
    <mergeCell ref="K258:R259"/>
    <mergeCell ref="S258:Y259"/>
    <mergeCell ref="Z258:AF259"/>
    <mergeCell ref="AG258:AM259"/>
    <mergeCell ref="A252:B253"/>
    <mergeCell ref="C252:F253"/>
    <mergeCell ref="G252:J253"/>
    <mergeCell ref="K252:R253"/>
    <mergeCell ref="S252:Y253"/>
    <mergeCell ref="Z252:AF253"/>
    <mergeCell ref="AG252:AM253"/>
    <mergeCell ref="A254:B255"/>
    <mergeCell ref="C254:F255"/>
    <mergeCell ref="G254:J255"/>
    <mergeCell ref="K254:R255"/>
    <mergeCell ref="S254:Y255"/>
    <mergeCell ref="Z254:AF255"/>
    <mergeCell ref="AG254:AM255"/>
    <mergeCell ref="A248:B249"/>
    <mergeCell ref="C248:F249"/>
    <mergeCell ref="G248:J249"/>
    <mergeCell ref="K248:R249"/>
    <mergeCell ref="S248:Y249"/>
    <mergeCell ref="Z248:AF249"/>
    <mergeCell ref="AG248:AM249"/>
    <mergeCell ref="A250:B251"/>
    <mergeCell ref="C250:F251"/>
    <mergeCell ref="G250:J251"/>
    <mergeCell ref="K250:R251"/>
    <mergeCell ref="S250:Y251"/>
    <mergeCell ref="Z250:AF251"/>
    <mergeCell ref="AG250:AM251"/>
    <mergeCell ref="A376:B377"/>
    <mergeCell ref="C376:F377"/>
    <mergeCell ref="G376:J377"/>
    <mergeCell ref="K376:R377"/>
    <mergeCell ref="S376:Y377"/>
    <mergeCell ref="Z376:AF377"/>
    <mergeCell ref="AG376:AM377"/>
    <mergeCell ref="A372:B373"/>
    <mergeCell ref="C372:F373"/>
    <mergeCell ref="G372:J373"/>
    <mergeCell ref="K372:R373"/>
    <mergeCell ref="S372:Y373"/>
    <mergeCell ref="Z372:AF373"/>
    <mergeCell ref="AG372:AM373"/>
    <mergeCell ref="A374:B375"/>
    <mergeCell ref="C374:F375"/>
    <mergeCell ref="G374:J375"/>
    <mergeCell ref="K374:R375"/>
    <mergeCell ref="A242:B243"/>
    <mergeCell ref="C242:F243"/>
    <mergeCell ref="G242:J243"/>
    <mergeCell ref="K242:R243"/>
    <mergeCell ref="S242:Y243"/>
    <mergeCell ref="Z242:AF243"/>
    <mergeCell ref="AG242:AM243"/>
    <mergeCell ref="A244:B245"/>
    <mergeCell ref="C244:F245"/>
    <mergeCell ref="G244:J245"/>
    <mergeCell ref="K244:R245"/>
    <mergeCell ref="S244:Y245"/>
    <mergeCell ref="Z244:AF245"/>
    <mergeCell ref="AG244:AM245"/>
    <mergeCell ref="A246:B247"/>
    <mergeCell ref="C246:F247"/>
    <mergeCell ref="G246:J247"/>
    <mergeCell ref="AG246:AM247"/>
    <mergeCell ref="K246:R247"/>
    <mergeCell ref="S246:Y247"/>
    <mergeCell ref="Z246:AF247"/>
    <mergeCell ref="S374:Y375"/>
    <mergeCell ref="Z374:AF375"/>
    <mergeCell ref="AG374:AM375"/>
    <mergeCell ref="A368:B369"/>
    <mergeCell ref="C368:F369"/>
    <mergeCell ref="G368:J369"/>
    <mergeCell ref="K368:R369"/>
    <mergeCell ref="S368:Y369"/>
    <mergeCell ref="Z368:AF369"/>
    <mergeCell ref="AG368:AM369"/>
    <mergeCell ref="A370:B371"/>
    <mergeCell ref="C370:F371"/>
    <mergeCell ref="G370:J371"/>
    <mergeCell ref="K370:R371"/>
    <mergeCell ref="S370:Y371"/>
    <mergeCell ref="Z370:AF371"/>
    <mergeCell ref="AG370:AM371"/>
    <mergeCell ref="A364:B365"/>
    <mergeCell ref="C364:F365"/>
    <mergeCell ref="G364:J365"/>
    <mergeCell ref="K364:R365"/>
    <mergeCell ref="S364:Y365"/>
    <mergeCell ref="Z364:AF365"/>
    <mergeCell ref="AG364:AM365"/>
    <mergeCell ref="A366:B367"/>
    <mergeCell ref="C366:F367"/>
    <mergeCell ref="G366:J367"/>
    <mergeCell ref="K366:R367"/>
    <mergeCell ref="S366:Y367"/>
    <mergeCell ref="Z366:AF367"/>
    <mergeCell ref="AG366:AM367"/>
    <mergeCell ref="A360:B361"/>
    <mergeCell ref="C360:F361"/>
    <mergeCell ref="G360:J361"/>
    <mergeCell ref="K360:R361"/>
    <mergeCell ref="S360:Y361"/>
    <mergeCell ref="Z360:AF361"/>
    <mergeCell ref="AG360:AM361"/>
    <mergeCell ref="A362:B363"/>
    <mergeCell ref="C362:F363"/>
    <mergeCell ref="G362:J363"/>
    <mergeCell ref="K362:R363"/>
    <mergeCell ref="S362:Y363"/>
    <mergeCell ref="Z362:AF363"/>
    <mergeCell ref="AG362:AM363"/>
    <mergeCell ref="A356:B357"/>
    <mergeCell ref="C356:F357"/>
    <mergeCell ref="G356:J357"/>
    <mergeCell ref="K356:R357"/>
    <mergeCell ref="S356:Y357"/>
    <mergeCell ref="Z356:AF357"/>
    <mergeCell ref="AG356:AM357"/>
    <mergeCell ref="A358:B359"/>
    <mergeCell ref="C358:F359"/>
    <mergeCell ref="G358:J359"/>
    <mergeCell ref="K358:R359"/>
    <mergeCell ref="S358:Y359"/>
    <mergeCell ref="Z358:AF359"/>
    <mergeCell ref="AG358:AM359"/>
    <mergeCell ref="A352:B353"/>
    <mergeCell ref="C352:F353"/>
    <mergeCell ref="G352:J353"/>
    <mergeCell ref="K352:R353"/>
    <mergeCell ref="S352:Y353"/>
    <mergeCell ref="Z352:AF353"/>
    <mergeCell ref="AG352:AM353"/>
    <mergeCell ref="A354:B355"/>
    <mergeCell ref="C354:F355"/>
    <mergeCell ref="G354:J355"/>
    <mergeCell ref="K354:R355"/>
    <mergeCell ref="S354:Y355"/>
    <mergeCell ref="Z354:AF355"/>
    <mergeCell ref="AG354:AM355"/>
    <mergeCell ref="A348:B349"/>
    <mergeCell ref="C348:F349"/>
    <mergeCell ref="G348:J349"/>
    <mergeCell ref="K348:R349"/>
    <mergeCell ref="S348:Y349"/>
    <mergeCell ref="Z348:AF349"/>
    <mergeCell ref="AG348:AM349"/>
    <mergeCell ref="A350:B351"/>
    <mergeCell ref="C350:F351"/>
    <mergeCell ref="G350:J351"/>
    <mergeCell ref="K350:R351"/>
    <mergeCell ref="S350:Y351"/>
    <mergeCell ref="Z350:AF351"/>
    <mergeCell ref="AG350:AM351"/>
    <mergeCell ref="A394:B395"/>
    <mergeCell ref="C394:F395"/>
    <mergeCell ref="G394:J395"/>
    <mergeCell ref="K394:R395"/>
    <mergeCell ref="S394:Y395"/>
    <mergeCell ref="Z394:AF395"/>
    <mergeCell ref="AG394:AM395"/>
    <mergeCell ref="A390:B391"/>
    <mergeCell ref="C390:F391"/>
    <mergeCell ref="G390:J391"/>
    <mergeCell ref="K390:R391"/>
    <mergeCell ref="S390:Y391"/>
    <mergeCell ref="Z390:AF391"/>
    <mergeCell ref="AG390:AM391"/>
    <mergeCell ref="A392:B393"/>
    <mergeCell ref="C392:F393"/>
    <mergeCell ref="G392:J393"/>
    <mergeCell ref="K392:R393"/>
    <mergeCell ref="A342:B343"/>
    <mergeCell ref="C342:F343"/>
    <mergeCell ref="G342:J343"/>
    <mergeCell ref="K342:R343"/>
    <mergeCell ref="S342:Y343"/>
    <mergeCell ref="Z342:AF343"/>
    <mergeCell ref="AG342:AM343"/>
    <mergeCell ref="A344:B345"/>
    <mergeCell ref="C344:F345"/>
    <mergeCell ref="G344:J345"/>
    <mergeCell ref="K344:R345"/>
    <mergeCell ref="S344:Y345"/>
    <mergeCell ref="Z344:AF345"/>
    <mergeCell ref="AG344:AM345"/>
    <mergeCell ref="A346:B347"/>
    <mergeCell ref="C346:F347"/>
    <mergeCell ref="G346:J347"/>
    <mergeCell ref="Z346:AF347"/>
    <mergeCell ref="AG346:AM347"/>
    <mergeCell ref="S392:Y393"/>
    <mergeCell ref="Z392:AF393"/>
    <mergeCell ref="AG392:AM393"/>
    <mergeCell ref="A386:B387"/>
    <mergeCell ref="C386:F387"/>
    <mergeCell ref="G386:J387"/>
    <mergeCell ref="K386:R387"/>
    <mergeCell ref="S386:Y387"/>
    <mergeCell ref="Z386:AF387"/>
    <mergeCell ref="AG386:AM387"/>
    <mergeCell ref="A388:B389"/>
    <mergeCell ref="C388:F389"/>
    <mergeCell ref="G388:J389"/>
    <mergeCell ref="K388:R389"/>
    <mergeCell ref="S388:Y389"/>
    <mergeCell ref="Z388:AF389"/>
    <mergeCell ref="AG388:AM389"/>
    <mergeCell ref="A382:B383"/>
    <mergeCell ref="C382:F383"/>
    <mergeCell ref="G382:J383"/>
    <mergeCell ref="K382:R383"/>
    <mergeCell ref="S382:Y383"/>
    <mergeCell ref="Z382:AF383"/>
    <mergeCell ref="AG382:AM383"/>
    <mergeCell ref="A384:B385"/>
    <mergeCell ref="C384:F385"/>
    <mergeCell ref="G384:J385"/>
    <mergeCell ref="K384:R385"/>
    <mergeCell ref="S384:Y385"/>
    <mergeCell ref="Z384:AF385"/>
    <mergeCell ref="AG384:AM385"/>
    <mergeCell ref="A378:B379"/>
    <mergeCell ref="C378:F379"/>
    <mergeCell ref="G378:J379"/>
    <mergeCell ref="K378:R379"/>
    <mergeCell ref="S378:Y379"/>
    <mergeCell ref="Z378:AF379"/>
    <mergeCell ref="AG378:AM379"/>
    <mergeCell ref="A380:B381"/>
    <mergeCell ref="C380:F381"/>
    <mergeCell ref="G380:J381"/>
    <mergeCell ref="K380:R381"/>
    <mergeCell ref="S380:Y381"/>
    <mergeCell ref="Z380:AF381"/>
    <mergeCell ref="AG380:AM381"/>
    <mergeCell ref="C422:AM423"/>
    <mergeCell ref="K416:R417"/>
    <mergeCell ref="S416:T417"/>
    <mergeCell ref="U416:Y417"/>
    <mergeCell ref="Z416:AA417"/>
    <mergeCell ref="AB416:AF417"/>
    <mergeCell ref="AG408:AM409"/>
    <mergeCell ref="C412:F413"/>
    <mergeCell ref="G412:J413"/>
    <mergeCell ref="K412:R413"/>
    <mergeCell ref="S412:Y413"/>
    <mergeCell ref="Z412:AF413"/>
    <mergeCell ref="AG416:AM417"/>
    <mergeCell ref="AG412:AM413"/>
    <mergeCell ref="A410:B411"/>
    <mergeCell ref="C410:F411"/>
    <mergeCell ref="G410:J411"/>
    <mergeCell ref="K410:R411"/>
    <mergeCell ref="S410:Y411"/>
    <mergeCell ref="Z410:AF411"/>
    <mergeCell ref="AG410:AM411"/>
    <mergeCell ref="A408:B409"/>
    <mergeCell ref="C408:F409"/>
    <mergeCell ref="G408:J409"/>
    <mergeCell ref="K408:R409"/>
    <mergeCell ref="S408:Y409"/>
    <mergeCell ref="Z408:AF409"/>
    <mergeCell ref="A414:B415"/>
    <mergeCell ref="C414:F415"/>
    <mergeCell ref="G414:J415"/>
    <mergeCell ref="Z406:AF407"/>
    <mergeCell ref="AG406:AM407"/>
    <mergeCell ref="A404:B405"/>
    <mergeCell ref="C404:F405"/>
    <mergeCell ref="G404:J405"/>
    <mergeCell ref="K404:R405"/>
    <mergeCell ref="S404:Y405"/>
    <mergeCell ref="Z404:AF405"/>
    <mergeCell ref="G400:J401"/>
    <mergeCell ref="K400:R401"/>
    <mergeCell ref="S400:Y401"/>
    <mergeCell ref="Z400:AF401"/>
    <mergeCell ref="AG404:AM405"/>
    <mergeCell ref="A406:B407"/>
    <mergeCell ref="C406:F407"/>
    <mergeCell ref="G406:J407"/>
    <mergeCell ref="K406:R407"/>
    <mergeCell ref="S406:Y407"/>
    <mergeCell ref="AG400:AM401"/>
    <mergeCell ref="A402:B403"/>
    <mergeCell ref="C402:F403"/>
    <mergeCell ref="G402:J403"/>
    <mergeCell ref="K402:R403"/>
    <mergeCell ref="S402:Y403"/>
    <mergeCell ref="K414:R415"/>
    <mergeCell ref="S414:Y415"/>
    <mergeCell ref="Z414:AF415"/>
    <mergeCell ref="AG414:AM415"/>
    <mergeCell ref="A412:B413"/>
    <mergeCell ref="Z12:AF14"/>
    <mergeCell ref="AG12:AM15"/>
    <mergeCell ref="S15:Y15"/>
    <mergeCell ref="Z15:AF15"/>
    <mergeCell ref="AG16:AM17"/>
    <mergeCell ref="A146:B147"/>
    <mergeCell ref="C146:F147"/>
    <mergeCell ref="G146:J147"/>
    <mergeCell ref="K146:R147"/>
    <mergeCell ref="S146:Y147"/>
    <mergeCell ref="Z146:AF147"/>
    <mergeCell ref="AG146:AM147"/>
    <mergeCell ref="Z402:AF403"/>
    <mergeCell ref="AG402:AM403"/>
    <mergeCell ref="A400:B401"/>
    <mergeCell ref="C400:F401"/>
    <mergeCell ref="AG398:AM399"/>
    <mergeCell ref="A396:B397"/>
    <mergeCell ref="C396:F397"/>
    <mergeCell ref="G396:J397"/>
    <mergeCell ref="K396:R397"/>
    <mergeCell ref="S396:Y397"/>
    <mergeCell ref="Z396:AF397"/>
    <mergeCell ref="A398:B399"/>
    <mergeCell ref="C398:F399"/>
    <mergeCell ref="G398:J399"/>
    <mergeCell ref="K398:R399"/>
    <mergeCell ref="S398:Y399"/>
    <mergeCell ref="Z398:AF399"/>
    <mergeCell ref="AG396:AM397"/>
    <mergeCell ref="K346:R347"/>
    <mergeCell ref="S346:Y347"/>
    <mergeCell ref="K152:R153"/>
    <mergeCell ref="S152:Y153"/>
    <mergeCell ref="Z152:AF153"/>
    <mergeCell ref="AG152:AM153"/>
    <mergeCell ref="K288:R289"/>
    <mergeCell ref="AL1:AM1"/>
    <mergeCell ref="A2:AM3"/>
    <mergeCell ref="AC4:AM4"/>
    <mergeCell ref="AL6:AM6"/>
    <mergeCell ref="S6:Y6"/>
    <mergeCell ref="S7:Y7"/>
    <mergeCell ref="S8:Y8"/>
    <mergeCell ref="S9:Y9"/>
    <mergeCell ref="Z6:AC6"/>
    <mergeCell ref="Z7:AM7"/>
    <mergeCell ref="Z8:AM8"/>
    <mergeCell ref="Z9:AM9"/>
    <mergeCell ref="AD6:AK6"/>
    <mergeCell ref="A16:B17"/>
    <mergeCell ref="C16:F17"/>
    <mergeCell ref="G16:J17"/>
    <mergeCell ref="K16:R17"/>
    <mergeCell ref="S16:Y17"/>
    <mergeCell ref="Z16:AF17"/>
    <mergeCell ref="A12:B15"/>
    <mergeCell ref="C12:F15"/>
    <mergeCell ref="G12:J15"/>
    <mergeCell ref="AL10:AM10"/>
    <mergeCell ref="S10:Y10"/>
    <mergeCell ref="Z10:AK10"/>
    <mergeCell ref="K12:R15"/>
    <mergeCell ref="S12:Y14"/>
  </mergeCells>
  <phoneticPr fontId="2"/>
  <conditionalFormatting sqref="C146:AF147 S16:AF17 C396:AF415">
    <cfRule type="containsBlanks" dxfId="404" priority="25">
      <formula>LEN(TRIM(C16))=0</formula>
    </cfRule>
  </conditionalFormatting>
  <conditionalFormatting sqref="C378:AF395">
    <cfRule type="containsBlanks" dxfId="403" priority="24">
      <formula>LEN(TRIM(C378))=0</formula>
    </cfRule>
  </conditionalFormatting>
  <conditionalFormatting sqref="C360:AF377">
    <cfRule type="containsBlanks" dxfId="402" priority="23">
      <formula>LEN(TRIM(C360))=0</formula>
    </cfRule>
  </conditionalFormatting>
  <conditionalFormatting sqref="C342:AF359">
    <cfRule type="containsBlanks" dxfId="401" priority="22">
      <formula>LEN(TRIM(C342))=0</formula>
    </cfRule>
  </conditionalFormatting>
  <conditionalFormatting sqref="C324:AF341">
    <cfRule type="containsBlanks" dxfId="400" priority="21">
      <formula>LEN(TRIM(C324))=0</formula>
    </cfRule>
  </conditionalFormatting>
  <conditionalFormatting sqref="C278:AF285 C314:AF323">
    <cfRule type="containsBlanks" dxfId="399" priority="20">
      <formula>LEN(TRIM(C278))=0</formula>
    </cfRule>
  </conditionalFormatting>
  <conditionalFormatting sqref="C260:AF277">
    <cfRule type="containsBlanks" dxfId="398" priority="19">
      <formula>LEN(TRIM(C260))=0</formula>
    </cfRule>
  </conditionalFormatting>
  <conditionalFormatting sqref="C242:AF259">
    <cfRule type="containsBlanks" dxfId="397" priority="18">
      <formula>LEN(TRIM(C242))=0</formula>
    </cfRule>
  </conditionalFormatting>
  <conditionalFormatting sqref="C238:AF241">
    <cfRule type="containsBlanks" dxfId="396" priority="17">
      <formula>LEN(TRIM(C238))=0</formula>
    </cfRule>
  </conditionalFormatting>
  <conditionalFormatting sqref="C220:AF237">
    <cfRule type="containsBlanks" dxfId="395" priority="16">
      <formula>LEN(TRIM(C220))=0</formula>
    </cfRule>
  </conditionalFormatting>
  <conditionalFormatting sqref="C202:AF219">
    <cfRule type="containsBlanks" dxfId="394" priority="15">
      <formula>LEN(TRIM(C202))=0</formula>
    </cfRule>
  </conditionalFormatting>
  <conditionalFormatting sqref="C184:AF201">
    <cfRule type="containsBlanks" dxfId="393" priority="14">
      <formula>LEN(TRIM(C184))=0</formula>
    </cfRule>
  </conditionalFormatting>
  <conditionalFormatting sqref="C166:AF183">
    <cfRule type="containsBlanks" dxfId="392" priority="13">
      <formula>LEN(TRIM(C166))=0</formula>
    </cfRule>
  </conditionalFormatting>
  <conditionalFormatting sqref="C148:AF165">
    <cfRule type="containsBlanks" dxfId="391" priority="12">
      <formula>LEN(TRIM(C148))=0</formula>
    </cfRule>
  </conditionalFormatting>
  <conditionalFormatting sqref="C18:AF19">
    <cfRule type="containsBlanks" dxfId="390" priority="11">
      <formula>LEN(TRIM(C18))=0</formula>
    </cfRule>
  </conditionalFormatting>
  <conditionalFormatting sqref="C132:AF145">
    <cfRule type="containsBlanks" dxfId="389" priority="10">
      <formula>LEN(TRIM(C132))=0</formula>
    </cfRule>
  </conditionalFormatting>
  <conditionalFormatting sqref="C114:AF131">
    <cfRule type="containsBlanks" dxfId="388" priority="9">
      <formula>LEN(TRIM(C114))=0</formula>
    </cfRule>
  </conditionalFormatting>
  <conditionalFormatting sqref="C110:AF113">
    <cfRule type="containsBlanks" dxfId="387" priority="8">
      <formula>LEN(TRIM(C110))=0</formula>
    </cfRule>
  </conditionalFormatting>
  <conditionalFormatting sqref="C92:AF109">
    <cfRule type="containsBlanks" dxfId="386" priority="7">
      <formula>LEN(TRIM(C92))=0</formula>
    </cfRule>
  </conditionalFormatting>
  <conditionalFormatting sqref="C74:AF91">
    <cfRule type="containsBlanks" dxfId="385" priority="6">
      <formula>LEN(TRIM(C74))=0</formula>
    </cfRule>
  </conditionalFormatting>
  <conditionalFormatting sqref="C56:AF73">
    <cfRule type="containsBlanks" dxfId="384" priority="5">
      <formula>LEN(TRIM(C56))=0</formula>
    </cfRule>
  </conditionalFormatting>
  <conditionalFormatting sqref="C38:AF55">
    <cfRule type="containsBlanks" dxfId="383" priority="4">
      <formula>LEN(TRIM(C38))=0</formula>
    </cfRule>
  </conditionalFormatting>
  <conditionalFormatting sqref="C20:AF37">
    <cfRule type="containsBlanks" dxfId="382" priority="3">
      <formula>LEN(TRIM(C20))=0</formula>
    </cfRule>
  </conditionalFormatting>
  <conditionalFormatting sqref="C296:AF313">
    <cfRule type="containsBlanks" dxfId="381" priority="2">
      <formula>LEN(TRIM(C296))=0</formula>
    </cfRule>
  </conditionalFormatting>
  <conditionalFormatting sqref="C286:AF295">
    <cfRule type="containsBlanks" dxfId="380" priority="1">
      <formula>LEN(TRIM(C286))=0</formula>
    </cfRule>
  </conditionalFormatting>
  <pageMargins left="0.7" right="0.7" top="0.75" bottom="0.75" header="0.3" footer="0.3"/>
  <pageSetup paperSize="9" scale="85" orientation="portrait" r:id="rId1"/>
  <rowBreaks count="5" manualBreakCount="5">
    <brk id="119" max="38" man="1"/>
    <brk id="179" max="38" man="1"/>
    <brk id="239" max="38" man="1"/>
    <brk id="299" max="38" man="1"/>
    <brk id="359"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155"/>
  <sheetViews>
    <sheetView view="pageBreakPreview" topLeftCell="A10" zoomScale="55" zoomScaleNormal="64" zoomScaleSheetLayoutView="55" workbookViewId="0">
      <selection activeCell="B17" sqref="B17:D20"/>
    </sheetView>
  </sheetViews>
  <sheetFormatPr defaultRowHeight="18.75"/>
  <cols>
    <col min="1" max="23" width="9" style="242"/>
    <col min="24" max="24" width="9" style="242" hidden="1" customWidth="1"/>
    <col min="25" max="25" width="10.25" style="242" hidden="1" customWidth="1"/>
    <col min="26" max="26" width="9" style="242" hidden="1" customWidth="1"/>
    <col min="27" max="27" width="12.625" style="242" hidden="1" customWidth="1"/>
    <col min="28" max="37" width="9" style="242" hidden="1" customWidth="1"/>
    <col min="38" max="16384" width="9" style="242"/>
  </cols>
  <sheetData>
    <row r="1" spans="1:36" ht="30">
      <c r="A1" s="239" t="s">
        <v>109</v>
      </c>
      <c r="B1" s="240"/>
      <c r="C1" s="241"/>
      <c r="D1" s="241"/>
      <c r="E1" s="241"/>
      <c r="F1" s="241"/>
      <c r="G1" s="241"/>
      <c r="H1" s="241"/>
      <c r="I1" s="241"/>
      <c r="J1" s="241"/>
      <c r="K1" s="241"/>
      <c r="L1" s="241"/>
      <c r="M1" s="241"/>
      <c r="N1" s="241"/>
      <c r="O1" s="241"/>
      <c r="P1" s="241"/>
      <c r="Q1" s="241"/>
      <c r="R1" s="241"/>
      <c r="Y1" s="243" t="s">
        <v>375</v>
      </c>
      <c r="AA1" s="244" t="s">
        <v>386</v>
      </c>
      <c r="AB1" s="242" t="s">
        <v>323</v>
      </c>
    </row>
    <row r="2" spans="1:36" ht="30">
      <c r="A2" s="239"/>
      <c r="B2" s="240"/>
      <c r="C2" s="241"/>
      <c r="D2" s="241"/>
      <c r="E2" s="241"/>
      <c r="F2" s="241"/>
      <c r="G2" s="241"/>
      <c r="H2" s="245"/>
      <c r="I2" s="245"/>
      <c r="J2" s="245"/>
      <c r="K2" s="677" t="s">
        <v>66</v>
      </c>
      <c r="L2" s="677" t="s">
        <v>67</v>
      </c>
      <c r="M2" s="677"/>
      <c r="N2" s="677"/>
      <c r="O2" s="241"/>
      <c r="P2" s="241"/>
      <c r="Q2" s="241"/>
      <c r="R2" s="241"/>
      <c r="Y2" s="243" t="s">
        <v>376</v>
      </c>
      <c r="AA2" s="244" t="s">
        <v>387</v>
      </c>
      <c r="AB2" s="242" t="s">
        <v>434</v>
      </c>
    </row>
    <row r="3" spans="1:36" ht="30">
      <c r="A3" s="239"/>
      <c r="B3" s="240"/>
      <c r="C3" s="241"/>
      <c r="D3" s="241"/>
      <c r="E3" s="241"/>
      <c r="F3" s="241"/>
      <c r="G3" s="241"/>
      <c r="H3" s="245"/>
      <c r="I3" s="245"/>
      <c r="J3" s="245"/>
      <c r="K3" s="677"/>
      <c r="L3" s="677"/>
      <c r="M3" s="677"/>
      <c r="N3" s="677"/>
      <c r="O3" s="241"/>
      <c r="P3" s="241"/>
      <c r="Q3" s="241"/>
      <c r="R3" s="241"/>
      <c r="Y3" s="243" t="s">
        <v>377</v>
      </c>
      <c r="AA3" s="244" t="s">
        <v>388</v>
      </c>
      <c r="AB3" s="242" t="s">
        <v>324</v>
      </c>
    </row>
    <row r="4" spans="1:36">
      <c r="A4" s="241"/>
      <c r="B4" s="241"/>
      <c r="C4" s="241"/>
      <c r="D4" s="241"/>
      <c r="E4" s="241"/>
      <c r="F4" s="241"/>
      <c r="G4" s="241"/>
      <c r="H4" s="241"/>
      <c r="I4" s="241"/>
      <c r="J4" s="241"/>
      <c r="K4" s="241"/>
      <c r="L4" s="241"/>
      <c r="M4" s="241"/>
      <c r="N4" s="241"/>
      <c r="O4" s="241"/>
      <c r="P4" s="241"/>
      <c r="Q4" s="241"/>
      <c r="R4" s="241"/>
      <c r="Y4" s="243" t="s">
        <v>378</v>
      </c>
      <c r="AA4" s="244" t="s">
        <v>389</v>
      </c>
      <c r="AB4" s="242" t="s">
        <v>325</v>
      </c>
    </row>
    <row r="5" spans="1:36">
      <c r="A5" s="241"/>
      <c r="B5" s="241"/>
      <c r="C5" s="241"/>
      <c r="D5" s="241"/>
      <c r="E5" s="241"/>
      <c r="F5" s="241"/>
      <c r="G5" s="241"/>
      <c r="H5" s="241"/>
      <c r="I5" s="241"/>
      <c r="J5" s="241"/>
      <c r="K5" s="241"/>
      <c r="L5" s="241"/>
      <c r="M5" s="241"/>
      <c r="N5" s="241"/>
      <c r="O5" s="241"/>
      <c r="P5" s="241"/>
      <c r="Q5" s="241"/>
      <c r="R5" s="241"/>
      <c r="Y5" s="243" t="s">
        <v>379</v>
      </c>
      <c r="AA5" s="244" t="s">
        <v>390</v>
      </c>
      <c r="AB5" s="242" t="s">
        <v>326</v>
      </c>
    </row>
    <row r="6" spans="1:36" ht="33">
      <c r="A6" s="729" t="s">
        <v>29</v>
      </c>
      <c r="B6" s="729"/>
      <c r="C6" s="729"/>
      <c r="D6" s="729"/>
      <c r="E6" s="729"/>
      <c r="F6" s="729"/>
      <c r="G6" s="729"/>
      <c r="H6" s="729"/>
      <c r="I6" s="729"/>
      <c r="J6" s="729"/>
      <c r="K6" s="729"/>
      <c r="L6" s="729"/>
      <c r="M6" s="729"/>
      <c r="N6" s="729"/>
      <c r="O6" s="729"/>
      <c r="P6" s="729"/>
      <c r="Q6" s="729"/>
      <c r="R6" s="729"/>
      <c r="Y6" s="243" t="s">
        <v>380</v>
      </c>
      <c r="AA6" s="244" t="s">
        <v>391</v>
      </c>
      <c r="AB6" s="242" t="s">
        <v>327</v>
      </c>
    </row>
    <row r="7" spans="1:36" ht="25.5">
      <c r="A7" s="241"/>
      <c r="B7" s="723" t="s">
        <v>13</v>
      </c>
      <c r="C7" s="723"/>
      <c r="D7" s="723"/>
      <c r="E7" s="700" t="s">
        <v>30</v>
      </c>
      <c r="F7" s="730"/>
      <c r="G7" s="730"/>
      <c r="H7" s="730"/>
      <c r="I7" s="731"/>
      <c r="J7" s="732"/>
      <c r="K7" s="732"/>
      <c r="L7" s="732"/>
      <c r="M7" s="732"/>
      <c r="N7" s="704" t="s">
        <v>31</v>
      </c>
      <c r="O7" s="733"/>
      <c r="P7" s="241"/>
      <c r="Q7" s="241"/>
      <c r="R7" s="241"/>
      <c r="Y7" s="243" t="s">
        <v>382</v>
      </c>
      <c r="AA7" s="244" t="s">
        <v>392</v>
      </c>
    </row>
    <row r="8" spans="1:36" ht="25.5">
      <c r="A8" s="241"/>
      <c r="B8" s="723" t="s">
        <v>14</v>
      </c>
      <c r="C8" s="723"/>
      <c r="D8" s="723"/>
      <c r="E8" s="724"/>
      <c r="F8" s="724"/>
      <c r="G8" s="724"/>
      <c r="H8" s="724"/>
      <c r="I8" s="724"/>
      <c r="J8" s="724"/>
      <c r="K8" s="724"/>
      <c r="L8" s="724"/>
      <c r="M8" s="724"/>
      <c r="N8" s="724"/>
      <c r="O8" s="724"/>
      <c r="P8" s="241"/>
      <c r="Q8" s="241"/>
      <c r="R8" s="241"/>
      <c r="Y8" s="243" t="s">
        <v>383</v>
      </c>
      <c r="AA8" s="244" t="s">
        <v>393</v>
      </c>
    </row>
    <row r="9" spans="1:36" ht="25.5">
      <c r="A9" s="241"/>
      <c r="B9" s="723" t="s">
        <v>15</v>
      </c>
      <c r="C9" s="723"/>
      <c r="D9" s="723"/>
      <c r="E9" s="734"/>
      <c r="F9" s="734"/>
      <c r="G9" s="734"/>
      <c r="H9" s="734"/>
      <c r="I9" s="734"/>
      <c r="J9" s="734"/>
      <c r="K9" s="734"/>
      <c r="L9" s="734"/>
      <c r="M9" s="734"/>
      <c r="N9" s="734"/>
      <c r="O9" s="734"/>
      <c r="P9" s="241"/>
      <c r="Q9" s="241"/>
      <c r="R9" s="241"/>
      <c r="Y9" s="243" t="s">
        <v>384</v>
      </c>
      <c r="Z9" s="246" t="s">
        <v>337</v>
      </c>
      <c r="AA9" s="244" t="s">
        <v>394</v>
      </c>
    </row>
    <row r="10" spans="1:36" ht="25.5">
      <c r="A10" s="241"/>
      <c r="B10" s="723" t="s">
        <v>16</v>
      </c>
      <c r="C10" s="723"/>
      <c r="D10" s="723"/>
      <c r="E10" s="724"/>
      <c r="F10" s="724"/>
      <c r="G10" s="724"/>
      <c r="H10" s="724"/>
      <c r="I10" s="724"/>
      <c r="J10" s="724"/>
      <c r="K10" s="724"/>
      <c r="L10" s="724"/>
      <c r="M10" s="724"/>
      <c r="N10" s="724"/>
      <c r="O10" s="724"/>
      <c r="P10" s="241"/>
      <c r="Q10" s="241"/>
      <c r="R10" s="241"/>
      <c r="Y10" s="243" t="s">
        <v>373</v>
      </c>
      <c r="AA10" s="243" t="s">
        <v>395</v>
      </c>
    </row>
    <row r="11" spans="1:36" ht="25.5">
      <c r="A11" s="241"/>
      <c r="B11" s="723" t="s">
        <v>32</v>
      </c>
      <c r="C11" s="723"/>
      <c r="D11" s="723"/>
      <c r="E11" s="726"/>
      <c r="F11" s="727"/>
      <c r="G11" s="727"/>
      <c r="H11" s="727"/>
      <c r="I11" s="727"/>
      <c r="J11" s="727"/>
      <c r="K11" s="727"/>
      <c r="L11" s="727"/>
      <c r="M11" s="727"/>
      <c r="N11" s="727"/>
      <c r="O11" s="728"/>
      <c r="P11" s="241"/>
      <c r="Q11" s="241"/>
      <c r="R11" s="241"/>
      <c r="Y11" s="243" t="s">
        <v>374</v>
      </c>
      <c r="AA11" s="243" t="s">
        <v>396</v>
      </c>
    </row>
    <row r="12" spans="1:36">
      <c r="A12" s="241"/>
      <c r="B12" s="241"/>
      <c r="C12" s="241"/>
      <c r="D12" s="241"/>
      <c r="E12" s="241"/>
      <c r="F12" s="241"/>
      <c r="G12" s="241"/>
      <c r="H12" s="241"/>
      <c r="I12" s="241"/>
      <c r="J12" s="241"/>
      <c r="K12" s="241"/>
      <c r="L12" s="241"/>
      <c r="M12" s="241"/>
      <c r="N12" s="241"/>
      <c r="O12" s="241"/>
      <c r="P12" s="241"/>
      <c r="Q12" s="241"/>
      <c r="R12" s="241"/>
      <c r="Y12" s="243" t="s">
        <v>385</v>
      </c>
      <c r="AA12" s="243" t="s">
        <v>397</v>
      </c>
    </row>
    <row r="13" spans="1:36" ht="18.75" customHeight="1">
      <c r="A13" s="241"/>
      <c r="B13" s="758" t="s">
        <v>331</v>
      </c>
      <c r="C13" s="759"/>
      <c r="D13" s="760"/>
      <c r="E13" s="767" t="s">
        <v>46</v>
      </c>
      <c r="F13" s="768"/>
      <c r="G13" s="769"/>
      <c r="H13" s="735" t="s">
        <v>404</v>
      </c>
      <c r="I13" s="736"/>
      <c r="J13" s="736"/>
      <c r="K13" s="737"/>
      <c r="L13" s="735" t="s">
        <v>405</v>
      </c>
      <c r="M13" s="736"/>
      <c r="N13" s="736"/>
      <c r="O13" s="737"/>
      <c r="P13" s="241"/>
      <c r="Q13" s="241"/>
      <c r="R13" s="241"/>
      <c r="AA13" s="243" t="s">
        <v>375</v>
      </c>
      <c r="AC13" s="735" t="s">
        <v>400</v>
      </c>
      <c r="AD13" s="736"/>
      <c r="AE13" s="736"/>
      <c r="AF13" s="737"/>
      <c r="AG13" s="735" t="s">
        <v>401</v>
      </c>
      <c r="AH13" s="736"/>
      <c r="AI13" s="736"/>
      <c r="AJ13" s="737"/>
    </row>
    <row r="14" spans="1:36">
      <c r="A14" s="241"/>
      <c r="B14" s="761"/>
      <c r="C14" s="762"/>
      <c r="D14" s="763"/>
      <c r="E14" s="770"/>
      <c r="F14" s="771"/>
      <c r="G14" s="772"/>
      <c r="H14" s="738"/>
      <c r="I14" s="739"/>
      <c r="J14" s="739"/>
      <c r="K14" s="740"/>
      <c r="L14" s="738"/>
      <c r="M14" s="739"/>
      <c r="N14" s="739"/>
      <c r="O14" s="740"/>
      <c r="P14" s="241"/>
      <c r="Q14" s="241"/>
      <c r="R14" s="241"/>
      <c r="AA14" s="243" t="s">
        <v>376</v>
      </c>
      <c r="AC14" s="738"/>
      <c r="AD14" s="739"/>
      <c r="AE14" s="739"/>
      <c r="AF14" s="740"/>
      <c r="AG14" s="738"/>
      <c r="AH14" s="739"/>
      <c r="AI14" s="739"/>
      <c r="AJ14" s="740"/>
    </row>
    <row r="15" spans="1:36">
      <c r="A15" s="241"/>
      <c r="B15" s="761"/>
      <c r="C15" s="762"/>
      <c r="D15" s="763"/>
      <c r="E15" s="770"/>
      <c r="F15" s="771"/>
      <c r="G15" s="772"/>
      <c r="H15" s="738"/>
      <c r="I15" s="739"/>
      <c r="J15" s="739"/>
      <c r="K15" s="740"/>
      <c r="L15" s="738"/>
      <c r="M15" s="739"/>
      <c r="N15" s="739"/>
      <c r="O15" s="740"/>
      <c r="P15" s="241"/>
      <c r="Q15" s="241"/>
      <c r="R15" s="241"/>
      <c r="AA15" s="243" t="s">
        <v>377</v>
      </c>
      <c r="AC15" s="738"/>
      <c r="AD15" s="739"/>
      <c r="AE15" s="739"/>
      <c r="AF15" s="740"/>
      <c r="AG15" s="738"/>
      <c r="AH15" s="739"/>
      <c r="AI15" s="739"/>
      <c r="AJ15" s="740"/>
    </row>
    <row r="16" spans="1:36" ht="45" customHeight="1">
      <c r="A16" s="241"/>
      <c r="B16" s="764"/>
      <c r="C16" s="765"/>
      <c r="D16" s="766"/>
      <c r="E16" s="773"/>
      <c r="F16" s="774"/>
      <c r="G16" s="775"/>
      <c r="H16" s="741"/>
      <c r="I16" s="742"/>
      <c r="J16" s="742"/>
      <c r="K16" s="743"/>
      <c r="L16" s="741"/>
      <c r="M16" s="742"/>
      <c r="N16" s="742"/>
      <c r="O16" s="743"/>
      <c r="P16" s="241"/>
      <c r="Q16" s="241"/>
      <c r="R16" s="241"/>
      <c r="AA16" s="243" t="s">
        <v>378</v>
      </c>
      <c r="AC16" s="741"/>
      <c r="AD16" s="742"/>
      <c r="AE16" s="742"/>
      <c r="AF16" s="743"/>
      <c r="AG16" s="741"/>
      <c r="AH16" s="742"/>
      <c r="AI16" s="742"/>
      <c r="AJ16" s="743"/>
    </row>
    <row r="17" spans="1:36" ht="18.75" customHeight="1">
      <c r="A17" s="241"/>
      <c r="B17" s="744"/>
      <c r="C17" s="744"/>
      <c r="D17" s="744"/>
      <c r="E17" s="744"/>
      <c r="F17" s="744"/>
      <c r="G17" s="744"/>
      <c r="H17" s="745"/>
      <c r="I17" s="746"/>
      <c r="J17" s="746"/>
      <c r="K17" s="746"/>
      <c r="L17" s="745"/>
      <c r="M17" s="746"/>
      <c r="N17" s="746"/>
      <c r="O17" s="753"/>
      <c r="P17" s="241"/>
      <c r="Q17" s="241"/>
      <c r="R17" s="241"/>
      <c r="AA17" s="243" t="s">
        <v>379</v>
      </c>
      <c r="AC17" s="725">
        <f>IF(H19&lt;&gt;"",H19,H17)</f>
        <v>0</v>
      </c>
      <c r="AD17" s="725"/>
      <c r="AE17" s="725"/>
      <c r="AF17" s="725"/>
      <c r="AG17" s="725">
        <f>IF(L19&lt;&gt;"",L19,L17)</f>
        <v>0</v>
      </c>
      <c r="AH17" s="725"/>
      <c r="AI17" s="725"/>
      <c r="AJ17" s="725"/>
    </row>
    <row r="18" spans="1:36" ht="18.75" customHeight="1">
      <c r="A18" s="241"/>
      <c r="B18" s="744"/>
      <c r="C18" s="744"/>
      <c r="D18" s="744"/>
      <c r="E18" s="744"/>
      <c r="F18" s="744"/>
      <c r="G18" s="744"/>
      <c r="H18" s="747"/>
      <c r="I18" s="748"/>
      <c r="J18" s="748"/>
      <c r="K18" s="748"/>
      <c r="L18" s="747"/>
      <c r="M18" s="748"/>
      <c r="N18" s="748"/>
      <c r="O18" s="754"/>
      <c r="P18" s="241"/>
      <c r="Q18" s="241"/>
      <c r="R18" s="241"/>
      <c r="AA18" s="243" t="s">
        <v>380</v>
      </c>
      <c r="AC18" s="725"/>
      <c r="AD18" s="725"/>
      <c r="AE18" s="725"/>
      <c r="AF18" s="725"/>
      <c r="AG18" s="725"/>
      <c r="AH18" s="725"/>
      <c r="AI18" s="725"/>
      <c r="AJ18" s="725"/>
    </row>
    <row r="19" spans="1:36" ht="18.75" customHeight="1">
      <c r="A19" s="241"/>
      <c r="B19" s="744"/>
      <c r="C19" s="744"/>
      <c r="D19" s="744"/>
      <c r="E19" s="744"/>
      <c r="F19" s="744"/>
      <c r="G19" s="744"/>
      <c r="H19" s="749" t="str">
        <f>IF('③処遇Ⅱ及び職員処遇入力シート '!H16&gt;0,'③処遇Ⅱ及び職員処遇入力シート '!H16,"")</f>
        <v/>
      </c>
      <c r="I19" s="750"/>
      <c r="J19" s="750"/>
      <c r="K19" s="750"/>
      <c r="L19" s="749" t="str">
        <f>IF('③処遇Ⅱ及び職員処遇入力シート '!L16&gt;0,'③処遇Ⅱ及び職員処遇入力シート '!L16,"")</f>
        <v/>
      </c>
      <c r="M19" s="750"/>
      <c r="N19" s="750"/>
      <c r="O19" s="755"/>
      <c r="P19" s="241"/>
      <c r="Q19" s="241"/>
      <c r="R19" s="241"/>
      <c r="AA19" s="243" t="s">
        <v>382</v>
      </c>
      <c r="AC19" s="725"/>
      <c r="AD19" s="725"/>
      <c r="AE19" s="725"/>
      <c r="AF19" s="725"/>
      <c r="AG19" s="725"/>
      <c r="AH19" s="725"/>
      <c r="AI19" s="725"/>
      <c r="AJ19" s="725"/>
    </row>
    <row r="20" spans="1:36" ht="25.5">
      <c r="A20" s="241"/>
      <c r="B20" s="744"/>
      <c r="C20" s="744"/>
      <c r="D20" s="744"/>
      <c r="E20" s="744"/>
      <c r="F20" s="744"/>
      <c r="G20" s="744"/>
      <c r="H20" s="751"/>
      <c r="I20" s="752"/>
      <c r="J20" s="752"/>
      <c r="K20" s="752"/>
      <c r="L20" s="751"/>
      <c r="M20" s="752"/>
      <c r="N20" s="752"/>
      <c r="O20" s="756"/>
      <c r="P20" s="241"/>
      <c r="Q20" s="241"/>
      <c r="R20" s="241"/>
      <c r="AA20" s="243"/>
      <c r="AC20" s="247"/>
      <c r="AD20" s="247"/>
      <c r="AE20" s="247"/>
      <c r="AF20" s="247"/>
      <c r="AG20" s="247"/>
      <c r="AH20" s="247"/>
      <c r="AI20" s="247"/>
      <c r="AJ20" s="247"/>
    </row>
    <row r="21" spans="1:36" ht="48" customHeight="1">
      <c r="A21" s="241"/>
      <c r="B21" s="776" t="str">
        <f>IF(OR(B17="",ISNUMBER(B17)),"","↑ＮＧ！数字以外の文字が入力されています。")</f>
        <v/>
      </c>
      <c r="C21" s="776"/>
      <c r="D21" s="776"/>
      <c r="E21" s="248"/>
      <c r="F21" s="248"/>
      <c r="G21" s="248"/>
      <c r="H21" s="721" t="str">
        <f>IF(OR(H17="",ISNUMBER(H17)),"","　↑ＮＧ！数字以外の文字が入力されています。")</f>
        <v/>
      </c>
      <c r="I21" s="721"/>
      <c r="J21" s="721"/>
      <c r="K21" s="721"/>
      <c r="L21" s="721" t="str">
        <f>IF(OR(L17="",ISNUMBER(L17)),"","↑ＮＧ！数字以外の文字が入力されています。")</f>
        <v/>
      </c>
      <c r="M21" s="721"/>
      <c r="N21" s="721"/>
      <c r="O21" s="721"/>
      <c r="P21" s="241"/>
      <c r="Q21" s="241"/>
      <c r="R21" s="241"/>
    </row>
    <row r="22" spans="1:36" ht="39.75" customHeight="1">
      <c r="A22" s="241"/>
      <c r="B22" s="241"/>
      <c r="C22" s="241"/>
      <c r="D22" s="241"/>
      <c r="E22" s="241"/>
      <c r="F22" s="241"/>
      <c r="G22" s="241"/>
      <c r="H22" s="241"/>
      <c r="I22" s="241"/>
      <c r="J22" s="241"/>
      <c r="K22" s="241"/>
      <c r="L22" s="241"/>
      <c r="M22" s="241"/>
      <c r="N22" s="241"/>
      <c r="O22" s="241"/>
      <c r="P22" s="241"/>
      <c r="Q22" s="241"/>
      <c r="R22" s="241"/>
    </row>
    <row r="23" spans="1:36" ht="33">
      <c r="A23" s="779" t="s">
        <v>47</v>
      </c>
      <c r="B23" s="779"/>
      <c r="C23" s="779"/>
      <c r="D23" s="779"/>
      <c r="E23" s="779"/>
      <c r="F23" s="779"/>
      <c r="G23" s="779"/>
      <c r="H23" s="779"/>
      <c r="I23" s="779"/>
      <c r="J23" s="779"/>
      <c r="K23" s="779"/>
      <c r="L23" s="779"/>
      <c r="M23" s="779"/>
      <c r="N23" s="779"/>
      <c r="O23" s="779"/>
      <c r="P23" s="779"/>
      <c r="Q23" s="779"/>
      <c r="R23" s="779"/>
    </row>
    <row r="24" spans="1:36">
      <c r="A24" s="241"/>
      <c r="B24" s="241"/>
      <c r="C24" s="241"/>
      <c r="D24" s="241"/>
      <c r="E24" s="241"/>
      <c r="F24" s="241"/>
      <c r="G24" s="241"/>
      <c r="H24" s="241"/>
      <c r="I24" s="241"/>
      <c r="J24" s="241"/>
      <c r="K24" s="241"/>
      <c r="L24" s="241"/>
      <c r="M24" s="241"/>
      <c r="N24" s="241"/>
      <c r="O24" s="241"/>
      <c r="P24" s="241"/>
      <c r="Q24" s="241"/>
      <c r="R24" s="241"/>
    </row>
    <row r="25" spans="1:36">
      <c r="A25" s="241"/>
      <c r="B25" s="758" t="s">
        <v>48</v>
      </c>
      <c r="C25" s="759"/>
      <c r="D25" s="760"/>
      <c r="E25" s="241"/>
      <c r="F25" s="241"/>
      <c r="G25" s="241"/>
      <c r="H25" s="241"/>
      <c r="I25" s="241"/>
      <c r="J25" s="241"/>
      <c r="K25" s="241"/>
      <c r="L25" s="241"/>
      <c r="M25" s="241"/>
      <c r="N25" s="241"/>
      <c r="O25" s="241"/>
      <c r="P25" s="241"/>
      <c r="Q25" s="241"/>
      <c r="R25" s="241"/>
    </row>
    <row r="26" spans="1:36">
      <c r="A26" s="241"/>
      <c r="B26" s="761"/>
      <c r="C26" s="762"/>
      <c r="D26" s="763"/>
      <c r="E26" s="241"/>
      <c r="F26" s="241"/>
      <c r="G26" s="241"/>
      <c r="H26" s="241"/>
      <c r="I26" s="241"/>
      <c r="J26" s="241"/>
      <c r="K26" s="241"/>
      <c r="L26" s="241"/>
      <c r="M26" s="241"/>
      <c r="N26" s="241"/>
      <c r="O26" s="241"/>
      <c r="P26" s="241"/>
      <c r="Q26" s="241"/>
      <c r="R26" s="241"/>
    </row>
    <row r="27" spans="1:36">
      <c r="A27" s="241"/>
      <c r="B27" s="761"/>
      <c r="C27" s="762"/>
      <c r="D27" s="763"/>
      <c r="E27" s="241"/>
      <c r="F27" s="241"/>
      <c r="G27" s="241"/>
      <c r="H27" s="241"/>
      <c r="I27" s="241"/>
      <c r="J27" s="241"/>
      <c r="K27" s="241"/>
      <c r="L27" s="241"/>
      <c r="M27" s="241"/>
      <c r="N27" s="241"/>
      <c r="O27" s="241"/>
      <c r="P27" s="241"/>
      <c r="Q27" s="241"/>
      <c r="R27" s="241"/>
    </row>
    <row r="28" spans="1:36">
      <c r="A28" s="241"/>
      <c r="B28" s="764"/>
      <c r="C28" s="765"/>
      <c r="D28" s="766"/>
      <c r="E28" s="241"/>
      <c r="F28" s="241"/>
      <c r="G28" s="241"/>
      <c r="H28" s="241"/>
      <c r="I28" s="241"/>
      <c r="J28" s="241"/>
      <c r="K28" s="241"/>
      <c r="L28" s="241"/>
      <c r="M28" s="241"/>
      <c r="N28" s="241"/>
      <c r="O28" s="241"/>
      <c r="P28" s="241"/>
      <c r="Q28" s="241"/>
      <c r="R28" s="241"/>
    </row>
    <row r="29" spans="1:36">
      <c r="A29" s="241"/>
      <c r="B29" s="780"/>
      <c r="C29" s="780"/>
      <c r="D29" s="780"/>
      <c r="E29" s="719" t="str">
        <f>IF(OR(B29="",ISNUMBER(B29)),"","←NG！数字以外の文字が入力されています。")</f>
        <v/>
      </c>
      <c r="F29" s="720"/>
      <c r="G29" s="720"/>
      <c r="H29" s="720"/>
      <c r="I29" s="720"/>
      <c r="J29" s="720"/>
      <c r="K29" s="720"/>
      <c r="L29" s="720"/>
      <c r="M29" s="720"/>
      <c r="N29" s="720"/>
      <c r="O29" s="720"/>
      <c r="P29" s="241"/>
      <c r="Q29" s="241"/>
      <c r="R29" s="241"/>
    </row>
    <row r="30" spans="1:36">
      <c r="A30" s="241"/>
      <c r="B30" s="780"/>
      <c r="C30" s="780"/>
      <c r="D30" s="780"/>
      <c r="E30" s="719"/>
      <c r="F30" s="720"/>
      <c r="G30" s="720"/>
      <c r="H30" s="720"/>
      <c r="I30" s="720"/>
      <c r="J30" s="720"/>
      <c r="K30" s="720"/>
      <c r="L30" s="720"/>
      <c r="M30" s="720"/>
      <c r="N30" s="720"/>
      <c r="O30" s="720"/>
      <c r="P30" s="241"/>
      <c r="Q30" s="241"/>
      <c r="R30" s="241"/>
    </row>
    <row r="31" spans="1:36">
      <c r="A31" s="241"/>
      <c r="B31" s="781"/>
      <c r="C31" s="781"/>
      <c r="D31" s="781"/>
      <c r="E31" s="719"/>
      <c r="F31" s="777"/>
      <c r="G31" s="777"/>
      <c r="H31" s="777"/>
      <c r="I31" s="777"/>
      <c r="J31" s="777"/>
      <c r="K31" s="777"/>
      <c r="L31" s="777"/>
      <c r="M31" s="777"/>
      <c r="N31" s="777"/>
      <c r="O31" s="777"/>
      <c r="P31" s="241"/>
      <c r="Q31" s="241"/>
      <c r="R31" s="241"/>
    </row>
    <row r="32" spans="1:36" ht="18.75" customHeight="1">
      <c r="A32" s="241"/>
      <c r="B32" s="695" t="s">
        <v>49</v>
      </c>
      <c r="C32" s="695"/>
      <c r="D32" s="695"/>
      <c r="E32" s="695"/>
      <c r="F32" s="695"/>
      <c r="G32" s="695"/>
      <c r="H32" s="695"/>
      <c r="I32" s="695"/>
      <c r="J32" s="695"/>
      <c r="K32" s="695"/>
      <c r="L32" s="695"/>
      <c r="M32" s="695"/>
      <c r="N32" s="695"/>
      <c r="O32" s="695"/>
      <c r="P32" s="695"/>
      <c r="Q32" s="241"/>
      <c r="R32" s="241"/>
    </row>
    <row r="33" spans="1:18" ht="18.75" customHeight="1">
      <c r="A33" s="241"/>
      <c r="B33" s="695"/>
      <c r="C33" s="695"/>
      <c r="D33" s="695"/>
      <c r="E33" s="695"/>
      <c r="F33" s="695"/>
      <c r="G33" s="695"/>
      <c r="H33" s="695"/>
      <c r="I33" s="695"/>
      <c r="J33" s="695"/>
      <c r="K33" s="695"/>
      <c r="L33" s="695"/>
      <c r="M33" s="695"/>
      <c r="N33" s="695"/>
      <c r="O33" s="695"/>
      <c r="P33" s="695"/>
      <c r="Q33" s="241"/>
      <c r="R33" s="241"/>
    </row>
    <row r="34" spans="1:18" ht="18.75" customHeight="1">
      <c r="A34" s="241"/>
      <c r="B34" s="692" t="s">
        <v>18</v>
      </c>
      <c r="C34" s="692"/>
      <c r="D34" s="692"/>
      <c r="E34" s="692"/>
      <c r="F34" s="692"/>
      <c r="G34" s="692" t="s">
        <v>22</v>
      </c>
      <c r="H34" s="692"/>
      <c r="I34" s="692"/>
      <c r="J34" s="692" t="s">
        <v>19</v>
      </c>
      <c r="K34" s="692"/>
      <c r="L34" s="692" t="s">
        <v>23</v>
      </c>
      <c r="M34" s="692"/>
      <c r="N34" s="692"/>
      <c r="O34" s="692"/>
      <c r="P34" s="692"/>
      <c r="Q34" s="241"/>
      <c r="R34" s="241"/>
    </row>
    <row r="35" spans="1:18" ht="18.75" customHeight="1">
      <c r="A35" s="241"/>
      <c r="B35" s="692"/>
      <c r="C35" s="692"/>
      <c r="D35" s="692"/>
      <c r="E35" s="692"/>
      <c r="F35" s="692"/>
      <c r="G35" s="692"/>
      <c r="H35" s="692"/>
      <c r="I35" s="692"/>
      <c r="J35" s="692"/>
      <c r="K35" s="692"/>
      <c r="L35" s="692"/>
      <c r="M35" s="692"/>
      <c r="N35" s="692"/>
      <c r="O35" s="692"/>
      <c r="P35" s="692"/>
      <c r="Q35" s="241"/>
      <c r="R35" s="241"/>
    </row>
    <row r="36" spans="1:18" ht="25.5">
      <c r="A36" s="241"/>
      <c r="B36" s="249"/>
      <c r="C36" s="692" t="s">
        <v>20</v>
      </c>
      <c r="D36" s="692"/>
      <c r="E36" s="692"/>
      <c r="F36" s="692"/>
      <c r="G36" s="744"/>
      <c r="H36" s="744"/>
      <c r="I36" s="744"/>
      <c r="J36" s="778"/>
      <c r="K36" s="778"/>
      <c r="L36" s="696"/>
      <c r="M36" s="696"/>
      <c r="N36" s="696"/>
      <c r="O36" s="696"/>
      <c r="P36" s="696"/>
      <c r="Q36" s="241"/>
      <c r="R36" s="241"/>
    </row>
    <row r="37" spans="1:18" ht="25.5">
      <c r="A37" s="241"/>
      <c r="B37" s="249"/>
      <c r="C37" s="680" t="s">
        <v>338</v>
      </c>
      <c r="D37" s="681"/>
      <c r="E37" s="697"/>
      <c r="F37" s="698"/>
      <c r="G37" s="744"/>
      <c r="H37" s="744"/>
      <c r="I37" s="744"/>
      <c r="J37" s="778"/>
      <c r="K37" s="778"/>
      <c r="L37" s="696"/>
      <c r="M37" s="696"/>
      <c r="N37" s="696"/>
      <c r="O37" s="696"/>
      <c r="P37" s="696"/>
      <c r="Q37" s="241"/>
      <c r="R37" s="241"/>
    </row>
    <row r="38" spans="1:18" ht="25.5">
      <c r="A38" s="241"/>
      <c r="B38" s="249"/>
      <c r="C38" s="699" t="s">
        <v>50</v>
      </c>
      <c r="D38" s="699"/>
      <c r="E38" s="699"/>
      <c r="F38" s="699"/>
      <c r="G38" s="744"/>
      <c r="H38" s="744"/>
      <c r="I38" s="744"/>
      <c r="J38" s="778"/>
      <c r="K38" s="778"/>
      <c r="L38" s="696"/>
      <c r="M38" s="696"/>
      <c r="N38" s="696"/>
      <c r="O38" s="696"/>
      <c r="P38" s="696"/>
      <c r="Q38" s="241"/>
      <c r="R38" s="241"/>
    </row>
    <row r="39" spans="1:18" ht="25.5">
      <c r="A39" s="241"/>
      <c r="B39" s="249"/>
      <c r="C39" s="680" t="s">
        <v>339</v>
      </c>
      <c r="D39" s="681"/>
      <c r="E39" s="697"/>
      <c r="F39" s="698"/>
      <c r="G39" s="744"/>
      <c r="H39" s="744"/>
      <c r="I39" s="744"/>
      <c r="J39" s="778"/>
      <c r="K39" s="778"/>
      <c r="L39" s="696"/>
      <c r="M39" s="696"/>
      <c r="N39" s="696"/>
      <c r="O39" s="696"/>
      <c r="P39" s="696"/>
      <c r="Q39" s="241"/>
      <c r="R39" s="241"/>
    </row>
    <row r="40" spans="1:18">
      <c r="A40" s="241"/>
      <c r="B40" s="241"/>
      <c r="C40" s="241"/>
      <c r="D40" s="241"/>
      <c r="E40" s="241"/>
      <c r="F40" s="241"/>
      <c r="G40" s="241"/>
      <c r="H40" s="241"/>
      <c r="I40" s="241"/>
      <c r="J40" s="241"/>
      <c r="K40" s="241"/>
      <c r="L40" s="241"/>
      <c r="M40" s="241"/>
      <c r="N40" s="241"/>
      <c r="O40" s="241"/>
      <c r="P40" s="241"/>
      <c r="Q40" s="241"/>
      <c r="R40" s="241"/>
    </row>
    <row r="41" spans="1:18">
      <c r="A41" s="241"/>
      <c r="B41" s="241"/>
      <c r="C41" s="241"/>
      <c r="D41" s="241"/>
      <c r="E41" s="241"/>
      <c r="F41" s="241"/>
      <c r="G41" s="241"/>
      <c r="H41" s="241"/>
      <c r="I41" s="241"/>
      <c r="J41" s="241"/>
      <c r="K41" s="241"/>
      <c r="L41" s="241"/>
      <c r="M41" s="241"/>
      <c r="N41" s="241"/>
      <c r="O41" s="241"/>
      <c r="P41" s="241"/>
      <c r="Q41" s="241"/>
      <c r="R41" s="241"/>
    </row>
    <row r="42" spans="1:18" ht="33">
      <c r="A42" s="729" t="s">
        <v>70</v>
      </c>
      <c r="B42" s="729"/>
      <c r="C42" s="729"/>
      <c r="D42" s="729"/>
      <c r="E42" s="729"/>
      <c r="F42" s="729"/>
      <c r="G42" s="729"/>
      <c r="H42" s="729"/>
      <c r="I42" s="729"/>
      <c r="J42" s="729"/>
      <c r="K42" s="729"/>
      <c r="L42" s="729"/>
      <c r="M42" s="729"/>
      <c r="N42" s="729"/>
      <c r="O42" s="729"/>
      <c r="P42" s="729"/>
      <c r="Q42" s="729"/>
      <c r="R42" s="729"/>
    </row>
    <row r="43" spans="1:18" ht="30">
      <c r="A43" s="716" t="s">
        <v>328</v>
      </c>
      <c r="B43" s="716"/>
      <c r="C43" s="716"/>
      <c r="D43" s="716"/>
      <c r="E43" s="716"/>
      <c r="F43" s="716"/>
      <c r="G43" s="716"/>
      <c r="H43" s="716"/>
      <c r="I43" s="716"/>
      <c r="J43" s="716"/>
      <c r="K43" s="716"/>
      <c r="L43" s="716"/>
      <c r="M43" s="716"/>
      <c r="N43" s="716"/>
      <c r="O43" s="716"/>
      <c r="P43" s="716"/>
      <c r="Q43" s="716"/>
      <c r="R43" s="716"/>
    </row>
    <row r="44" spans="1:18" ht="18.75" customHeight="1">
      <c r="A44" s="241"/>
      <c r="B44" s="757" t="s">
        <v>334</v>
      </c>
      <c r="C44" s="757"/>
      <c r="D44" s="757"/>
      <c r="E44" s="757"/>
      <c r="F44" s="757" t="s">
        <v>335</v>
      </c>
      <c r="G44" s="757"/>
      <c r="H44" s="757"/>
      <c r="I44" s="757"/>
      <c r="J44" s="757" t="s">
        <v>333</v>
      </c>
      <c r="K44" s="757"/>
      <c r="L44" s="757"/>
      <c r="M44" s="757"/>
      <c r="N44" s="241"/>
      <c r="O44" s="241"/>
      <c r="P44" s="241"/>
      <c r="Q44" s="241"/>
      <c r="R44" s="241"/>
    </row>
    <row r="45" spans="1:18" ht="18.75" customHeight="1">
      <c r="A45" s="241"/>
      <c r="B45" s="757"/>
      <c r="C45" s="757"/>
      <c r="D45" s="757"/>
      <c r="E45" s="757"/>
      <c r="F45" s="757"/>
      <c r="G45" s="757"/>
      <c r="H45" s="757"/>
      <c r="I45" s="757"/>
      <c r="J45" s="757"/>
      <c r="K45" s="757"/>
      <c r="L45" s="757"/>
      <c r="M45" s="757"/>
      <c r="N45" s="241"/>
      <c r="O45" s="241"/>
      <c r="P45" s="241"/>
      <c r="Q45" s="241"/>
      <c r="R45" s="241"/>
    </row>
    <row r="46" spans="1:18" ht="18.75" customHeight="1">
      <c r="A46" s="241"/>
      <c r="B46" s="757"/>
      <c r="C46" s="757"/>
      <c r="D46" s="757"/>
      <c r="E46" s="757"/>
      <c r="F46" s="757"/>
      <c r="G46" s="757"/>
      <c r="H46" s="757"/>
      <c r="I46" s="757"/>
      <c r="J46" s="757"/>
      <c r="K46" s="757"/>
      <c r="L46" s="757"/>
      <c r="M46" s="757"/>
      <c r="N46" s="241"/>
      <c r="O46" s="241"/>
      <c r="P46" s="241"/>
      <c r="Q46" s="241"/>
      <c r="R46" s="241"/>
    </row>
    <row r="47" spans="1:18" ht="18.75" customHeight="1">
      <c r="A47" s="241"/>
      <c r="B47" s="757"/>
      <c r="C47" s="757"/>
      <c r="D47" s="757"/>
      <c r="E47" s="757"/>
      <c r="F47" s="757"/>
      <c r="G47" s="757"/>
      <c r="H47" s="757"/>
      <c r="I47" s="757"/>
      <c r="J47" s="757"/>
      <c r="K47" s="757"/>
      <c r="L47" s="757"/>
      <c r="M47" s="757"/>
      <c r="N47" s="241"/>
      <c r="O47" s="241"/>
      <c r="P47" s="241"/>
      <c r="Q47" s="241"/>
      <c r="R47" s="241"/>
    </row>
    <row r="48" spans="1:18">
      <c r="A48" s="241"/>
      <c r="B48" s="783"/>
      <c r="C48" s="783"/>
      <c r="D48" s="783"/>
      <c r="E48" s="783"/>
      <c r="F48" s="783"/>
      <c r="G48" s="783"/>
      <c r="H48" s="783"/>
      <c r="I48" s="783"/>
      <c r="J48" s="782">
        <f>ROUNDDOWN(B48,-3)+ROUNDDOWN(F48,-3)</f>
        <v>0</v>
      </c>
      <c r="K48" s="782"/>
      <c r="L48" s="782"/>
      <c r="M48" s="782"/>
      <c r="N48" s="241"/>
      <c r="O48" s="241"/>
      <c r="P48" s="241"/>
      <c r="Q48" s="241"/>
      <c r="R48" s="241"/>
    </row>
    <row r="49" spans="1:18">
      <c r="A49" s="241"/>
      <c r="B49" s="783"/>
      <c r="C49" s="783"/>
      <c r="D49" s="783"/>
      <c r="E49" s="783"/>
      <c r="F49" s="783"/>
      <c r="G49" s="783"/>
      <c r="H49" s="783"/>
      <c r="I49" s="783"/>
      <c r="J49" s="782"/>
      <c r="K49" s="782"/>
      <c r="L49" s="782"/>
      <c r="M49" s="782"/>
      <c r="N49" s="241"/>
      <c r="O49" s="241"/>
      <c r="P49" s="241"/>
      <c r="Q49" s="241"/>
      <c r="R49" s="241"/>
    </row>
    <row r="50" spans="1:18">
      <c r="A50" s="241"/>
      <c r="B50" s="783"/>
      <c r="C50" s="783"/>
      <c r="D50" s="783"/>
      <c r="E50" s="783"/>
      <c r="F50" s="783"/>
      <c r="G50" s="783"/>
      <c r="H50" s="783"/>
      <c r="I50" s="783"/>
      <c r="J50" s="782"/>
      <c r="K50" s="782"/>
      <c r="L50" s="782"/>
      <c r="M50" s="782"/>
      <c r="N50" s="241"/>
      <c r="O50" s="241"/>
      <c r="P50" s="241"/>
      <c r="Q50" s="241"/>
      <c r="R50" s="241"/>
    </row>
    <row r="51" spans="1:18" ht="36.75" customHeight="1">
      <c r="A51" s="250"/>
      <c r="B51" s="721" t="str">
        <f>IF(OR(B48="",ISNUMBER(B48)),"","↑NG！数字以外の文字が入力されています。")</f>
        <v/>
      </c>
      <c r="C51" s="721"/>
      <c r="D51" s="721"/>
      <c r="E51" s="721"/>
      <c r="F51" s="721" t="str">
        <f>IF(OR(F48="",ISNUMBER(F48)),"","↑NG！数字以外の文字が入力されています。")</f>
        <v/>
      </c>
      <c r="G51" s="721"/>
      <c r="H51" s="721"/>
      <c r="I51" s="721"/>
      <c r="J51" s="721"/>
      <c r="K51" s="721"/>
      <c r="L51" s="721"/>
      <c r="M51" s="721"/>
      <c r="N51" s="241"/>
      <c r="O51" s="241"/>
      <c r="P51" s="241"/>
      <c r="Q51" s="241"/>
      <c r="R51" s="241"/>
    </row>
    <row r="52" spans="1:18" ht="30">
      <c r="A52" s="716" t="s">
        <v>329</v>
      </c>
      <c r="B52" s="716"/>
      <c r="C52" s="716"/>
      <c r="D52" s="716"/>
      <c r="E52" s="716"/>
      <c r="F52" s="716"/>
      <c r="G52" s="716"/>
      <c r="H52" s="716"/>
      <c r="I52" s="716"/>
      <c r="J52" s="716"/>
      <c r="K52" s="716"/>
      <c r="L52" s="716"/>
      <c r="M52" s="716"/>
      <c r="N52" s="716"/>
      <c r="O52" s="716"/>
      <c r="P52" s="716"/>
      <c r="Q52" s="716"/>
      <c r="R52" s="716"/>
    </row>
    <row r="53" spans="1:18" ht="18.75" customHeight="1">
      <c r="A53" s="241"/>
      <c r="B53" s="758" t="s">
        <v>68</v>
      </c>
      <c r="C53" s="759"/>
      <c r="D53" s="760"/>
      <c r="E53" s="241"/>
      <c r="F53" s="241"/>
      <c r="G53" s="241"/>
      <c r="H53" s="241"/>
      <c r="I53" s="241"/>
      <c r="J53" s="241"/>
      <c r="K53" s="241"/>
      <c r="L53" s="241"/>
      <c r="M53" s="241"/>
      <c r="N53" s="241"/>
      <c r="O53" s="241"/>
      <c r="P53" s="241"/>
      <c r="Q53" s="241"/>
      <c r="R53" s="241"/>
    </row>
    <row r="54" spans="1:18" ht="18.75" customHeight="1">
      <c r="A54" s="241"/>
      <c r="B54" s="761"/>
      <c r="C54" s="762"/>
      <c r="D54" s="763"/>
      <c r="E54" s="241"/>
      <c r="F54" s="241"/>
      <c r="G54" s="241"/>
      <c r="H54" s="241"/>
      <c r="I54" s="241"/>
      <c r="J54" s="241"/>
      <c r="K54" s="241"/>
      <c r="L54" s="241"/>
      <c r="M54" s="241"/>
      <c r="N54" s="241"/>
      <c r="O54" s="241"/>
      <c r="P54" s="241"/>
      <c r="Q54" s="241"/>
      <c r="R54" s="241"/>
    </row>
    <row r="55" spans="1:18" ht="18.75" customHeight="1">
      <c r="A55" s="241"/>
      <c r="B55" s="761"/>
      <c r="C55" s="762"/>
      <c r="D55" s="763"/>
      <c r="E55" s="241"/>
      <c r="F55" s="241"/>
      <c r="G55" s="241"/>
      <c r="H55" s="241"/>
      <c r="I55" s="241"/>
      <c r="J55" s="241"/>
      <c r="K55" s="241"/>
      <c r="L55" s="241"/>
      <c r="M55" s="241"/>
      <c r="N55" s="241"/>
      <c r="O55" s="241"/>
      <c r="P55" s="241"/>
      <c r="Q55" s="241"/>
      <c r="R55" s="241"/>
    </row>
    <row r="56" spans="1:18" ht="18.75" customHeight="1">
      <c r="A56" s="241"/>
      <c r="B56" s="764"/>
      <c r="C56" s="765"/>
      <c r="D56" s="766"/>
      <c r="E56" s="241"/>
      <c r="F56" s="241"/>
      <c r="G56" s="241"/>
      <c r="H56" s="241"/>
      <c r="I56" s="241"/>
      <c r="J56" s="241"/>
      <c r="K56" s="241"/>
      <c r="L56" s="241"/>
      <c r="M56" s="241"/>
      <c r="N56" s="241"/>
      <c r="O56" s="241"/>
      <c r="P56" s="241"/>
      <c r="Q56" s="241"/>
      <c r="R56" s="241"/>
    </row>
    <row r="57" spans="1:18">
      <c r="A57" s="241"/>
      <c r="B57" s="717" t="e">
        <f>IF((J48-'⑦明細書（参考様式）'!AL214)&gt;0,(J48-'⑦明細書（参考様式）'!AL214),"")</f>
        <v>#DIV/0!</v>
      </c>
      <c r="C57" s="717"/>
      <c r="D57" s="717"/>
      <c r="E57" s="719"/>
      <c r="F57" s="720"/>
      <c r="G57" s="720"/>
      <c r="H57" s="720"/>
      <c r="I57" s="720"/>
      <c r="J57" s="720"/>
      <c r="K57" s="720"/>
      <c r="L57" s="720"/>
      <c r="M57" s="720"/>
      <c r="N57" s="720"/>
      <c r="O57" s="720"/>
      <c r="P57" s="720"/>
      <c r="Q57" s="241"/>
      <c r="R57" s="241"/>
    </row>
    <row r="58" spans="1:18">
      <c r="A58" s="241"/>
      <c r="B58" s="717"/>
      <c r="C58" s="717"/>
      <c r="D58" s="717"/>
      <c r="E58" s="719"/>
      <c r="F58" s="720"/>
      <c r="G58" s="720"/>
      <c r="H58" s="720"/>
      <c r="I58" s="720"/>
      <c r="J58" s="720"/>
      <c r="K58" s="720"/>
      <c r="L58" s="720"/>
      <c r="M58" s="720"/>
      <c r="N58" s="720"/>
      <c r="O58" s="720"/>
      <c r="P58" s="720"/>
      <c r="Q58" s="241"/>
      <c r="R58" s="241"/>
    </row>
    <row r="59" spans="1:18">
      <c r="A59" s="241"/>
      <c r="B59" s="718"/>
      <c r="C59" s="718"/>
      <c r="D59" s="718"/>
      <c r="E59" s="719"/>
      <c r="F59" s="720"/>
      <c r="G59" s="720"/>
      <c r="H59" s="720"/>
      <c r="I59" s="720"/>
      <c r="J59" s="720"/>
      <c r="K59" s="720"/>
      <c r="L59" s="720"/>
      <c r="M59" s="720"/>
      <c r="N59" s="720"/>
      <c r="O59" s="720"/>
      <c r="P59" s="720"/>
      <c r="Q59" s="241"/>
      <c r="R59" s="241"/>
    </row>
    <row r="60" spans="1:18" ht="25.5">
      <c r="A60" s="241"/>
      <c r="B60" s="251"/>
      <c r="C60" s="251"/>
      <c r="D60" s="251"/>
      <c r="E60" s="241"/>
      <c r="F60" s="241"/>
      <c r="G60" s="241"/>
      <c r="H60" s="241"/>
      <c r="I60" s="241"/>
      <c r="J60" s="241"/>
      <c r="K60" s="241"/>
      <c r="L60" s="241"/>
      <c r="M60" s="241"/>
      <c r="N60" s="241"/>
      <c r="O60" s="241"/>
      <c r="P60" s="241"/>
      <c r="Q60" s="241"/>
      <c r="R60" s="241"/>
    </row>
    <row r="61" spans="1:18" ht="18.75" customHeight="1">
      <c r="A61" s="241"/>
      <c r="B61" s="695" t="s">
        <v>69</v>
      </c>
      <c r="C61" s="695"/>
      <c r="D61" s="695"/>
      <c r="E61" s="695"/>
      <c r="F61" s="695"/>
      <c r="G61" s="695"/>
      <c r="H61" s="695"/>
      <c r="I61" s="695"/>
      <c r="J61" s="695"/>
      <c r="K61" s="695"/>
      <c r="L61" s="695"/>
      <c r="M61" s="695"/>
      <c r="N61" s="695"/>
      <c r="O61" s="695"/>
      <c r="P61" s="695"/>
      <c r="Q61" s="241"/>
      <c r="R61" s="241"/>
    </row>
    <row r="62" spans="1:18" ht="18.75" customHeight="1">
      <c r="A62" s="241"/>
      <c r="B62" s="695"/>
      <c r="C62" s="695"/>
      <c r="D62" s="695"/>
      <c r="E62" s="695"/>
      <c r="F62" s="695"/>
      <c r="G62" s="695"/>
      <c r="H62" s="695"/>
      <c r="I62" s="695"/>
      <c r="J62" s="695"/>
      <c r="K62" s="695"/>
      <c r="L62" s="695"/>
      <c r="M62" s="695"/>
      <c r="N62" s="695"/>
      <c r="O62" s="695"/>
      <c r="P62" s="695"/>
      <c r="Q62" s="241"/>
      <c r="R62" s="241"/>
    </row>
    <row r="63" spans="1:18" ht="18.75" customHeight="1">
      <c r="A63" s="241"/>
      <c r="B63" s="692" t="s">
        <v>52</v>
      </c>
      <c r="C63" s="692"/>
      <c r="D63" s="692"/>
      <c r="E63" s="692"/>
      <c r="F63" s="692"/>
      <c r="G63" s="695" t="s">
        <v>81</v>
      </c>
      <c r="H63" s="692"/>
      <c r="I63" s="692"/>
      <c r="J63" s="695" t="s">
        <v>340</v>
      </c>
      <c r="K63" s="692"/>
      <c r="L63" s="692" t="s">
        <v>51</v>
      </c>
      <c r="M63" s="692"/>
      <c r="N63" s="692"/>
      <c r="O63" s="692"/>
      <c r="P63" s="692"/>
      <c r="Q63" s="241"/>
      <c r="R63" s="241"/>
    </row>
    <row r="64" spans="1:18" ht="74.25" customHeight="1">
      <c r="A64" s="241"/>
      <c r="B64" s="692"/>
      <c r="C64" s="692"/>
      <c r="D64" s="692"/>
      <c r="E64" s="692"/>
      <c r="F64" s="692"/>
      <c r="G64" s="692"/>
      <c r="H64" s="692"/>
      <c r="I64" s="692"/>
      <c r="J64" s="692"/>
      <c r="K64" s="692"/>
      <c r="L64" s="692"/>
      <c r="M64" s="692"/>
      <c r="N64" s="692"/>
      <c r="O64" s="692"/>
      <c r="P64" s="692"/>
      <c r="Q64" s="241"/>
      <c r="R64" s="241"/>
    </row>
    <row r="65" spans="1:18" ht="25.5">
      <c r="A65" s="241"/>
      <c r="B65" s="249"/>
      <c r="C65" s="692" t="s">
        <v>20</v>
      </c>
      <c r="D65" s="692"/>
      <c r="E65" s="692"/>
      <c r="F65" s="692"/>
      <c r="G65" s="780"/>
      <c r="H65" s="780"/>
      <c r="I65" s="780"/>
      <c r="J65" s="778"/>
      <c r="K65" s="778"/>
      <c r="L65" s="722"/>
      <c r="M65" s="722"/>
      <c r="N65" s="722"/>
      <c r="O65" s="722"/>
      <c r="P65" s="722"/>
      <c r="Q65" s="241"/>
      <c r="R65" s="241"/>
    </row>
    <row r="66" spans="1:18" ht="25.5">
      <c r="A66" s="241"/>
      <c r="B66" s="249"/>
      <c r="C66" s="680" t="s">
        <v>338</v>
      </c>
      <c r="D66" s="681"/>
      <c r="E66" s="697"/>
      <c r="F66" s="698"/>
      <c r="G66" s="780"/>
      <c r="H66" s="780"/>
      <c r="I66" s="780"/>
      <c r="J66" s="778"/>
      <c r="K66" s="778"/>
      <c r="L66" s="722"/>
      <c r="M66" s="722"/>
      <c r="N66" s="722"/>
      <c r="O66" s="722"/>
      <c r="P66" s="722"/>
      <c r="Q66" s="241"/>
      <c r="R66" s="241"/>
    </row>
    <row r="67" spans="1:18" ht="25.5">
      <c r="A67" s="241"/>
      <c r="B67" s="249"/>
      <c r="C67" s="699" t="s">
        <v>50</v>
      </c>
      <c r="D67" s="699"/>
      <c r="E67" s="699"/>
      <c r="F67" s="699"/>
      <c r="G67" s="780"/>
      <c r="H67" s="780"/>
      <c r="I67" s="780"/>
      <c r="J67" s="778"/>
      <c r="K67" s="778"/>
      <c r="L67" s="722"/>
      <c r="M67" s="722"/>
      <c r="N67" s="722"/>
      <c r="O67" s="722"/>
      <c r="P67" s="722"/>
      <c r="Q67" s="241"/>
      <c r="R67" s="241"/>
    </row>
    <row r="68" spans="1:18" ht="25.5">
      <c r="A68" s="241"/>
      <c r="B68" s="249"/>
      <c r="C68" s="680" t="s">
        <v>339</v>
      </c>
      <c r="D68" s="681"/>
      <c r="E68" s="697"/>
      <c r="F68" s="698"/>
      <c r="G68" s="780"/>
      <c r="H68" s="780"/>
      <c r="I68" s="780"/>
      <c r="J68" s="778"/>
      <c r="K68" s="778"/>
      <c r="L68" s="722"/>
      <c r="M68" s="722"/>
      <c r="N68" s="722"/>
      <c r="O68" s="722"/>
      <c r="P68" s="722"/>
      <c r="Q68" s="241"/>
      <c r="R68" s="241"/>
    </row>
    <row r="69" spans="1:18" ht="25.5" customHeight="1">
      <c r="A69" s="241"/>
      <c r="B69" s="241"/>
      <c r="C69" s="241"/>
      <c r="D69" s="241"/>
      <c r="E69" s="241"/>
      <c r="F69" s="241"/>
      <c r="G69" s="241"/>
      <c r="H69" s="241"/>
      <c r="I69" s="241"/>
      <c r="J69" s="241"/>
      <c r="K69" s="241"/>
      <c r="L69" s="241"/>
      <c r="M69" s="241"/>
      <c r="N69" s="241"/>
      <c r="O69" s="241"/>
      <c r="P69" s="241"/>
      <c r="Q69" s="241"/>
      <c r="R69" s="241"/>
    </row>
    <row r="70" spans="1:18" ht="30">
      <c r="A70" s="716" t="s">
        <v>330</v>
      </c>
      <c r="B70" s="716"/>
      <c r="C70" s="716"/>
      <c r="D70" s="716"/>
      <c r="E70" s="716"/>
      <c r="F70" s="716"/>
      <c r="G70" s="716"/>
      <c r="H70" s="716"/>
      <c r="I70" s="716"/>
      <c r="J70" s="716"/>
      <c r="K70" s="716"/>
      <c r="L70" s="716"/>
      <c r="M70" s="716"/>
      <c r="N70" s="716"/>
      <c r="O70" s="716"/>
      <c r="P70" s="716"/>
      <c r="Q70" s="716"/>
      <c r="R70" s="716"/>
    </row>
    <row r="71" spans="1:18" ht="53.25" customHeight="1">
      <c r="A71" s="682" t="s">
        <v>54</v>
      </c>
      <c r="B71" s="682"/>
      <c r="C71" s="682"/>
      <c r="D71" s="682"/>
      <c r="E71" s="682"/>
      <c r="F71" s="682"/>
      <c r="G71" s="682"/>
      <c r="H71" s="682"/>
      <c r="I71" s="682"/>
      <c r="J71" s="682"/>
      <c r="K71" s="682"/>
      <c r="L71" s="682"/>
      <c r="M71" s="682"/>
      <c r="N71" s="682"/>
      <c r="O71" s="682"/>
      <c r="P71" s="682"/>
      <c r="Q71" s="682"/>
      <c r="R71" s="682"/>
    </row>
    <row r="72" spans="1:18" ht="26.25" customHeight="1">
      <c r="A72" s="682" t="s">
        <v>63</v>
      </c>
      <c r="B72" s="682"/>
      <c r="C72" s="682"/>
      <c r="D72" s="682"/>
      <c r="E72" s="682"/>
      <c r="F72" s="682"/>
      <c r="G72" s="682"/>
      <c r="H72" s="682"/>
      <c r="I72" s="682"/>
      <c r="J72" s="682"/>
      <c r="K72" s="682"/>
      <c r="L72" s="682"/>
      <c r="M72" s="682"/>
      <c r="N72" s="682"/>
      <c r="O72" s="682"/>
      <c r="P72" s="682"/>
      <c r="Q72" s="682"/>
      <c r="R72" s="682"/>
    </row>
    <row r="73" spans="1:18" ht="18.75" customHeight="1">
      <c r="A73" s="241"/>
      <c r="B73" s="683" t="s">
        <v>53</v>
      </c>
      <c r="C73" s="684"/>
      <c r="D73" s="685"/>
      <c r="E73" s="241"/>
      <c r="F73" s="241"/>
      <c r="G73" s="241"/>
      <c r="H73" s="241"/>
      <c r="I73" s="241"/>
      <c r="J73" s="241"/>
      <c r="K73" s="241"/>
      <c r="L73" s="241"/>
      <c r="M73" s="241"/>
      <c r="N73" s="241"/>
      <c r="O73" s="241"/>
      <c r="P73" s="241"/>
      <c r="Q73" s="241"/>
      <c r="R73" s="241"/>
    </row>
    <row r="74" spans="1:18" ht="18.75" customHeight="1">
      <c r="A74" s="241"/>
      <c r="B74" s="686"/>
      <c r="C74" s="687"/>
      <c r="D74" s="688"/>
      <c r="E74" s="241"/>
      <c r="F74" s="241"/>
      <c r="G74" s="241"/>
      <c r="H74" s="241"/>
      <c r="I74" s="241"/>
      <c r="J74" s="241"/>
      <c r="K74" s="241"/>
      <c r="L74" s="241"/>
      <c r="M74" s="241"/>
      <c r="N74" s="241"/>
      <c r="O74" s="241"/>
      <c r="P74" s="241"/>
      <c r="Q74" s="241"/>
      <c r="R74" s="241"/>
    </row>
    <row r="75" spans="1:18" ht="18.75" customHeight="1">
      <c r="A75" s="241"/>
      <c r="B75" s="689"/>
      <c r="C75" s="690"/>
      <c r="D75" s="691"/>
      <c r="E75" s="241"/>
      <c r="F75" s="241"/>
      <c r="G75" s="241"/>
      <c r="H75" s="241"/>
      <c r="I75" s="241"/>
      <c r="J75" s="241"/>
      <c r="K75" s="241"/>
      <c r="L75" s="241"/>
      <c r="M75" s="241"/>
      <c r="N75" s="241"/>
      <c r="O75" s="241"/>
      <c r="P75" s="241"/>
      <c r="Q75" s="241"/>
      <c r="R75" s="241"/>
    </row>
    <row r="76" spans="1:18">
      <c r="A76" s="241"/>
      <c r="B76" s="714" t="str">
        <f>IF(⑨第４号様式の１!U43=0,"",⑨第４号様式の１!U43)</f>
        <v/>
      </c>
      <c r="C76" s="714"/>
      <c r="D76" s="714"/>
      <c r="E76" s="241"/>
      <c r="F76" s="241"/>
      <c r="G76" s="241"/>
      <c r="H76" s="241"/>
      <c r="I76" s="241"/>
      <c r="J76" s="241"/>
      <c r="K76" s="241"/>
      <c r="L76" s="241"/>
      <c r="M76" s="241"/>
      <c r="N76" s="241"/>
      <c r="O76" s="241"/>
      <c r="P76" s="241"/>
      <c r="Q76" s="241"/>
      <c r="R76" s="241"/>
    </row>
    <row r="77" spans="1:18">
      <c r="A77" s="241"/>
      <c r="B77" s="714"/>
      <c r="C77" s="714"/>
      <c r="D77" s="714"/>
      <c r="E77" s="241"/>
      <c r="F77" s="241"/>
      <c r="G77" s="241"/>
      <c r="H77" s="241"/>
      <c r="I77" s="241"/>
      <c r="J77" s="241"/>
      <c r="K77" s="241"/>
      <c r="L77" s="241"/>
      <c r="M77" s="241"/>
      <c r="N77" s="241"/>
      <c r="O77" s="241"/>
      <c r="P77" s="241"/>
      <c r="Q77" s="241"/>
      <c r="R77" s="241"/>
    </row>
    <row r="78" spans="1:18">
      <c r="A78" s="241"/>
      <c r="B78" s="715"/>
      <c r="C78" s="715"/>
      <c r="D78" s="715"/>
      <c r="E78" s="241"/>
      <c r="F78" s="241"/>
      <c r="G78" s="241"/>
      <c r="H78" s="241"/>
      <c r="I78" s="241"/>
      <c r="J78" s="241"/>
      <c r="K78" s="241"/>
      <c r="L78" s="241"/>
      <c r="M78" s="241"/>
      <c r="N78" s="241"/>
      <c r="O78" s="241"/>
      <c r="P78" s="241"/>
      <c r="Q78" s="241"/>
      <c r="R78" s="241"/>
    </row>
    <row r="79" spans="1:18" ht="18.75" customHeight="1">
      <c r="A79" s="241"/>
      <c r="B79" s="695" t="s">
        <v>71</v>
      </c>
      <c r="C79" s="695"/>
      <c r="D79" s="695"/>
      <c r="E79" s="695"/>
      <c r="F79" s="695"/>
      <c r="G79" s="695"/>
      <c r="H79" s="695"/>
      <c r="I79" s="695"/>
      <c r="J79" s="695"/>
      <c r="K79" s="695"/>
      <c r="L79" s="695"/>
      <c r="M79" s="695"/>
      <c r="N79" s="695"/>
      <c r="O79" s="695"/>
      <c r="P79" s="695"/>
      <c r="Q79" s="695"/>
      <c r="R79" s="241"/>
    </row>
    <row r="80" spans="1:18" ht="18.75" customHeight="1">
      <c r="A80" s="241"/>
      <c r="B80" s="695"/>
      <c r="C80" s="695"/>
      <c r="D80" s="695"/>
      <c r="E80" s="695"/>
      <c r="F80" s="695"/>
      <c r="G80" s="695"/>
      <c r="H80" s="695"/>
      <c r="I80" s="695"/>
      <c r="J80" s="695"/>
      <c r="K80" s="695"/>
      <c r="L80" s="695"/>
      <c r="M80" s="695"/>
      <c r="N80" s="695"/>
      <c r="O80" s="695"/>
      <c r="P80" s="695"/>
      <c r="Q80" s="695"/>
      <c r="R80" s="241"/>
    </row>
    <row r="81" spans="1:18" ht="50.1" customHeight="1">
      <c r="A81" s="241"/>
      <c r="B81" s="692" t="s">
        <v>55</v>
      </c>
      <c r="C81" s="692"/>
      <c r="D81" s="692"/>
      <c r="E81" s="692"/>
      <c r="F81" s="692"/>
      <c r="G81" s="692" t="s">
        <v>56</v>
      </c>
      <c r="H81" s="692"/>
      <c r="I81" s="692"/>
      <c r="J81" s="692"/>
      <c r="K81" s="692"/>
      <c r="L81" s="692"/>
      <c r="M81" s="695" t="s">
        <v>62</v>
      </c>
      <c r="N81" s="695"/>
      <c r="O81" s="695"/>
      <c r="P81" s="695"/>
      <c r="Q81" s="695"/>
      <c r="R81" s="241"/>
    </row>
    <row r="82" spans="1:18" ht="50.1" customHeight="1">
      <c r="A82" s="241"/>
      <c r="B82" s="692"/>
      <c r="C82" s="692"/>
      <c r="D82" s="692"/>
      <c r="E82" s="692"/>
      <c r="F82" s="692"/>
      <c r="G82" s="692"/>
      <c r="H82" s="692"/>
      <c r="I82" s="692"/>
      <c r="J82" s="692"/>
      <c r="K82" s="692"/>
      <c r="L82" s="692"/>
      <c r="M82" s="695"/>
      <c r="N82" s="695"/>
      <c r="O82" s="695"/>
      <c r="P82" s="695"/>
      <c r="Q82" s="695"/>
      <c r="R82" s="241"/>
    </row>
    <row r="83" spans="1:18">
      <c r="A83" s="241"/>
      <c r="B83" s="694"/>
      <c r="C83" s="692" t="s">
        <v>20</v>
      </c>
      <c r="D83" s="692"/>
      <c r="E83" s="692"/>
      <c r="F83" s="692"/>
      <c r="G83" s="700" t="s">
        <v>57</v>
      </c>
      <c r="H83" s="702"/>
      <c r="I83" s="704" t="s">
        <v>17</v>
      </c>
      <c r="J83" s="702"/>
      <c r="K83" s="704" t="s">
        <v>59</v>
      </c>
      <c r="L83" s="706"/>
      <c r="M83" s="696"/>
      <c r="N83" s="696"/>
      <c r="O83" s="696"/>
      <c r="P83" s="696"/>
      <c r="Q83" s="696"/>
      <c r="R83" s="241"/>
    </row>
    <row r="84" spans="1:18">
      <c r="A84" s="241"/>
      <c r="B84" s="694"/>
      <c r="C84" s="692"/>
      <c r="D84" s="692"/>
      <c r="E84" s="692"/>
      <c r="F84" s="692"/>
      <c r="G84" s="701"/>
      <c r="H84" s="703"/>
      <c r="I84" s="705"/>
      <c r="J84" s="703"/>
      <c r="K84" s="705"/>
      <c r="L84" s="707"/>
      <c r="M84" s="696"/>
      <c r="N84" s="696"/>
      <c r="O84" s="696"/>
      <c r="P84" s="696"/>
      <c r="Q84" s="696"/>
      <c r="R84" s="241"/>
    </row>
    <row r="85" spans="1:18">
      <c r="A85" s="241"/>
      <c r="B85" s="694"/>
      <c r="C85" s="680" t="s">
        <v>338</v>
      </c>
      <c r="D85" s="681"/>
      <c r="E85" s="697"/>
      <c r="F85" s="698"/>
      <c r="G85" s="701"/>
      <c r="H85" s="703"/>
      <c r="I85" s="705"/>
      <c r="J85" s="703"/>
      <c r="K85" s="705"/>
      <c r="L85" s="707"/>
      <c r="M85" s="696"/>
      <c r="N85" s="696"/>
      <c r="O85" s="696"/>
      <c r="P85" s="696"/>
      <c r="Q85" s="696"/>
      <c r="R85" s="241"/>
    </row>
    <row r="86" spans="1:18">
      <c r="A86" s="241"/>
      <c r="B86" s="694"/>
      <c r="C86" s="680"/>
      <c r="D86" s="681"/>
      <c r="E86" s="697"/>
      <c r="F86" s="698"/>
      <c r="G86" s="701"/>
      <c r="H86" s="703"/>
      <c r="I86" s="705"/>
      <c r="J86" s="703"/>
      <c r="K86" s="705"/>
      <c r="L86" s="707"/>
      <c r="M86" s="696"/>
      <c r="N86" s="696"/>
      <c r="O86" s="696"/>
      <c r="P86" s="696"/>
      <c r="Q86" s="696"/>
      <c r="R86" s="241"/>
    </row>
    <row r="87" spans="1:18">
      <c r="A87" s="241"/>
      <c r="B87" s="694"/>
      <c r="C87" s="699" t="s">
        <v>50</v>
      </c>
      <c r="D87" s="699"/>
      <c r="E87" s="699"/>
      <c r="F87" s="699"/>
      <c r="G87" s="708" t="s">
        <v>60</v>
      </c>
      <c r="H87" s="705" t="s">
        <v>57</v>
      </c>
      <c r="I87" s="703"/>
      <c r="J87" s="705" t="s">
        <v>58</v>
      </c>
      <c r="K87" s="703"/>
      <c r="L87" s="707" t="s">
        <v>61</v>
      </c>
      <c r="M87" s="696"/>
      <c r="N87" s="696"/>
      <c r="O87" s="696"/>
      <c r="P87" s="696"/>
      <c r="Q87" s="696"/>
      <c r="R87" s="241"/>
    </row>
    <row r="88" spans="1:18">
      <c r="A88" s="241"/>
      <c r="B88" s="694"/>
      <c r="C88" s="699"/>
      <c r="D88" s="699"/>
      <c r="E88" s="699"/>
      <c r="F88" s="699"/>
      <c r="G88" s="709"/>
      <c r="H88" s="705"/>
      <c r="I88" s="703"/>
      <c r="J88" s="705"/>
      <c r="K88" s="703"/>
      <c r="L88" s="707"/>
      <c r="M88" s="696"/>
      <c r="N88" s="696"/>
      <c r="O88" s="696"/>
      <c r="P88" s="696"/>
      <c r="Q88" s="696"/>
      <c r="R88" s="241"/>
    </row>
    <row r="89" spans="1:18">
      <c r="A89" s="241"/>
      <c r="B89" s="694"/>
      <c r="C89" s="680" t="s">
        <v>339</v>
      </c>
      <c r="D89" s="681"/>
      <c r="E89" s="697"/>
      <c r="F89" s="698"/>
      <c r="G89" s="709"/>
      <c r="H89" s="705"/>
      <c r="I89" s="703"/>
      <c r="J89" s="705"/>
      <c r="K89" s="703"/>
      <c r="L89" s="707"/>
      <c r="M89" s="696"/>
      <c r="N89" s="696"/>
      <c r="O89" s="696"/>
      <c r="P89" s="696"/>
      <c r="Q89" s="696"/>
      <c r="R89" s="241"/>
    </row>
    <row r="90" spans="1:18">
      <c r="A90" s="241"/>
      <c r="B90" s="694"/>
      <c r="C90" s="680"/>
      <c r="D90" s="681"/>
      <c r="E90" s="697"/>
      <c r="F90" s="698"/>
      <c r="G90" s="710"/>
      <c r="H90" s="711"/>
      <c r="I90" s="712"/>
      <c r="J90" s="711"/>
      <c r="K90" s="712"/>
      <c r="L90" s="713"/>
      <c r="M90" s="696"/>
      <c r="N90" s="696"/>
      <c r="O90" s="696"/>
      <c r="P90" s="696"/>
      <c r="Q90" s="696"/>
      <c r="R90" s="241"/>
    </row>
    <row r="91" spans="1:18">
      <c r="A91" s="241"/>
      <c r="B91" s="241"/>
      <c r="C91" s="241"/>
      <c r="D91" s="241"/>
      <c r="E91" s="241"/>
      <c r="F91" s="241"/>
      <c r="G91" s="241"/>
      <c r="H91" s="241"/>
      <c r="I91" s="241"/>
      <c r="J91" s="241"/>
      <c r="K91" s="241"/>
      <c r="L91" s="241"/>
      <c r="M91" s="241"/>
      <c r="N91" s="241"/>
      <c r="O91" s="241"/>
      <c r="P91" s="241"/>
      <c r="Q91" s="241"/>
      <c r="R91" s="241"/>
    </row>
    <row r="92" spans="1:18" ht="49.5" customHeight="1">
      <c r="A92" s="682" t="s">
        <v>54</v>
      </c>
      <c r="B92" s="682"/>
      <c r="C92" s="682"/>
      <c r="D92" s="682"/>
      <c r="E92" s="682"/>
      <c r="F92" s="682"/>
      <c r="G92" s="682"/>
      <c r="H92" s="682"/>
      <c r="I92" s="682"/>
      <c r="J92" s="682"/>
      <c r="K92" s="682"/>
      <c r="L92" s="682"/>
      <c r="M92" s="682"/>
      <c r="N92" s="682"/>
      <c r="O92" s="682"/>
      <c r="P92" s="682"/>
      <c r="Q92" s="682"/>
      <c r="R92" s="682"/>
    </row>
    <row r="93" spans="1:18" ht="25.5">
      <c r="A93" s="682" t="s">
        <v>64</v>
      </c>
      <c r="B93" s="682"/>
      <c r="C93" s="682"/>
      <c r="D93" s="682"/>
      <c r="E93" s="682"/>
      <c r="F93" s="682"/>
      <c r="G93" s="682"/>
      <c r="H93" s="682"/>
      <c r="I93" s="682"/>
      <c r="J93" s="682"/>
      <c r="K93" s="682"/>
      <c r="L93" s="682"/>
      <c r="M93" s="682"/>
      <c r="N93" s="682"/>
      <c r="O93" s="682"/>
      <c r="P93" s="682"/>
      <c r="Q93" s="682"/>
      <c r="R93" s="682"/>
    </row>
    <row r="94" spans="1:18">
      <c r="A94" s="241"/>
      <c r="B94" s="683" t="s">
        <v>53</v>
      </c>
      <c r="C94" s="684"/>
      <c r="D94" s="685"/>
      <c r="E94" s="241"/>
      <c r="F94" s="241"/>
      <c r="G94" s="241"/>
      <c r="H94" s="241"/>
      <c r="I94" s="241"/>
      <c r="J94" s="241"/>
      <c r="K94" s="241"/>
      <c r="L94" s="241"/>
      <c r="M94" s="241"/>
      <c r="N94" s="241"/>
      <c r="O94" s="241"/>
      <c r="P94" s="241"/>
      <c r="Q94" s="241"/>
      <c r="R94" s="241"/>
    </row>
    <row r="95" spans="1:18">
      <c r="A95" s="241"/>
      <c r="B95" s="686"/>
      <c r="C95" s="687"/>
      <c r="D95" s="688"/>
      <c r="E95" s="241"/>
      <c r="F95" s="241"/>
      <c r="G95" s="241"/>
      <c r="H95" s="241"/>
      <c r="I95" s="241"/>
      <c r="J95" s="241"/>
      <c r="K95" s="241"/>
      <c r="L95" s="241"/>
      <c r="M95" s="241"/>
      <c r="N95" s="241"/>
      <c r="O95" s="241"/>
      <c r="P95" s="241"/>
      <c r="Q95" s="241"/>
      <c r="R95" s="241"/>
    </row>
    <row r="96" spans="1:18">
      <c r="A96" s="241"/>
      <c r="B96" s="689"/>
      <c r="C96" s="690"/>
      <c r="D96" s="691"/>
      <c r="E96" s="241"/>
      <c r="F96" s="241"/>
      <c r="G96" s="241"/>
      <c r="H96" s="241"/>
      <c r="I96" s="241"/>
      <c r="J96" s="241"/>
      <c r="K96" s="241"/>
      <c r="L96" s="241"/>
      <c r="M96" s="241"/>
      <c r="N96" s="241"/>
      <c r="O96" s="241"/>
      <c r="P96" s="241"/>
      <c r="Q96" s="241"/>
      <c r="R96" s="241"/>
    </row>
    <row r="97" spans="1:18">
      <c r="A97" s="241"/>
      <c r="B97" s="692" t="str">
        <f>IF(⑨第４号様式の１!U79=0,"",⑨第４号様式の１!U79)</f>
        <v/>
      </c>
      <c r="C97" s="692"/>
      <c r="D97" s="692"/>
      <c r="E97" s="241"/>
      <c r="F97" s="241"/>
      <c r="G97" s="241"/>
      <c r="H97" s="241"/>
      <c r="I97" s="241"/>
      <c r="J97" s="241"/>
      <c r="K97" s="241"/>
      <c r="L97" s="241"/>
      <c r="M97" s="241"/>
      <c r="N97" s="241"/>
      <c r="O97" s="241"/>
      <c r="P97" s="241"/>
      <c r="Q97" s="241"/>
      <c r="R97" s="241"/>
    </row>
    <row r="98" spans="1:18">
      <c r="A98" s="241"/>
      <c r="B98" s="692"/>
      <c r="C98" s="692"/>
      <c r="D98" s="692"/>
      <c r="E98" s="241"/>
      <c r="F98" s="241"/>
      <c r="G98" s="241"/>
      <c r="H98" s="241"/>
      <c r="I98" s="241"/>
      <c r="J98" s="241"/>
      <c r="K98" s="241"/>
      <c r="L98" s="241"/>
      <c r="M98" s="241"/>
      <c r="N98" s="241"/>
      <c r="O98" s="241"/>
      <c r="P98" s="241"/>
      <c r="Q98" s="241"/>
      <c r="R98" s="241"/>
    </row>
    <row r="99" spans="1:18">
      <c r="A99" s="241"/>
      <c r="B99" s="693"/>
      <c r="C99" s="693"/>
      <c r="D99" s="693"/>
      <c r="E99" s="241"/>
      <c r="F99" s="241"/>
      <c r="G99" s="241"/>
      <c r="H99" s="241"/>
      <c r="I99" s="241"/>
      <c r="J99" s="241"/>
      <c r="K99" s="241"/>
      <c r="L99" s="241"/>
      <c r="M99" s="241"/>
      <c r="N99" s="241"/>
      <c r="O99" s="241"/>
      <c r="P99" s="241"/>
      <c r="Q99" s="241"/>
      <c r="R99" s="241"/>
    </row>
    <row r="100" spans="1:18" ht="18.75" customHeight="1">
      <c r="A100" s="241"/>
      <c r="B100" s="695" t="s">
        <v>71</v>
      </c>
      <c r="C100" s="695"/>
      <c r="D100" s="695"/>
      <c r="E100" s="695"/>
      <c r="F100" s="695"/>
      <c r="G100" s="695"/>
      <c r="H100" s="695"/>
      <c r="I100" s="695"/>
      <c r="J100" s="695"/>
      <c r="K100" s="695"/>
      <c r="L100" s="695"/>
      <c r="M100" s="695"/>
      <c r="N100" s="695"/>
      <c r="O100" s="695"/>
      <c r="P100" s="695"/>
      <c r="Q100" s="695"/>
      <c r="R100" s="241"/>
    </row>
    <row r="101" spans="1:18" ht="18.75" customHeight="1">
      <c r="A101" s="241"/>
      <c r="B101" s="695"/>
      <c r="C101" s="695"/>
      <c r="D101" s="695"/>
      <c r="E101" s="695"/>
      <c r="F101" s="695"/>
      <c r="G101" s="695"/>
      <c r="H101" s="695"/>
      <c r="I101" s="695"/>
      <c r="J101" s="695"/>
      <c r="K101" s="695"/>
      <c r="L101" s="695"/>
      <c r="M101" s="695"/>
      <c r="N101" s="695"/>
      <c r="O101" s="695"/>
      <c r="P101" s="695"/>
      <c r="Q101" s="695"/>
      <c r="R101" s="241"/>
    </row>
    <row r="102" spans="1:18" ht="50.1" customHeight="1">
      <c r="A102" s="241"/>
      <c r="B102" s="692" t="s">
        <v>55</v>
      </c>
      <c r="C102" s="692"/>
      <c r="D102" s="692"/>
      <c r="E102" s="692"/>
      <c r="F102" s="692"/>
      <c r="G102" s="692" t="s">
        <v>56</v>
      </c>
      <c r="H102" s="692"/>
      <c r="I102" s="692"/>
      <c r="J102" s="692"/>
      <c r="K102" s="692"/>
      <c r="L102" s="692"/>
      <c r="M102" s="695" t="s">
        <v>62</v>
      </c>
      <c r="N102" s="695"/>
      <c r="O102" s="695"/>
      <c r="P102" s="695"/>
      <c r="Q102" s="695"/>
      <c r="R102" s="241"/>
    </row>
    <row r="103" spans="1:18" ht="50.1" customHeight="1">
      <c r="A103" s="241"/>
      <c r="B103" s="692"/>
      <c r="C103" s="692"/>
      <c r="D103" s="692"/>
      <c r="E103" s="692"/>
      <c r="F103" s="692"/>
      <c r="G103" s="692"/>
      <c r="H103" s="692"/>
      <c r="I103" s="692"/>
      <c r="J103" s="692"/>
      <c r="K103" s="692"/>
      <c r="L103" s="692"/>
      <c r="M103" s="695"/>
      <c r="N103" s="695"/>
      <c r="O103" s="695"/>
      <c r="P103" s="695"/>
      <c r="Q103" s="695"/>
      <c r="R103" s="241"/>
    </row>
    <row r="104" spans="1:18">
      <c r="A104" s="241"/>
      <c r="B104" s="694"/>
      <c r="C104" s="692" t="s">
        <v>20</v>
      </c>
      <c r="D104" s="692"/>
      <c r="E104" s="692"/>
      <c r="F104" s="692"/>
      <c r="G104" s="700" t="s">
        <v>57</v>
      </c>
      <c r="H104" s="702"/>
      <c r="I104" s="704" t="s">
        <v>17</v>
      </c>
      <c r="J104" s="702"/>
      <c r="K104" s="704" t="s">
        <v>59</v>
      </c>
      <c r="L104" s="706"/>
      <c r="M104" s="696"/>
      <c r="N104" s="696"/>
      <c r="O104" s="696"/>
      <c r="P104" s="696"/>
      <c r="Q104" s="696"/>
      <c r="R104" s="241"/>
    </row>
    <row r="105" spans="1:18">
      <c r="A105" s="241"/>
      <c r="B105" s="694"/>
      <c r="C105" s="692"/>
      <c r="D105" s="692"/>
      <c r="E105" s="692"/>
      <c r="F105" s="692"/>
      <c r="G105" s="701"/>
      <c r="H105" s="703"/>
      <c r="I105" s="705"/>
      <c r="J105" s="703"/>
      <c r="K105" s="705"/>
      <c r="L105" s="707"/>
      <c r="M105" s="696"/>
      <c r="N105" s="696"/>
      <c r="O105" s="696"/>
      <c r="P105" s="696"/>
      <c r="Q105" s="696"/>
      <c r="R105" s="241"/>
    </row>
    <row r="106" spans="1:18">
      <c r="A106" s="241"/>
      <c r="B106" s="694"/>
      <c r="C106" s="680" t="s">
        <v>338</v>
      </c>
      <c r="D106" s="681"/>
      <c r="E106" s="697"/>
      <c r="F106" s="698"/>
      <c r="G106" s="701"/>
      <c r="H106" s="703"/>
      <c r="I106" s="705"/>
      <c r="J106" s="703"/>
      <c r="K106" s="705"/>
      <c r="L106" s="707"/>
      <c r="M106" s="696"/>
      <c r="N106" s="696"/>
      <c r="O106" s="696"/>
      <c r="P106" s="696"/>
      <c r="Q106" s="696"/>
      <c r="R106" s="241"/>
    </row>
    <row r="107" spans="1:18">
      <c r="A107" s="241"/>
      <c r="B107" s="694"/>
      <c r="C107" s="680"/>
      <c r="D107" s="681"/>
      <c r="E107" s="697"/>
      <c r="F107" s="698"/>
      <c r="G107" s="701"/>
      <c r="H107" s="703"/>
      <c r="I107" s="705"/>
      <c r="J107" s="703"/>
      <c r="K107" s="705"/>
      <c r="L107" s="707"/>
      <c r="M107" s="696"/>
      <c r="N107" s="696"/>
      <c r="O107" s="696"/>
      <c r="P107" s="696"/>
      <c r="Q107" s="696"/>
      <c r="R107" s="241"/>
    </row>
    <row r="108" spans="1:18">
      <c r="A108" s="241"/>
      <c r="B108" s="694"/>
      <c r="C108" s="699" t="s">
        <v>50</v>
      </c>
      <c r="D108" s="699"/>
      <c r="E108" s="699"/>
      <c r="F108" s="699"/>
      <c r="G108" s="708" t="s">
        <v>60</v>
      </c>
      <c r="H108" s="705" t="s">
        <v>57</v>
      </c>
      <c r="I108" s="703"/>
      <c r="J108" s="705" t="s">
        <v>17</v>
      </c>
      <c r="K108" s="703"/>
      <c r="L108" s="707" t="s">
        <v>61</v>
      </c>
      <c r="M108" s="696"/>
      <c r="N108" s="696"/>
      <c r="O108" s="696"/>
      <c r="P108" s="696"/>
      <c r="Q108" s="696"/>
      <c r="R108" s="241"/>
    </row>
    <row r="109" spans="1:18">
      <c r="A109" s="241"/>
      <c r="B109" s="694"/>
      <c r="C109" s="699"/>
      <c r="D109" s="699"/>
      <c r="E109" s="699"/>
      <c r="F109" s="699"/>
      <c r="G109" s="709"/>
      <c r="H109" s="705"/>
      <c r="I109" s="703"/>
      <c r="J109" s="705"/>
      <c r="K109" s="703"/>
      <c r="L109" s="707"/>
      <c r="M109" s="696"/>
      <c r="N109" s="696"/>
      <c r="O109" s="696"/>
      <c r="P109" s="696"/>
      <c r="Q109" s="696"/>
      <c r="R109" s="241"/>
    </row>
    <row r="110" spans="1:18">
      <c r="A110" s="241"/>
      <c r="B110" s="694"/>
      <c r="C110" s="680" t="s">
        <v>339</v>
      </c>
      <c r="D110" s="681"/>
      <c r="E110" s="697"/>
      <c r="F110" s="698"/>
      <c r="G110" s="709"/>
      <c r="H110" s="705"/>
      <c r="I110" s="703"/>
      <c r="J110" s="705"/>
      <c r="K110" s="703"/>
      <c r="L110" s="707"/>
      <c r="M110" s="696"/>
      <c r="N110" s="696"/>
      <c r="O110" s="696"/>
      <c r="P110" s="696"/>
      <c r="Q110" s="696"/>
      <c r="R110" s="241"/>
    </row>
    <row r="111" spans="1:18">
      <c r="A111" s="241"/>
      <c r="B111" s="694"/>
      <c r="C111" s="680"/>
      <c r="D111" s="681"/>
      <c r="E111" s="697"/>
      <c r="F111" s="698"/>
      <c r="G111" s="710"/>
      <c r="H111" s="711"/>
      <c r="I111" s="712"/>
      <c r="J111" s="711"/>
      <c r="K111" s="712"/>
      <c r="L111" s="713"/>
      <c r="M111" s="696"/>
      <c r="N111" s="696"/>
      <c r="O111" s="696"/>
      <c r="P111" s="696"/>
      <c r="Q111" s="696"/>
      <c r="R111" s="241"/>
    </row>
    <row r="112" spans="1:18">
      <c r="A112" s="241"/>
      <c r="B112" s="241"/>
      <c r="C112" s="241"/>
      <c r="D112" s="241"/>
      <c r="E112" s="241"/>
      <c r="F112" s="241"/>
      <c r="G112" s="241"/>
      <c r="H112" s="241"/>
      <c r="I112" s="241"/>
      <c r="J112" s="241"/>
      <c r="K112" s="241"/>
      <c r="L112" s="241"/>
      <c r="M112" s="241"/>
      <c r="N112" s="241"/>
      <c r="O112" s="241"/>
      <c r="P112" s="241"/>
      <c r="Q112" s="241"/>
      <c r="R112" s="241"/>
    </row>
    <row r="113" spans="1:18" ht="25.5">
      <c r="A113" s="682" t="s">
        <v>65</v>
      </c>
      <c r="B113" s="682"/>
      <c r="C113" s="682"/>
      <c r="D113" s="682"/>
      <c r="E113" s="682"/>
      <c r="F113" s="682"/>
      <c r="G113" s="682"/>
      <c r="H113" s="682"/>
      <c r="I113" s="682"/>
      <c r="J113" s="682"/>
      <c r="K113" s="682"/>
      <c r="L113" s="682"/>
      <c r="M113" s="682"/>
      <c r="N113" s="682"/>
      <c r="O113" s="682"/>
      <c r="P113" s="682"/>
      <c r="Q113" s="682"/>
      <c r="R113" s="682"/>
    </row>
    <row r="114" spans="1:18" ht="25.5">
      <c r="A114" s="682" t="s">
        <v>63</v>
      </c>
      <c r="B114" s="682"/>
      <c r="C114" s="682"/>
      <c r="D114" s="682"/>
      <c r="E114" s="682"/>
      <c r="F114" s="682"/>
      <c r="G114" s="682"/>
      <c r="H114" s="682"/>
      <c r="I114" s="682"/>
      <c r="J114" s="682"/>
      <c r="K114" s="682"/>
      <c r="L114" s="682"/>
      <c r="M114" s="682"/>
      <c r="N114" s="682"/>
      <c r="O114" s="682"/>
      <c r="P114" s="682"/>
      <c r="Q114" s="682"/>
      <c r="R114" s="682"/>
    </row>
    <row r="115" spans="1:18">
      <c r="A115" s="241"/>
      <c r="B115" s="683" t="s">
        <v>53</v>
      </c>
      <c r="C115" s="684"/>
      <c r="D115" s="685"/>
      <c r="E115" s="241"/>
      <c r="F115" s="241"/>
      <c r="G115" s="241"/>
      <c r="H115" s="241"/>
      <c r="I115" s="241"/>
      <c r="J115" s="241"/>
      <c r="K115" s="241"/>
      <c r="L115" s="241"/>
      <c r="M115" s="241"/>
      <c r="N115" s="241"/>
      <c r="O115" s="241"/>
      <c r="P115" s="241"/>
      <c r="Q115" s="241"/>
      <c r="R115" s="241"/>
    </row>
    <row r="116" spans="1:18">
      <c r="A116" s="241"/>
      <c r="B116" s="686"/>
      <c r="C116" s="687"/>
      <c r="D116" s="688"/>
      <c r="E116" s="241"/>
      <c r="F116" s="241"/>
      <c r="G116" s="241"/>
      <c r="H116" s="241"/>
      <c r="I116" s="241"/>
      <c r="J116" s="241"/>
      <c r="K116" s="241"/>
      <c r="L116" s="241"/>
      <c r="M116" s="241"/>
      <c r="N116" s="241"/>
      <c r="O116" s="241"/>
      <c r="P116" s="241"/>
      <c r="Q116" s="241"/>
      <c r="R116" s="241"/>
    </row>
    <row r="117" spans="1:18">
      <c r="A117" s="241"/>
      <c r="B117" s="689"/>
      <c r="C117" s="690"/>
      <c r="D117" s="691"/>
      <c r="E117" s="241"/>
      <c r="F117" s="241"/>
      <c r="G117" s="241"/>
      <c r="H117" s="241"/>
      <c r="I117" s="241"/>
      <c r="J117" s="241"/>
      <c r="K117" s="241"/>
      <c r="L117" s="241"/>
      <c r="M117" s="241"/>
      <c r="N117" s="241"/>
      <c r="O117" s="241"/>
      <c r="P117" s="241"/>
      <c r="Q117" s="241"/>
      <c r="R117" s="241"/>
    </row>
    <row r="118" spans="1:18">
      <c r="A118" s="241"/>
      <c r="B118" s="692" t="str">
        <f>IF(⑨第４号様式の１!U123=0,"",⑨第４号様式の１!U123)</f>
        <v/>
      </c>
      <c r="C118" s="692"/>
      <c r="D118" s="692"/>
      <c r="E118" s="241"/>
      <c r="F118" s="241"/>
      <c r="G118" s="241"/>
      <c r="H118" s="241"/>
      <c r="I118" s="241"/>
      <c r="J118" s="241"/>
      <c r="K118" s="241"/>
      <c r="L118" s="241"/>
      <c r="M118" s="241"/>
      <c r="N118" s="241"/>
      <c r="O118" s="241"/>
      <c r="P118" s="241"/>
      <c r="Q118" s="241"/>
      <c r="R118" s="241"/>
    </row>
    <row r="119" spans="1:18">
      <c r="A119" s="241"/>
      <c r="B119" s="692"/>
      <c r="C119" s="692"/>
      <c r="D119" s="692"/>
      <c r="E119" s="241"/>
      <c r="F119" s="241"/>
      <c r="G119" s="241"/>
      <c r="H119" s="241"/>
      <c r="I119" s="241"/>
      <c r="J119" s="241"/>
      <c r="K119" s="241"/>
      <c r="L119" s="241"/>
      <c r="M119" s="241"/>
      <c r="N119" s="241"/>
      <c r="O119" s="241"/>
      <c r="P119" s="241"/>
      <c r="Q119" s="241"/>
      <c r="R119" s="241"/>
    </row>
    <row r="120" spans="1:18">
      <c r="A120" s="241"/>
      <c r="B120" s="693"/>
      <c r="C120" s="693"/>
      <c r="D120" s="693"/>
      <c r="E120" s="241"/>
      <c r="F120" s="241"/>
      <c r="G120" s="241"/>
      <c r="H120" s="241"/>
      <c r="I120" s="241"/>
      <c r="J120" s="241"/>
      <c r="K120" s="241"/>
      <c r="L120" s="241"/>
      <c r="M120" s="241"/>
      <c r="N120" s="241"/>
      <c r="O120" s="241"/>
      <c r="P120" s="241"/>
      <c r="Q120" s="241"/>
      <c r="R120" s="241"/>
    </row>
    <row r="121" spans="1:18" ht="18.75" customHeight="1">
      <c r="A121" s="241"/>
      <c r="B121" s="695" t="s">
        <v>71</v>
      </c>
      <c r="C121" s="695"/>
      <c r="D121" s="695"/>
      <c r="E121" s="695"/>
      <c r="F121" s="695"/>
      <c r="G121" s="695"/>
      <c r="H121" s="695"/>
      <c r="I121" s="695"/>
      <c r="J121" s="695"/>
      <c r="K121" s="695"/>
      <c r="L121" s="695"/>
      <c r="M121" s="695"/>
      <c r="N121" s="695"/>
      <c r="O121" s="695"/>
      <c r="P121" s="695"/>
      <c r="Q121" s="695"/>
      <c r="R121" s="241"/>
    </row>
    <row r="122" spans="1:18" ht="18.75" customHeight="1">
      <c r="A122" s="241"/>
      <c r="B122" s="695"/>
      <c r="C122" s="695"/>
      <c r="D122" s="695"/>
      <c r="E122" s="695"/>
      <c r="F122" s="695"/>
      <c r="G122" s="695"/>
      <c r="H122" s="695"/>
      <c r="I122" s="695"/>
      <c r="J122" s="695"/>
      <c r="K122" s="695"/>
      <c r="L122" s="695"/>
      <c r="M122" s="695"/>
      <c r="N122" s="695"/>
      <c r="O122" s="695"/>
      <c r="P122" s="695"/>
      <c r="Q122" s="695"/>
      <c r="R122" s="241"/>
    </row>
    <row r="123" spans="1:18" ht="50.1" customHeight="1">
      <c r="A123" s="241"/>
      <c r="B123" s="692" t="s">
        <v>55</v>
      </c>
      <c r="C123" s="692"/>
      <c r="D123" s="692"/>
      <c r="E123" s="692"/>
      <c r="F123" s="692"/>
      <c r="G123" s="692" t="s">
        <v>56</v>
      </c>
      <c r="H123" s="692"/>
      <c r="I123" s="692"/>
      <c r="J123" s="692"/>
      <c r="K123" s="692"/>
      <c r="L123" s="692"/>
      <c r="M123" s="695" t="s">
        <v>62</v>
      </c>
      <c r="N123" s="695"/>
      <c r="O123" s="695"/>
      <c r="P123" s="695"/>
      <c r="Q123" s="695"/>
      <c r="R123" s="241"/>
    </row>
    <row r="124" spans="1:18" ht="50.1" customHeight="1">
      <c r="A124" s="241"/>
      <c r="B124" s="692"/>
      <c r="C124" s="692"/>
      <c r="D124" s="692"/>
      <c r="E124" s="692"/>
      <c r="F124" s="692"/>
      <c r="G124" s="692"/>
      <c r="H124" s="692"/>
      <c r="I124" s="692"/>
      <c r="J124" s="692"/>
      <c r="K124" s="692"/>
      <c r="L124" s="692"/>
      <c r="M124" s="695"/>
      <c r="N124" s="695"/>
      <c r="O124" s="695"/>
      <c r="P124" s="695"/>
      <c r="Q124" s="695"/>
      <c r="R124" s="241"/>
    </row>
    <row r="125" spans="1:18">
      <c r="A125" s="241"/>
      <c r="B125" s="694"/>
      <c r="C125" s="692" t="s">
        <v>20</v>
      </c>
      <c r="D125" s="692"/>
      <c r="E125" s="692"/>
      <c r="F125" s="692"/>
      <c r="G125" s="700" t="s">
        <v>57</v>
      </c>
      <c r="H125" s="702"/>
      <c r="I125" s="704" t="s">
        <v>17</v>
      </c>
      <c r="J125" s="702"/>
      <c r="K125" s="704" t="s">
        <v>59</v>
      </c>
      <c r="L125" s="706"/>
      <c r="M125" s="696"/>
      <c r="N125" s="696"/>
      <c r="O125" s="696"/>
      <c r="P125" s="696"/>
      <c r="Q125" s="696"/>
      <c r="R125" s="241"/>
    </row>
    <row r="126" spans="1:18">
      <c r="A126" s="241"/>
      <c r="B126" s="694"/>
      <c r="C126" s="692"/>
      <c r="D126" s="692"/>
      <c r="E126" s="692"/>
      <c r="F126" s="692"/>
      <c r="G126" s="701"/>
      <c r="H126" s="703"/>
      <c r="I126" s="705"/>
      <c r="J126" s="703"/>
      <c r="K126" s="705"/>
      <c r="L126" s="707"/>
      <c r="M126" s="696"/>
      <c r="N126" s="696"/>
      <c r="O126" s="696"/>
      <c r="P126" s="696"/>
      <c r="Q126" s="696"/>
      <c r="R126" s="241"/>
    </row>
    <row r="127" spans="1:18">
      <c r="A127" s="241"/>
      <c r="B127" s="694"/>
      <c r="C127" s="680" t="s">
        <v>338</v>
      </c>
      <c r="D127" s="681"/>
      <c r="E127" s="697"/>
      <c r="F127" s="698"/>
      <c r="G127" s="701"/>
      <c r="H127" s="703"/>
      <c r="I127" s="705"/>
      <c r="J127" s="703"/>
      <c r="K127" s="705"/>
      <c r="L127" s="707"/>
      <c r="M127" s="696"/>
      <c r="N127" s="696"/>
      <c r="O127" s="696"/>
      <c r="P127" s="696"/>
      <c r="Q127" s="696"/>
      <c r="R127" s="241"/>
    </row>
    <row r="128" spans="1:18">
      <c r="A128" s="241"/>
      <c r="B128" s="694"/>
      <c r="C128" s="680"/>
      <c r="D128" s="681"/>
      <c r="E128" s="697"/>
      <c r="F128" s="698"/>
      <c r="G128" s="701"/>
      <c r="H128" s="703"/>
      <c r="I128" s="705"/>
      <c r="J128" s="703"/>
      <c r="K128" s="705"/>
      <c r="L128" s="707"/>
      <c r="M128" s="696"/>
      <c r="N128" s="696"/>
      <c r="O128" s="696"/>
      <c r="P128" s="696"/>
      <c r="Q128" s="696"/>
      <c r="R128" s="241"/>
    </row>
    <row r="129" spans="1:18">
      <c r="A129" s="241"/>
      <c r="B129" s="694"/>
      <c r="C129" s="699" t="s">
        <v>50</v>
      </c>
      <c r="D129" s="699"/>
      <c r="E129" s="699"/>
      <c r="F129" s="699"/>
      <c r="G129" s="708" t="s">
        <v>60</v>
      </c>
      <c r="H129" s="705" t="s">
        <v>57</v>
      </c>
      <c r="I129" s="703"/>
      <c r="J129" s="705" t="s">
        <v>17</v>
      </c>
      <c r="K129" s="703"/>
      <c r="L129" s="707" t="s">
        <v>61</v>
      </c>
      <c r="M129" s="696"/>
      <c r="N129" s="696"/>
      <c r="O129" s="696"/>
      <c r="P129" s="696"/>
      <c r="Q129" s="696"/>
      <c r="R129" s="241"/>
    </row>
    <row r="130" spans="1:18">
      <c r="A130" s="241"/>
      <c r="B130" s="694"/>
      <c r="C130" s="699"/>
      <c r="D130" s="699"/>
      <c r="E130" s="699"/>
      <c r="F130" s="699"/>
      <c r="G130" s="709"/>
      <c r="H130" s="705"/>
      <c r="I130" s="703"/>
      <c r="J130" s="705"/>
      <c r="K130" s="703"/>
      <c r="L130" s="707"/>
      <c r="M130" s="696"/>
      <c r="N130" s="696"/>
      <c r="O130" s="696"/>
      <c r="P130" s="696"/>
      <c r="Q130" s="696"/>
      <c r="R130" s="241"/>
    </row>
    <row r="131" spans="1:18">
      <c r="A131" s="241"/>
      <c r="B131" s="694"/>
      <c r="C131" s="680" t="s">
        <v>339</v>
      </c>
      <c r="D131" s="681"/>
      <c r="E131" s="697"/>
      <c r="F131" s="698"/>
      <c r="G131" s="709"/>
      <c r="H131" s="705"/>
      <c r="I131" s="703"/>
      <c r="J131" s="705"/>
      <c r="K131" s="703"/>
      <c r="L131" s="707"/>
      <c r="M131" s="696"/>
      <c r="N131" s="696"/>
      <c r="O131" s="696"/>
      <c r="P131" s="696"/>
      <c r="Q131" s="696"/>
      <c r="R131" s="241"/>
    </row>
    <row r="132" spans="1:18">
      <c r="A132" s="241"/>
      <c r="B132" s="694"/>
      <c r="C132" s="680"/>
      <c r="D132" s="681"/>
      <c r="E132" s="697"/>
      <c r="F132" s="698"/>
      <c r="G132" s="710"/>
      <c r="H132" s="711"/>
      <c r="I132" s="712"/>
      <c r="J132" s="711"/>
      <c r="K132" s="712"/>
      <c r="L132" s="713"/>
      <c r="M132" s="696"/>
      <c r="N132" s="696"/>
      <c r="O132" s="696"/>
      <c r="P132" s="696"/>
      <c r="Q132" s="696"/>
      <c r="R132" s="241"/>
    </row>
    <row r="133" spans="1:18">
      <c r="A133" s="241"/>
      <c r="B133" s="241"/>
      <c r="C133" s="241"/>
      <c r="D133" s="241"/>
      <c r="E133" s="241"/>
      <c r="F133" s="241"/>
      <c r="G133" s="241"/>
      <c r="H133" s="241"/>
      <c r="I133" s="241"/>
      <c r="J133" s="241"/>
      <c r="K133" s="241"/>
      <c r="L133" s="241"/>
      <c r="M133" s="241"/>
      <c r="N133" s="241"/>
      <c r="O133" s="241"/>
      <c r="P133" s="241"/>
      <c r="Q133" s="241"/>
      <c r="R133" s="241"/>
    </row>
    <row r="134" spans="1:18" ht="25.5">
      <c r="A134" s="682" t="s">
        <v>65</v>
      </c>
      <c r="B134" s="682"/>
      <c r="C134" s="682"/>
      <c r="D134" s="682"/>
      <c r="E134" s="682"/>
      <c r="F134" s="682"/>
      <c r="G134" s="682"/>
      <c r="H134" s="682"/>
      <c r="I134" s="682"/>
      <c r="J134" s="682"/>
      <c r="K134" s="682"/>
      <c r="L134" s="682"/>
      <c r="M134" s="682"/>
      <c r="N134" s="682"/>
      <c r="O134" s="682"/>
      <c r="P134" s="682"/>
      <c r="Q134" s="682"/>
      <c r="R134" s="682"/>
    </row>
    <row r="135" spans="1:18" ht="25.5">
      <c r="A135" s="682" t="s">
        <v>64</v>
      </c>
      <c r="B135" s="682"/>
      <c r="C135" s="682"/>
      <c r="D135" s="682"/>
      <c r="E135" s="682"/>
      <c r="F135" s="682"/>
      <c r="G135" s="682"/>
      <c r="H135" s="682"/>
      <c r="I135" s="682"/>
      <c r="J135" s="682"/>
      <c r="K135" s="682"/>
      <c r="L135" s="682"/>
      <c r="M135" s="682"/>
      <c r="N135" s="682"/>
      <c r="O135" s="682"/>
      <c r="P135" s="682"/>
      <c r="Q135" s="682"/>
      <c r="R135" s="682"/>
    </row>
    <row r="136" spans="1:18">
      <c r="A136" s="241"/>
      <c r="B136" s="683" t="s">
        <v>53</v>
      </c>
      <c r="C136" s="684"/>
      <c r="D136" s="685"/>
      <c r="E136" s="241"/>
      <c r="F136" s="241"/>
      <c r="G136" s="241"/>
      <c r="H136" s="241"/>
      <c r="I136" s="241"/>
      <c r="J136" s="241"/>
      <c r="K136" s="241"/>
      <c r="L136" s="241"/>
      <c r="M136" s="241"/>
      <c r="N136" s="241"/>
      <c r="O136" s="241"/>
      <c r="P136" s="241"/>
      <c r="Q136" s="241"/>
      <c r="R136" s="241"/>
    </row>
    <row r="137" spans="1:18">
      <c r="A137" s="241"/>
      <c r="B137" s="686"/>
      <c r="C137" s="687"/>
      <c r="D137" s="688"/>
      <c r="E137" s="241"/>
      <c r="F137" s="241"/>
      <c r="G137" s="241"/>
      <c r="H137" s="241"/>
      <c r="I137" s="241"/>
      <c r="J137" s="241"/>
      <c r="K137" s="241"/>
      <c r="L137" s="241"/>
      <c r="M137" s="241"/>
      <c r="N137" s="241"/>
      <c r="O137" s="241"/>
      <c r="P137" s="241"/>
      <c r="Q137" s="241"/>
      <c r="R137" s="241"/>
    </row>
    <row r="138" spans="1:18">
      <c r="A138" s="241"/>
      <c r="B138" s="689"/>
      <c r="C138" s="690"/>
      <c r="D138" s="691"/>
      <c r="E138" s="241"/>
      <c r="F138" s="241"/>
      <c r="G138" s="241"/>
      <c r="H138" s="241"/>
      <c r="I138" s="241"/>
      <c r="J138" s="241"/>
      <c r="K138" s="241"/>
      <c r="L138" s="241"/>
      <c r="M138" s="241"/>
      <c r="N138" s="241"/>
      <c r="O138" s="241"/>
      <c r="P138" s="241"/>
      <c r="Q138" s="241"/>
      <c r="R138" s="241"/>
    </row>
    <row r="139" spans="1:18">
      <c r="A139" s="241"/>
      <c r="B139" s="692" t="str">
        <f>IF(⑨第４号様式の１!U173=0,"",⑨第４号様式の１!U173)</f>
        <v/>
      </c>
      <c r="C139" s="692"/>
      <c r="D139" s="692"/>
      <c r="E139" s="241"/>
      <c r="F139" s="241"/>
      <c r="G139" s="241"/>
      <c r="H139" s="241"/>
      <c r="I139" s="241"/>
      <c r="J139" s="241"/>
      <c r="K139" s="241"/>
      <c r="L139" s="241"/>
      <c r="M139" s="241"/>
      <c r="N139" s="241"/>
      <c r="O139" s="241"/>
      <c r="P139" s="241"/>
      <c r="Q139" s="241"/>
      <c r="R139" s="241"/>
    </row>
    <row r="140" spans="1:18">
      <c r="A140" s="241"/>
      <c r="B140" s="692"/>
      <c r="C140" s="692"/>
      <c r="D140" s="692"/>
      <c r="E140" s="241"/>
      <c r="F140" s="241"/>
      <c r="G140" s="241"/>
      <c r="H140" s="241"/>
      <c r="I140" s="241"/>
      <c r="J140" s="241"/>
      <c r="K140" s="241"/>
      <c r="L140" s="241"/>
      <c r="M140" s="241"/>
      <c r="N140" s="241"/>
      <c r="O140" s="241"/>
      <c r="P140" s="241"/>
      <c r="Q140" s="241"/>
      <c r="R140" s="241"/>
    </row>
    <row r="141" spans="1:18">
      <c r="A141" s="241"/>
      <c r="B141" s="693"/>
      <c r="C141" s="693"/>
      <c r="D141" s="693"/>
      <c r="E141" s="241"/>
      <c r="F141" s="241"/>
      <c r="G141" s="241"/>
      <c r="H141" s="241"/>
      <c r="I141" s="241"/>
      <c r="J141" s="241"/>
      <c r="K141" s="241"/>
      <c r="L141" s="241"/>
      <c r="M141" s="241"/>
      <c r="N141" s="241"/>
      <c r="O141" s="241"/>
      <c r="P141" s="241"/>
      <c r="Q141" s="241"/>
      <c r="R141" s="241"/>
    </row>
    <row r="142" spans="1:18" ht="18.75" customHeight="1">
      <c r="A142" s="241"/>
      <c r="B142" s="683" t="s">
        <v>71</v>
      </c>
      <c r="C142" s="684"/>
      <c r="D142" s="684"/>
      <c r="E142" s="684"/>
      <c r="F142" s="684"/>
      <c r="G142" s="684"/>
      <c r="H142" s="684"/>
      <c r="I142" s="684"/>
      <c r="J142" s="684"/>
      <c r="K142" s="684"/>
      <c r="L142" s="684"/>
      <c r="M142" s="684"/>
      <c r="N142" s="684"/>
      <c r="O142" s="684"/>
      <c r="P142" s="684"/>
      <c r="Q142" s="685"/>
      <c r="R142" s="241"/>
    </row>
    <row r="143" spans="1:18" ht="18.75" customHeight="1">
      <c r="A143" s="241"/>
      <c r="B143" s="689"/>
      <c r="C143" s="690"/>
      <c r="D143" s="690"/>
      <c r="E143" s="690"/>
      <c r="F143" s="690"/>
      <c r="G143" s="690"/>
      <c r="H143" s="690"/>
      <c r="I143" s="690"/>
      <c r="J143" s="690"/>
      <c r="K143" s="690"/>
      <c r="L143" s="690"/>
      <c r="M143" s="690"/>
      <c r="N143" s="690"/>
      <c r="O143" s="690"/>
      <c r="P143" s="690"/>
      <c r="Q143" s="691"/>
      <c r="R143" s="241"/>
    </row>
    <row r="144" spans="1:18" ht="50.1" customHeight="1">
      <c r="A144" s="241"/>
      <c r="B144" s="701" t="s">
        <v>55</v>
      </c>
      <c r="C144" s="705"/>
      <c r="D144" s="705"/>
      <c r="E144" s="705"/>
      <c r="F144" s="707"/>
      <c r="G144" s="701" t="s">
        <v>56</v>
      </c>
      <c r="H144" s="705"/>
      <c r="I144" s="705"/>
      <c r="J144" s="705"/>
      <c r="K144" s="705"/>
      <c r="L144" s="707"/>
      <c r="M144" s="784" t="s">
        <v>62</v>
      </c>
      <c r="N144" s="785"/>
      <c r="O144" s="785"/>
      <c r="P144" s="785"/>
      <c r="Q144" s="786"/>
      <c r="R144" s="241"/>
    </row>
    <row r="145" spans="1:18" ht="50.1" customHeight="1">
      <c r="A145" s="241"/>
      <c r="B145" s="790"/>
      <c r="C145" s="711"/>
      <c r="D145" s="711"/>
      <c r="E145" s="711"/>
      <c r="F145" s="713"/>
      <c r="G145" s="701"/>
      <c r="H145" s="705"/>
      <c r="I145" s="705"/>
      <c r="J145" s="705"/>
      <c r="K145" s="705"/>
      <c r="L145" s="707"/>
      <c r="M145" s="784"/>
      <c r="N145" s="785"/>
      <c r="O145" s="785"/>
      <c r="P145" s="785"/>
      <c r="Q145" s="786"/>
      <c r="R145" s="241"/>
    </row>
    <row r="146" spans="1:18">
      <c r="A146" s="241"/>
      <c r="B146" s="678"/>
      <c r="C146" s="692" t="s">
        <v>20</v>
      </c>
      <c r="D146" s="692"/>
      <c r="E146" s="692"/>
      <c r="F146" s="692"/>
      <c r="G146" s="700" t="s">
        <v>57</v>
      </c>
      <c r="H146" s="702"/>
      <c r="I146" s="704" t="s">
        <v>17</v>
      </c>
      <c r="J146" s="702"/>
      <c r="K146" s="704" t="s">
        <v>59</v>
      </c>
      <c r="L146" s="706"/>
      <c r="M146" s="787"/>
      <c r="N146" s="788"/>
      <c r="O146" s="788"/>
      <c r="P146" s="788"/>
      <c r="Q146" s="789"/>
      <c r="R146" s="241"/>
    </row>
    <row r="147" spans="1:18">
      <c r="A147" s="241"/>
      <c r="B147" s="679"/>
      <c r="C147" s="692"/>
      <c r="D147" s="692"/>
      <c r="E147" s="692"/>
      <c r="F147" s="692"/>
      <c r="G147" s="701"/>
      <c r="H147" s="703"/>
      <c r="I147" s="705"/>
      <c r="J147" s="703"/>
      <c r="K147" s="705"/>
      <c r="L147" s="707"/>
      <c r="M147" s="787"/>
      <c r="N147" s="788"/>
      <c r="O147" s="788"/>
      <c r="P147" s="788"/>
      <c r="Q147" s="789"/>
      <c r="R147" s="241"/>
    </row>
    <row r="148" spans="1:18">
      <c r="A148" s="241"/>
      <c r="B148" s="678"/>
      <c r="C148" s="680" t="s">
        <v>338</v>
      </c>
      <c r="D148" s="681"/>
      <c r="E148" s="697"/>
      <c r="F148" s="698"/>
      <c r="G148" s="701"/>
      <c r="H148" s="703"/>
      <c r="I148" s="705"/>
      <c r="J148" s="703"/>
      <c r="K148" s="705"/>
      <c r="L148" s="707"/>
      <c r="M148" s="787"/>
      <c r="N148" s="788"/>
      <c r="O148" s="788"/>
      <c r="P148" s="788"/>
      <c r="Q148" s="789"/>
      <c r="R148" s="241"/>
    </row>
    <row r="149" spans="1:18">
      <c r="A149" s="241"/>
      <c r="B149" s="679"/>
      <c r="C149" s="680"/>
      <c r="D149" s="681"/>
      <c r="E149" s="697"/>
      <c r="F149" s="698"/>
      <c r="G149" s="701"/>
      <c r="H149" s="703"/>
      <c r="I149" s="705"/>
      <c r="J149" s="703"/>
      <c r="K149" s="705"/>
      <c r="L149" s="707"/>
      <c r="M149" s="787"/>
      <c r="N149" s="788"/>
      <c r="O149" s="788"/>
      <c r="P149" s="788"/>
      <c r="Q149" s="789"/>
      <c r="R149" s="241"/>
    </row>
    <row r="150" spans="1:18">
      <c r="A150" s="241"/>
      <c r="B150" s="678"/>
      <c r="C150" s="699" t="s">
        <v>50</v>
      </c>
      <c r="D150" s="699"/>
      <c r="E150" s="699"/>
      <c r="F150" s="699"/>
      <c r="G150" s="708" t="s">
        <v>60</v>
      </c>
      <c r="H150" s="705" t="s">
        <v>57</v>
      </c>
      <c r="I150" s="703"/>
      <c r="J150" s="705" t="s">
        <v>17</v>
      </c>
      <c r="K150" s="703"/>
      <c r="L150" s="707" t="s">
        <v>61</v>
      </c>
      <c r="M150" s="787"/>
      <c r="N150" s="788"/>
      <c r="O150" s="788"/>
      <c r="P150" s="788"/>
      <c r="Q150" s="789"/>
      <c r="R150" s="241"/>
    </row>
    <row r="151" spans="1:18">
      <c r="A151" s="241"/>
      <c r="B151" s="679"/>
      <c r="C151" s="699"/>
      <c r="D151" s="699"/>
      <c r="E151" s="699"/>
      <c r="F151" s="699"/>
      <c r="G151" s="709"/>
      <c r="H151" s="705"/>
      <c r="I151" s="703"/>
      <c r="J151" s="705"/>
      <c r="K151" s="703"/>
      <c r="L151" s="707"/>
      <c r="M151" s="787"/>
      <c r="N151" s="788"/>
      <c r="O151" s="788"/>
      <c r="P151" s="788"/>
      <c r="Q151" s="789"/>
      <c r="R151" s="241"/>
    </row>
    <row r="152" spans="1:18">
      <c r="A152" s="241"/>
      <c r="B152" s="678"/>
      <c r="C152" s="680" t="s">
        <v>339</v>
      </c>
      <c r="D152" s="681"/>
      <c r="E152" s="697"/>
      <c r="F152" s="698"/>
      <c r="G152" s="709"/>
      <c r="H152" s="705"/>
      <c r="I152" s="703"/>
      <c r="J152" s="705"/>
      <c r="K152" s="703"/>
      <c r="L152" s="707"/>
      <c r="M152" s="787"/>
      <c r="N152" s="788"/>
      <c r="O152" s="788"/>
      <c r="P152" s="788"/>
      <c r="Q152" s="789"/>
      <c r="R152" s="241"/>
    </row>
    <row r="153" spans="1:18">
      <c r="A153" s="241"/>
      <c r="B153" s="679"/>
      <c r="C153" s="680"/>
      <c r="D153" s="681"/>
      <c r="E153" s="697"/>
      <c r="F153" s="698"/>
      <c r="G153" s="710"/>
      <c r="H153" s="711"/>
      <c r="I153" s="712"/>
      <c r="J153" s="711"/>
      <c r="K153" s="712"/>
      <c r="L153" s="713"/>
      <c r="M153" s="787"/>
      <c r="N153" s="788"/>
      <c r="O153" s="788"/>
      <c r="P153" s="788"/>
      <c r="Q153" s="789"/>
      <c r="R153" s="241"/>
    </row>
    <row r="154" spans="1:18">
      <c r="A154" s="241"/>
      <c r="B154" s="241"/>
      <c r="C154" s="241"/>
      <c r="D154" s="241"/>
      <c r="E154" s="241"/>
      <c r="F154" s="241"/>
      <c r="G154" s="241"/>
      <c r="H154" s="241"/>
      <c r="I154" s="241"/>
      <c r="J154" s="241"/>
      <c r="K154" s="241"/>
      <c r="L154" s="241"/>
      <c r="M154" s="241"/>
      <c r="N154" s="241"/>
      <c r="O154" s="241"/>
      <c r="P154" s="241"/>
      <c r="Q154" s="241"/>
      <c r="R154" s="241"/>
    </row>
    <row r="155" spans="1:18">
      <c r="A155" s="241"/>
      <c r="B155" s="241"/>
      <c r="C155" s="241"/>
      <c r="D155" s="241"/>
      <c r="E155" s="241"/>
      <c r="F155" s="241"/>
      <c r="G155" s="241"/>
      <c r="H155" s="241"/>
      <c r="I155" s="241"/>
      <c r="J155" s="241"/>
      <c r="K155" s="241"/>
      <c r="L155" s="241"/>
      <c r="M155" s="241"/>
      <c r="N155" s="241"/>
      <c r="O155" s="241"/>
      <c r="P155" s="241"/>
      <c r="Q155" s="241"/>
      <c r="R155" s="241"/>
    </row>
  </sheetData>
  <sheetProtection algorithmName="SHA-512" hashValue="Sepo4q9XISOliWlF9KxKHLe6EFvGlEc66qlCgs1WM2l2y291RpDHjVuD6HIbiY2QCSOaFUUYslpj1q0GoQYGXA==" saltValue="HMYY03/QSb+dD8bk8bGMZw==" spinCount="100000" sheet="1" objects="1" scenarios="1"/>
  <mergeCells count="216">
    <mergeCell ref="M144:Q145"/>
    <mergeCell ref="M146:Q153"/>
    <mergeCell ref="B142:Q143"/>
    <mergeCell ref="G144:L145"/>
    <mergeCell ref="B144:F145"/>
    <mergeCell ref="G146:G149"/>
    <mergeCell ref="H146:H149"/>
    <mergeCell ref="I146:I149"/>
    <mergeCell ref="J146:J149"/>
    <mergeCell ref="K146:K149"/>
    <mergeCell ref="L146:L149"/>
    <mergeCell ref="G150:G153"/>
    <mergeCell ref="H150:H153"/>
    <mergeCell ref="I150:I153"/>
    <mergeCell ref="J150:J153"/>
    <mergeCell ref="K150:K153"/>
    <mergeCell ref="L150:L153"/>
    <mergeCell ref="C146:F147"/>
    <mergeCell ref="C150:F151"/>
    <mergeCell ref="E148:F149"/>
    <mergeCell ref="E152:F153"/>
    <mergeCell ref="M102:Q103"/>
    <mergeCell ref="M104:Q111"/>
    <mergeCell ref="G102:L103"/>
    <mergeCell ref="B102:F103"/>
    <mergeCell ref="C104:F105"/>
    <mergeCell ref="E106:F107"/>
    <mergeCell ref="C108:F109"/>
    <mergeCell ref="E110:F111"/>
    <mergeCell ref="B100:Q101"/>
    <mergeCell ref="G104:G107"/>
    <mergeCell ref="H104:H107"/>
    <mergeCell ref="I104:I107"/>
    <mergeCell ref="J104:J107"/>
    <mergeCell ref="K104:K107"/>
    <mergeCell ref="L104:L107"/>
    <mergeCell ref="G108:G111"/>
    <mergeCell ref="H108:H111"/>
    <mergeCell ref="I108:I111"/>
    <mergeCell ref="J108:J111"/>
    <mergeCell ref="K108:K111"/>
    <mergeCell ref="L108:L111"/>
    <mergeCell ref="B104:B105"/>
    <mergeCell ref="B106:B107"/>
    <mergeCell ref="C106:D107"/>
    <mergeCell ref="M81:Q82"/>
    <mergeCell ref="M83:Q90"/>
    <mergeCell ref="G81:L82"/>
    <mergeCell ref="B81:F82"/>
    <mergeCell ref="C83:F84"/>
    <mergeCell ref="E85:F86"/>
    <mergeCell ref="C87:F88"/>
    <mergeCell ref="E89:F90"/>
    <mergeCell ref="B79:Q80"/>
    <mergeCell ref="G83:G86"/>
    <mergeCell ref="H83:H86"/>
    <mergeCell ref="I83:I86"/>
    <mergeCell ref="J83:J86"/>
    <mergeCell ref="K83:K86"/>
    <mergeCell ref="G87:G90"/>
    <mergeCell ref="H87:H90"/>
    <mergeCell ref="I87:I90"/>
    <mergeCell ref="J87:J90"/>
    <mergeCell ref="K87:K90"/>
    <mergeCell ref="L87:L90"/>
    <mergeCell ref="L83:L86"/>
    <mergeCell ref="J48:M50"/>
    <mergeCell ref="F48:I50"/>
    <mergeCell ref="B48:E50"/>
    <mergeCell ref="J65:K65"/>
    <mergeCell ref="J66:K66"/>
    <mergeCell ref="J67:K67"/>
    <mergeCell ref="J68:K68"/>
    <mergeCell ref="G63:I64"/>
    <mergeCell ref="G65:I65"/>
    <mergeCell ref="G66:I66"/>
    <mergeCell ref="G67:I67"/>
    <mergeCell ref="G68:I68"/>
    <mergeCell ref="B53:D56"/>
    <mergeCell ref="B61:P62"/>
    <mergeCell ref="J63:K64"/>
    <mergeCell ref="B29:D31"/>
    <mergeCell ref="L34:P35"/>
    <mergeCell ref="L36:P39"/>
    <mergeCell ref="B32:P33"/>
    <mergeCell ref="E37:F37"/>
    <mergeCell ref="E39:F39"/>
    <mergeCell ref="A42:R42"/>
    <mergeCell ref="C39:D39"/>
    <mergeCell ref="C37:D37"/>
    <mergeCell ref="G39:I39"/>
    <mergeCell ref="B34:F35"/>
    <mergeCell ref="C36:F36"/>
    <mergeCell ref="C38:F38"/>
    <mergeCell ref="J44:M47"/>
    <mergeCell ref="B11:D11"/>
    <mergeCell ref="B13:D16"/>
    <mergeCell ref="E13:G16"/>
    <mergeCell ref="H13:K16"/>
    <mergeCell ref="L13:O16"/>
    <mergeCell ref="A43:R43"/>
    <mergeCell ref="B21:D21"/>
    <mergeCell ref="H21:K21"/>
    <mergeCell ref="L21:O21"/>
    <mergeCell ref="E29:O31"/>
    <mergeCell ref="J34:K35"/>
    <mergeCell ref="J36:K36"/>
    <mergeCell ref="J37:K37"/>
    <mergeCell ref="J38:K38"/>
    <mergeCell ref="J39:K39"/>
    <mergeCell ref="G34:I35"/>
    <mergeCell ref="G36:I36"/>
    <mergeCell ref="G37:I37"/>
    <mergeCell ref="G38:I38"/>
    <mergeCell ref="F44:I47"/>
    <mergeCell ref="B44:E47"/>
    <mergeCell ref="A23:R23"/>
    <mergeCell ref="B25:D28"/>
    <mergeCell ref="B8:D8"/>
    <mergeCell ref="E8:O8"/>
    <mergeCell ref="AG17:AJ19"/>
    <mergeCell ref="AC17:AF19"/>
    <mergeCell ref="E11:O11"/>
    <mergeCell ref="A6:R6"/>
    <mergeCell ref="B7:D7"/>
    <mergeCell ref="E7:H7"/>
    <mergeCell ref="I7:M7"/>
    <mergeCell ref="N7:O7"/>
    <mergeCell ref="B9:D9"/>
    <mergeCell ref="E9:O9"/>
    <mergeCell ref="B10:D10"/>
    <mergeCell ref="E10:O10"/>
    <mergeCell ref="AC13:AF16"/>
    <mergeCell ref="AG13:AJ16"/>
    <mergeCell ref="B17:D20"/>
    <mergeCell ref="E17:G20"/>
    <mergeCell ref="H17:K18"/>
    <mergeCell ref="H19:K20"/>
    <mergeCell ref="L17:O18"/>
    <mergeCell ref="L19:O20"/>
    <mergeCell ref="B76:D78"/>
    <mergeCell ref="B73:D75"/>
    <mergeCell ref="A71:R71"/>
    <mergeCell ref="A72:R72"/>
    <mergeCell ref="A70:R70"/>
    <mergeCell ref="B57:D59"/>
    <mergeCell ref="C66:D66"/>
    <mergeCell ref="E57:P59"/>
    <mergeCell ref="B51:E51"/>
    <mergeCell ref="F51:I51"/>
    <mergeCell ref="J51:M51"/>
    <mergeCell ref="L63:P64"/>
    <mergeCell ref="L65:P68"/>
    <mergeCell ref="B63:F64"/>
    <mergeCell ref="C65:F65"/>
    <mergeCell ref="E66:F66"/>
    <mergeCell ref="C67:F67"/>
    <mergeCell ref="E68:F68"/>
    <mergeCell ref="C68:D68"/>
    <mergeCell ref="A52:R52"/>
    <mergeCell ref="A92:R92"/>
    <mergeCell ref="A93:R93"/>
    <mergeCell ref="B94:D96"/>
    <mergeCell ref="B97:D99"/>
    <mergeCell ref="B83:B84"/>
    <mergeCell ref="B85:B86"/>
    <mergeCell ref="B87:B88"/>
    <mergeCell ref="B89:B90"/>
    <mergeCell ref="C85:D86"/>
    <mergeCell ref="C89:D90"/>
    <mergeCell ref="B118:D120"/>
    <mergeCell ref="G123:L124"/>
    <mergeCell ref="M123:Q124"/>
    <mergeCell ref="M125:Q132"/>
    <mergeCell ref="B123:F124"/>
    <mergeCell ref="C125:F126"/>
    <mergeCell ref="E127:F128"/>
    <mergeCell ref="C129:F130"/>
    <mergeCell ref="E131:F132"/>
    <mergeCell ref="B121:Q122"/>
    <mergeCell ref="G125:G128"/>
    <mergeCell ref="H125:H128"/>
    <mergeCell ref="I125:I128"/>
    <mergeCell ref="J125:J128"/>
    <mergeCell ref="K125:K128"/>
    <mergeCell ref="L125:L128"/>
    <mergeCell ref="G129:G132"/>
    <mergeCell ref="H129:H132"/>
    <mergeCell ref="I129:I132"/>
    <mergeCell ref="J129:J132"/>
    <mergeCell ref="K129:K132"/>
    <mergeCell ref="L129:L132"/>
    <mergeCell ref="K2:K3"/>
    <mergeCell ref="L2:N3"/>
    <mergeCell ref="B146:B147"/>
    <mergeCell ref="B148:B149"/>
    <mergeCell ref="C148:D149"/>
    <mergeCell ref="B150:B151"/>
    <mergeCell ref="B152:B153"/>
    <mergeCell ref="C152:D153"/>
    <mergeCell ref="A134:R134"/>
    <mergeCell ref="A135:R135"/>
    <mergeCell ref="B136:D138"/>
    <mergeCell ref="B139:D141"/>
    <mergeCell ref="B125:B126"/>
    <mergeCell ref="B108:B109"/>
    <mergeCell ref="B110:B111"/>
    <mergeCell ref="C110:D111"/>
    <mergeCell ref="B127:B128"/>
    <mergeCell ref="C127:D128"/>
    <mergeCell ref="B129:B130"/>
    <mergeCell ref="B131:B132"/>
    <mergeCell ref="C131:D132"/>
    <mergeCell ref="A113:R113"/>
    <mergeCell ref="A114:R114"/>
    <mergeCell ref="B115:D117"/>
  </mergeCells>
  <phoneticPr fontId="2"/>
  <conditionalFormatting sqref="B36:B39">
    <cfRule type="expression" dxfId="379" priority="193">
      <formula>$B$29&lt;&gt;""</formula>
    </cfRule>
  </conditionalFormatting>
  <conditionalFormatting sqref="J36 G36">
    <cfRule type="expression" dxfId="378" priority="189">
      <formula>$B$36&lt;&gt;""</formula>
    </cfRule>
  </conditionalFormatting>
  <conditionalFormatting sqref="G38:K38">
    <cfRule type="expression" dxfId="377" priority="187">
      <formula>$B$38&lt;&gt;""</formula>
    </cfRule>
  </conditionalFormatting>
  <conditionalFormatting sqref="E39:K39">
    <cfRule type="expression" dxfId="376" priority="186">
      <formula>$B$39&lt;&gt;""</formula>
    </cfRule>
  </conditionalFormatting>
  <conditionalFormatting sqref="L36">
    <cfRule type="expression" dxfId="375" priority="181">
      <formula>$B$29&lt;&gt;0</formula>
    </cfRule>
  </conditionalFormatting>
  <conditionalFormatting sqref="L65">
    <cfRule type="expression" dxfId="374" priority="168">
      <formula>$B$57&lt;&gt;""</formula>
    </cfRule>
  </conditionalFormatting>
  <conditionalFormatting sqref="B65:B68">
    <cfRule type="expression" dxfId="373" priority="166">
      <formula>$B$57&lt;&gt;""</formula>
    </cfRule>
  </conditionalFormatting>
  <conditionalFormatting sqref="B83:B90 M83">
    <cfRule type="expression" dxfId="372" priority="151">
      <formula>$B$76&lt;&gt;""</formula>
    </cfRule>
  </conditionalFormatting>
  <conditionalFormatting sqref="B104:B111 M104">
    <cfRule type="expression" dxfId="371" priority="143">
      <formula>$B$97&lt;&gt;""</formula>
    </cfRule>
  </conditionalFormatting>
  <conditionalFormatting sqref="B125:B132 M125">
    <cfRule type="expression" dxfId="370" priority="107">
      <formula>$B$118&lt;&gt;""</formula>
    </cfRule>
  </conditionalFormatting>
  <conditionalFormatting sqref="B146:B153 M146">
    <cfRule type="expression" dxfId="369" priority="71">
      <formula>$B$139&lt;&gt;""</formula>
    </cfRule>
  </conditionalFormatting>
  <conditionalFormatting sqref="B21">
    <cfRule type="expression" dxfId="368" priority="51">
      <formula>$B$21&lt;&gt;""</formula>
    </cfRule>
  </conditionalFormatting>
  <conditionalFormatting sqref="H21">
    <cfRule type="expression" dxfId="367" priority="50">
      <formula>$H$21&lt;&gt;""</formula>
    </cfRule>
  </conditionalFormatting>
  <conditionalFormatting sqref="L21">
    <cfRule type="expression" dxfId="366" priority="49">
      <formula>$L$21&lt;&gt;""</formula>
    </cfRule>
  </conditionalFormatting>
  <conditionalFormatting sqref="E29:O31">
    <cfRule type="expression" dxfId="365" priority="48">
      <formula>$E$29&lt;&gt;""</formula>
    </cfRule>
  </conditionalFormatting>
  <conditionalFormatting sqref="B51:E51">
    <cfRule type="expression" dxfId="364" priority="46">
      <formula>$B$51&lt;&gt;""</formula>
    </cfRule>
  </conditionalFormatting>
  <conditionalFormatting sqref="F51:I51">
    <cfRule type="expression" dxfId="363" priority="45">
      <formula>$F$51&lt;&gt;""</formula>
    </cfRule>
  </conditionalFormatting>
  <conditionalFormatting sqref="E37:K37">
    <cfRule type="expression" dxfId="362" priority="42">
      <formula>$B$37&lt;&gt;""</formula>
    </cfRule>
  </conditionalFormatting>
  <conditionalFormatting sqref="E39:F39">
    <cfRule type="expression" dxfId="361" priority="41">
      <formula>$B$39&lt;&gt;""</formula>
    </cfRule>
  </conditionalFormatting>
  <conditionalFormatting sqref="E85:F86">
    <cfRule type="expression" dxfId="360" priority="38">
      <formula>$B$85&lt;&gt;""</formula>
    </cfRule>
  </conditionalFormatting>
  <conditionalFormatting sqref="E89:F90">
    <cfRule type="expression" dxfId="359" priority="37">
      <formula>$B$89&lt;&gt;""</formula>
    </cfRule>
  </conditionalFormatting>
  <conditionalFormatting sqref="H83:H86 J83:J86 I87:I90 K87:K90">
    <cfRule type="expression" dxfId="358" priority="35">
      <formula>$B$83&lt;&gt;""</formula>
    </cfRule>
  </conditionalFormatting>
  <conditionalFormatting sqref="J83:J86 H83:H86 I87:I90 K87:K90">
    <cfRule type="expression" dxfId="357" priority="32">
      <formula>$B$89&lt;&gt;""</formula>
    </cfRule>
    <cfRule type="expression" dxfId="356" priority="33">
      <formula>$B$87&lt;&gt;""</formula>
    </cfRule>
    <cfRule type="expression" dxfId="355" priority="34">
      <formula>$B$85&lt;&gt;""</formula>
    </cfRule>
  </conditionalFormatting>
  <conditionalFormatting sqref="H104:H107 J104:J107 I108:I111 K108:K111">
    <cfRule type="expression" dxfId="354" priority="31">
      <formula>$B$110&lt;&gt;""</formula>
    </cfRule>
  </conditionalFormatting>
  <conditionalFormatting sqref="J104:J107 H104:H107 I108:I111 K108:K111">
    <cfRule type="expression" dxfId="353" priority="28">
      <formula>$B$104&lt;&gt;""</formula>
    </cfRule>
    <cfRule type="expression" dxfId="352" priority="29">
      <formula>$B$106&lt;&gt;""</formula>
    </cfRule>
    <cfRule type="expression" dxfId="351" priority="30">
      <formula>$B$108&lt;&gt;""</formula>
    </cfRule>
  </conditionalFormatting>
  <conditionalFormatting sqref="H125:H128 J125:J128 I129:I132 K129:K132">
    <cfRule type="expression" dxfId="350" priority="27">
      <formula>$B$131&lt;&gt;""</formula>
    </cfRule>
  </conditionalFormatting>
  <conditionalFormatting sqref="J125:J128 H125:H128 I129:I132 K129:K132">
    <cfRule type="expression" dxfId="349" priority="24">
      <formula>$B$125&lt;&gt;""</formula>
    </cfRule>
    <cfRule type="expression" dxfId="348" priority="25">
      <formula>$B$127&lt;&gt;""</formula>
    </cfRule>
    <cfRule type="expression" dxfId="347" priority="26">
      <formula>$B$129&lt;&gt;""</formula>
    </cfRule>
  </conditionalFormatting>
  <conditionalFormatting sqref="E127:F128">
    <cfRule type="expression" dxfId="346" priority="23">
      <formula>$B$127&lt;&gt;""</formula>
    </cfRule>
  </conditionalFormatting>
  <conditionalFormatting sqref="E131:F132">
    <cfRule type="expression" dxfId="345" priority="22">
      <formula>$B$131&lt;&gt;""</formula>
    </cfRule>
  </conditionalFormatting>
  <conditionalFormatting sqref="H146:H149 J146:J149 I150:I153 K150:K153">
    <cfRule type="expression" dxfId="344" priority="21">
      <formula>$B$152&lt;&gt;""</formula>
    </cfRule>
  </conditionalFormatting>
  <conditionalFormatting sqref="J146:J149 H146:H149 I150:I153 K150:K153">
    <cfRule type="expression" dxfId="343" priority="18">
      <formula>$B$146&lt;&gt;""</formula>
    </cfRule>
    <cfRule type="expression" dxfId="342" priority="19">
      <formula>$B$148&lt;&gt;""</formula>
    </cfRule>
    <cfRule type="expression" dxfId="341" priority="20">
      <formula>$B$150&lt;&gt;""</formula>
    </cfRule>
  </conditionalFormatting>
  <conditionalFormatting sqref="E148:F149">
    <cfRule type="expression" dxfId="340" priority="17">
      <formula>$B$148&lt;&gt;""</formula>
    </cfRule>
  </conditionalFormatting>
  <conditionalFormatting sqref="E152:F153">
    <cfRule type="expression" dxfId="339" priority="16">
      <formula>$B$152&lt;&gt;""</formula>
    </cfRule>
  </conditionalFormatting>
  <conditionalFormatting sqref="I7:M7 E8:O11 B29:D31 AC17:AJ20 B17 E17">
    <cfRule type="containsBlanks" dxfId="338" priority="15">
      <formula>LEN(TRIM(B7))=0</formula>
    </cfRule>
  </conditionalFormatting>
  <conditionalFormatting sqref="B48:M50">
    <cfRule type="containsBlanks" dxfId="337" priority="14">
      <formula>LEN(TRIM(B48))=0</formula>
    </cfRule>
  </conditionalFormatting>
  <conditionalFormatting sqref="G65:K65">
    <cfRule type="expression" dxfId="336" priority="13">
      <formula>$B$65&lt;&gt;""</formula>
    </cfRule>
  </conditionalFormatting>
  <conditionalFormatting sqref="E66:K66">
    <cfRule type="expression" dxfId="335" priority="12">
      <formula>$B$66&lt;&gt;""</formula>
    </cfRule>
  </conditionalFormatting>
  <conditionalFormatting sqref="G67:K67">
    <cfRule type="expression" dxfId="334" priority="11">
      <formula>$B$67&lt;&gt;""</formula>
    </cfRule>
  </conditionalFormatting>
  <conditionalFormatting sqref="E68:K68">
    <cfRule type="expression" dxfId="333" priority="9">
      <formula>$B$68&lt;&gt;""</formula>
    </cfRule>
  </conditionalFormatting>
  <conditionalFormatting sqref="H17:K18">
    <cfRule type="expression" dxfId="332" priority="4">
      <formula>AND($H$17="",$H$19="")</formula>
    </cfRule>
    <cfRule type="expression" dxfId="331" priority="8">
      <formula>$H$19&lt;&gt;""</formula>
    </cfRule>
  </conditionalFormatting>
  <conditionalFormatting sqref="H19:K20">
    <cfRule type="expression" dxfId="330" priority="7">
      <formula>$H$19=""</formula>
    </cfRule>
  </conditionalFormatting>
  <conditionalFormatting sqref="L17:O18">
    <cfRule type="expression" dxfId="329" priority="3">
      <formula>AND($L$17="",$L$19="")</formula>
    </cfRule>
    <cfRule type="expression" dxfId="328" priority="6">
      <formula>$L$19&lt;&gt;""</formula>
    </cfRule>
  </conditionalFormatting>
  <conditionalFormatting sqref="L19:O20">
    <cfRule type="expression" dxfId="327" priority="5">
      <formula>$L$19=""</formula>
    </cfRule>
  </conditionalFormatting>
  <conditionalFormatting sqref="E106:F107">
    <cfRule type="expression" dxfId="326" priority="2">
      <formula>$B$106&lt;&gt;""</formula>
    </cfRule>
  </conditionalFormatting>
  <conditionalFormatting sqref="E110:F111">
    <cfRule type="expression" dxfId="325" priority="1">
      <formula>$B$110&lt;&gt;""</formula>
    </cfRule>
  </conditionalFormatting>
  <dataValidations count="5">
    <dataValidation type="list" allowBlank="1" showInputMessage="1" showErrorMessage="1" sqref="E8:O8">
      <formula1>"小規模保育事業（Ａ型）,事業所内保育事業（A型）"</formula1>
    </dataValidation>
    <dataValidation type="list" allowBlank="1" showInputMessage="1" showErrorMessage="1" sqref="J65:J68">
      <formula1>$Y$1:$Y$12</formula1>
    </dataValidation>
    <dataValidation type="list" allowBlank="1" showInputMessage="1" showErrorMessage="1" sqref="B36:B39 B146:B153 B125:B132 B104:B111 B83:B90 B65:B68">
      <formula1>$Z$9:$Z$10</formula1>
    </dataValidation>
    <dataValidation type="list" allowBlank="1" showInputMessage="1" showErrorMessage="1" sqref="J36:J39">
      <formula1>$AA$1:$AA$19</formula1>
    </dataValidation>
    <dataValidation type="list" allowBlank="1" showInputMessage="1" showErrorMessage="1" sqref="E17">
      <formula1>$AB$1:$AB$6</formula1>
    </dataValidation>
  </dataValidations>
  <pageMargins left="0.7" right="0.7" top="0.75" bottom="0.75" header="0.3" footer="0.3"/>
  <pageSetup paperSize="9" scale="49" fitToHeight="0" orientation="portrait" r:id="rId1"/>
  <rowBreaks count="3" manualBreakCount="3">
    <brk id="40" max="17" man="1"/>
    <brk id="69" max="17" man="1"/>
    <brk id="112"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4"/>
  <sheetViews>
    <sheetView view="pageBreakPreview" topLeftCell="A10" zoomScaleNormal="100" zoomScaleSheetLayoutView="100" workbookViewId="0">
      <selection activeCell="G24" sqref="G24:L24"/>
    </sheetView>
  </sheetViews>
  <sheetFormatPr defaultRowHeight="18.75"/>
  <cols>
    <col min="1" max="36" width="2.75" style="255" customWidth="1"/>
    <col min="37" max="37" width="3" style="255" hidden="1" customWidth="1"/>
    <col min="38" max="38" width="0" style="255" hidden="1" customWidth="1"/>
    <col min="39" max="51" width="9" style="255" hidden="1" customWidth="1"/>
    <col min="52" max="16384" width="9" style="255"/>
  </cols>
  <sheetData>
    <row r="1" spans="1:51" ht="19.5" thickBot="1">
      <c r="A1" s="252"/>
      <c r="B1" s="252"/>
      <c r="C1" s="252"/>
      <c r="D1" s="252"/>
      <c r="E1" s="252"/>
      <c r="F1" s="252"/>
      <c r="G1" s="252"/>
      <c r="H1" s="252"/>
      <c r="I1" s="252"/>
      <c r="J1" s="252"/>
      <c r="K1" s="252"/>
      <c r="L1" s="252"/>
      <c r="M1" s="252"/>
      <c r="N1" s="252"/>
      <c r="O1" s="252"/>
      <c r="P1" s="252"/>
      <c r="Q1" s="252"/>
      <c r="R1" s="253"/>
      <c r="S1" s="802"/>
      <c r="T1" s="802"/>
      <c r="U1" s="803">
        <f ca="1">TODAY()</f>
        <v>44117</v>
      </c>
      <c r="V1" s="803"/>
      <c r="W1" s="803"/>
      <c r="X1" s="803"/>
      <c r="Y1" s="803"/>
      <c r="Z1" s="803"/>
      <c r="AA1" s="803"/>
      <c r="AB1" s="253"/>
      <c r="AC1" s="253"/>
      <c r="AD1" s="253"/>
      <c r="AE1" s="253"/>
      <c r="AF1" s="253"/>
      <c r="AG1" s="804"/>
      <c r="AH1" s="804"/>
      <c r="AI1" s="804"/>
      <c r="AJ1" s="254"/>
      <c r="AP1" s="256"/>
      <c r="AQ1" s="257"/>
      <c r="AR1" s="257"/>
      <c r="AS1" s="256" t="s">
        <v>428</v>
      </c>
      <c r="AT1" s="256"/>
    </row>
    <row r="2" spans="1:51" ht="14.25" customHeight="1">
      <c r="A2" s="252"/>
      <c r="B2" s="805" t="s">
        <v>429</v>
      </c>
      <c r="C2" s="806"/>
      <c r="D2" s="806"/>
      <c r="E2" s="806"/>
      <c r="F2" s="806"/>
      <c r="G2" s="806"/>
      <c r="H2" s="806"/>
      <c r="I2" s="806"/>
      <c r="J2" s="806"/>
      <c r="K2" s="806"/>
      <c r="L2" s="806"/>
      <c r="M2" s="807"/>
      <c r="N2" s="252"/>
      <c r="O2" s="252"/>
      <c r="P2" s="252"/>
      <c r="Q2" s="252"/>
      <c r="R2" s="814" t="s">
        <v>640</v>
      </c>
      <c r="S2" s="815"/>
      <c r="T2" s="815"/>
      <c r="U2" s="816"/>
      <c r="V2" s="823" t="s">
        <v>30</v>
      </c>
      <c r="W2" s="824"/>
      <c r="X2" s="824"/>
      <c r="Y2" s="824">
        <f>⑤⑧処遇Ⅰ入力シート!I7</f>
        <v>0</v>
      </c>
      <c r="Z2" s="824"/>
      <c r="AA2" s="824"/>
      <c r="AB2" s="824"/>
      <c r="AC2" s="824"/>
      <c r="AD2" s="824"/>
      <c r="AE2" s="824"/>
      <c r="AF2" s="824"/>
      <c r="AG2" s="824"/>
      <c r="AH2" s="824" t="s">
        <v>31</v>
      </c>
      <c r="AI2" s="824"/>
      <c r="AJ2" s="825"/>
      <c r="AO2" s="255" t="s">
        <v>431</v>
      </c>
      <c r="AP2" s="256"/>
      <c r="AQ2" s="257"/>
      <c r="AR2" s="257"/>
      <c r="AS2" s="256">
        <v>1</v>
      </c>
      <c r="AT2" s="256">
        <v>12</v>
      </c>
      <c r="AV2" s="255">
        <v>12</v>
      </c>
    </row>
    <row r="3" spans="1:51" ht="14.25" customHeight="1">
      <c r="A3" s="252"/>
      <c r="B3" s="808"/>
      <c r="C3" s="809"/>
      <c r="D3" s="809"/>
      <c r="E3" s="809"/>
      <c r="F3" s="809"/>
      <c r="G3" s="809"/>
      <c r="H3" s="809"/>
      <c r="I3" s="809"/>
      <c r="J3" s="809"/>
      <c r="K3" s="809"/>
      <c r="L3" s="809"/>
      <c r="M3" s="810"/>
      <c r="N3" s="252"/>
      <c r="O3" s="252"/>
      <c r="P3" s="252"/>
      <c r="Q3" s="252"/>
      <c r="R3" s="817" t="s">
        <v>430</v>
      </c>
      <c r="S3" s="818"/>
      <c r="T3" s="818"/>
      <c r="U3" s="819"/>
      <c r="V3" s="820">
        <f>⑤⑧処遇Ⅰ入力シート!E8</f>
        <v>0</v>
      </c>
      <c r="W3" s="821"/>
      <c r="X3" s="821"/>
      <c r="Y3" s="821"/>
      <c r="Z3" s="821"/>
      <c r="AA3" s="821"/>
      <c r="AB3" s="821"/>
      <c r="AC3" s="821"/>
      <c r="AD3" s="821"/>
      <c r="AE3" s="821"/>
      <c r="AF3" s="821"/>
      <c r="AG3" s="821"/>
      <c r="AH3" s="821"/>
      <c r="AI3" s="821"/>
      <c r="AJ3" s="822"/>
      <c r="AO3" s="230"/>
      <c r="AP3" s="230"/>
      <c r="AQ3" s="257"/>
      <c r="AR3" s="257"/>
      <c r="AS3" s="258">
        <v>13</v>
      </c>
      <c r="AT3" s="258">
        <v>19</v>
      </c>
      <c r="AV3" s="255">
        <v>11</v>
      </c>
    </row>
    <row r="4" spans="1:51" ht="14.25" customHeight="1">
      <c r="A4" s="252"/>
      <c r="B4" s="808"/>
      <c r="C4" s="809"/>
      <c r="D4" s="809"/>
      <c r="E4" s="809"/>
      <c r="F4" s="809"/>
      <c r="G4" s="809"/>
      <c r="H4" s="809"/>
      <c r="I4" s="809"/>
      <c r="J4" s="809"/>
      <c r="K4" s="809"/>
      <c r="L4" s="809"/>
      <c r="M4" s="810"/>
      <c r="N4" s="252"/>
      <c r="O4" s="252"/>
      <c r="P4" s="252"/>
      <c r="Q4" s="252"/>
      <c r="R4" s="817" t="s">
        <v>432</v>
      </c>
      <c r="S4" s="818"/>
      <c r="T4" s="818"/>
      <c r="U4" s="819"/>
      <c r="V4" s="1077">
        <f>⑤⑧処遇Ⅰ入力シート!E9</f>
        <v>0</v>
      </c>
      <c r="W4" s="1078"/>
      <c r="X4" s="1078"/>
      <c r="Y4" s="1078"/>
      <c r="Z4" s="1078"/>
      <c r="AA4" s="1078"/>
      <c r="AB4" s="1078"/>
      <c r="AC4" s="1078"/>
      <c r="AD4" s="1078"/>
      <c r="AE4" s="1078"/>
      <c r="AF4" s="1078"/>
      <c r="AG4" s="1078"/>
      <c r="AH4" s="1078"/>
      <c r="AI4" s="1078"/>
      <c r="AJ4" s="1079"/>
      <c r="AO4" s="230" t="s">
        <v>323</v>
      </c>
      <c r="AP4" s="256">
        <v>8.1</v>
      </c>
      <c r="AS4" s="258"/>
      <c r="AT4" s="258"/>
      <c r="AV4" s="255">
        <v>10</v>
      </c>
      <c r="AX4" s="259" t="s">
        <v>433</v>
      </c>
      <c r="AY4" s="257" t="e">
        <f>$AE$16&amp;AX4</f>
        <v>#N/A</v>
      </c>
    </row>
    <row r="5" spans="1:51" ht="14.25" customHeight="1">
      <c r="A5" s="252"/>
      <c r="B5" s="808"/>
      <c r="C5" s="809"/>
      <c r="D5" s="809"/>
      <c r="E5" s="809"/>
      <c r="F5" s="809"/>
      <c r="G5" s="809"/>
      <c r="H5" s="809"/>
      <c r="I5" s="809"/>
      <c r="J5" s="809"/>
      <c r="K5" s="809"/>
      <c r="L5" s="809"/>
      <c r="M5" s="810"/>
      <c r="N5" s="252"/>
      <c r="O5" s="252"/>
      <c r="P5" s="252"/>
      <c r="Q5" s="252"/>
      <c r="R5" s="1071" t="s">
        <v>641</v>
      </c>
      <c r="S5" s="1072"/>
      <c r="T5" s="1072"/>
      <c r="U5" s="1073"/>
      <c r="V5" s="1080">
        <f>⑤⑧処遇Ⅰ入力シート!E10</f>
        <v>0</v>
      </c>
      <c r="W5" s="1081"/>
      <c r="X5" s="1081"/>
      <c r="Y5" s="1081"/>
      <c r="Z5" s="1081"/>
      <c r="AA5" s="1081"/>
      <c r="AB5" s="1081"/>
      <c r="AC5" s="1081"/>
      <c r="AD5" s="1081"/>
      <c r="AE5" s="1081"/>
      <c r="AF5" s="1081"/>
      <c r="AG5" s="1081"/>
      <c r="AH5" s="1081"/>
      <c r="AI5" s="1081"/>
      <c r="AJ5" s="1082"/>
      <c r="AO5" s="230" t="s">
        <v>434</v>
      </c>
      <c r="AP5" s="256">
        <v>6.1</v>
      </c>
      <c r="AS5" s="258"/>
      <c r="AT5" s="258"/>
      <c r="AV5" s="255">
        <v>9</v>
      </c>
      <c r="AX5" s="259"/>
      <c r="AY5" s="257"/>
    </row>
    <row r="6" spans="1:51" ht="14.25" customHeight="1">
      <c r="A6" s="252"/>
      <c r="B6" s="808"/>
      <c r="C6" s="809"/>
      <c r="D6" s="809"/>
      <c r="E6" s="809"/>
      <c r="F6" s="809"/>
      <c r="G6" s="809"/>
      <c r="H6" s="809"/>
      <c r="I6" s="809"/>
      <c r="J6" s="809"/>
      <c r="K6" s="809"/>
      <c r="L6" s="809"/>
      <c r="M6" s="810"/>
      <c r="N6" s="252"/>
      <c r="O6" s="252"/>
      <c r="P6" s="252"/>
      <c r="Q6" s="252"/>
      <c r="R6" s="1074"/>
      <c r="S6" s="1075"/>
      <c r="T6" s="1075"/>
      <c r="U6" s="1076"/>
      <c r="V6" s="1083"/>
      <c r="W6" s="1084"/>
      <c r="X6" s="1084"/>
      <c r="Y6" s="1084"/>
      <c r="Z6" s="1084"/>
      <c r="AA6" s="1084"/>
      <c r="AB6" s="1084"/>
      <c r="AC6" s="1084"/>
      <c r="AD6" s="1084"/>
      <c r="AE6" s="1084"/>
      <c r="AF6" s="1084"/>
      <c r="AG6" s="1084"/>
      <c r="AH6" s="1084"/>
      <c r="AI6" s="1084"/>
      <c r="AJ6" s="1085"/>
      <c r="AO6" s="230" t="s">
        <v>324</v>
      </c>
      <c r="AP6" s="230">
        <v>4.2</v>
      </c>
      <c r="AS6" s="258"/>
      <c r="AT6" s="258"/>
      <c r="AV6" s="255">
        <v>8</v>
      </c>
      <c r="AX6" s="260" t="s">
        <v>435</v>
      </c>
      <c r="AY6" s="257" t="e">
        <f>$AE$16&amp;AX6</f>
        <v>#N/A</v>
      </c>
    </row>
    <row r="7" spans="1:51" ht="15" customHeight="1" thickBot="1">
      <c r="A7" s="252"/>
      <c r="B7" s="811"/>
      <c r="C7" s="812"/>
      <c r="D7" s="812"/>
      <c r="E7" s="812"/>
      <c r="F7" s="812"/>
      <c r="G7" s="812"/>
      <c r="H7" s="812"/>
      <c r="I7" s="812"/>
      <c r="J7" s="812"/>
      <c r="K7" s="812"/>
      <c r="L7" s="812"/>
      <c r="M7" s="813"/>
      <c r="N7" s="252"/>
      <c r="O7" s="252"/>
      <c r="P7" s="252"/>
      <c r="Q7" s="252"/>
      <c r="R7" s="792" t="s">
        <v>642</v>
      </c>
      <c r="S7" s="793"/>
      <c r="T7" s="793"/>
      <c r="U7" s="794"/>
      <c r="V7" s="795">
        <f>⑤⑧処遇Ⅰ入力シート!E11</f>
        <v>0</v>
      </c>
      <c r="W7" s="796"/>
      <c r="X7" s="796"/>
      <c r="Y7" s="796"/>
      <c r="Z7" s="796"/>
      <c r="AA7" s="796"/>
      <c r="AB7" s="796"/>
      <c r="AC7" s="796"/>
      <c r="AD7" s="796"/>
      <c r="AE7" s="796"/>
      <c r="AF7" s="796"/>
      <c r="AG7" s="796"/>
      <c r="AH7" s="796"/>
      <c r="AI7" s="796"/>
      <c r="AJ7" s="797"/>
      <c r="AO7" s="230" t="s">
        <v>325</v>
      </c>
      <c r="AP7" s="256">
        <v>2.9</v>
      </c>
      <c r="AS7" s="258"/>
      <c r="AT7" s="258"/>
      <c r="AV7" s="255">
        <v>7</v>
      </c>
      <c r="AX7" s="260" t="s">
        <v>436</v>
      </c>
      <c r="AY7" s="257" t="e">
        <f>$AE$16&amp;"１，２歳児"</f>
        <v>#N/A</v>
      </c>
    </row>
    <row r="8" spans="1:51" ht="8.25" customHeight="1">
      <c r="A8" s="252"/>
      <c r="B8" s="252"/>
      <c r="C8" s="252"/>
      <c r="D8" s="252"/>
      <c r="E8" s="252"/>
      <c r="F8" s="252"/>
      <c r="G8" s="252"/>
      <c r="H8" s="252"/>
      <c r="I8" s="252"/>
      <c r="J8" s="252"/>
      <c r="K8" s="252"/>
      <c r="L8" s="252"/>
      <c r="M8" s="252"/>
      <c r="N8" s="252"/>
      <c r="O8" s="252"/>
      <c r="P8" s="252"/>
      <c r="Q8" s="252"/>
      <c r="R8" s="261"/>
      <c r="S8" s="261"/>
      <c r="T8" s="261"/>
      <c r="U8" s="261"/>
      <c r="V8" s="262"/>
      <c r="W8" s="262"/>
      <c r="X8" s="262"/>
      <c r="Y8" s="262"/>
      <c r="Z8" s="262"/>
      <c r="AA8" s="262"/>
      <c r="AB8" s="262"/>
      <c r="AC8" s="262"/>
      <c r="AD8" s="262"/>
      <c r="AE8" s="262"/>
      <c r="AF8" s="262"/>
      <c r="AG8" s="262"/>
      <c r="AH8" s="262"/>
      <c r="AI8" s="262"/>
      <c r="AJ8" s="262"/>
      <c r="AO8" s="230" t="s">
        <v>326</v>
      </c>
      <c r="AP8" s="256">
        <v>1.8</v>
      </c>
      <c r="AS8" s="258"/>
      <c r="AT8" s="258"/>
      <c r="AV8" s="255">
        <v>6</v>
      </c>
      <c r="AX8" s="260" t="s">
        <v>437</v>
      </c>
      <c r="AY8" s="257" t="e">
        <f>$AE$16&amp;"１，２歳児"</f>
        <v>#N/A</v>
      </c>
    </row>
    <row r="9" spans="1:51" ht="6.75" customHeight="1">
      <c r="A9" s="252"/>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O9" s="230" t="s">
        <v>327</v>
      </c>
      <c r="AP9" s="256">
        <v>1</v>
      </c>
      <c r="AS9" s="258"/>
      <c r="AT9" s="258"/>
      <c r="AV9" s="255">
        <v>5</v>
      </c>
      <c r="AX9" s="260" t="s">
        <v>438</v>
      </c>
      <c r="AY9" s="257" t="e">
        <f>$AE$16&amp;AX9</f>
        <v>#N/A</v>
      </c>
    </row>
    <row r="10" spans="1:51" ht="21">
      <c r="A10" s="798" t="s">
        <v>439</v>
      </c>
      <c r="B10" s="798"/>
      <c r="C10" s="798"/>
      <c r="D10" s="798"/>
      <c r="E10" s="798"/>
      <c r="F10" s="798"/>
      <c r="G10" s="798"/>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O10" s="230"/>
      <c r="AP10" s="256"/>
      <c r="AQ10" s="260"/>
      <c r="AR10" s="257"/>
      <c r="AS10" s="258"/>
      <c r="AT10" s="258"/>
      <c r="AV10" s="255">
        <v>4</v>
      </c>
    </row>
    <row r="11" spans="1:51" ht="6" customHeight="1">
      <c r="A11" s="252"/>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P11" s="256"/>
      <c r="AQ11" s="257"/>
      <c r="AR11" s="257"/>
      <c r="AS11" s="258"/>
      <c r="AT11" s="258"/>
      <c r="AV11" s="255">
        <v>3</v>
      </c>
    </row>
    <row r="12" spans="1:51" hidden="1">
      <c r="A12" s="263" t="s">
        <v>440</v>
      </c>
      <c r="B12" s="264"/>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6"/>
      <c r="AC12" s="266"/>
      <c r="AD12" s="266"/>
      <c r="AE12" s="266"/>
      <c r="AF12" s="266"/>
      <c r="AG12" s="264"/>
      <c r="AH12" s="264"/>
      <c r="AI12" s="267"/>
      <c r="AJ12" s="268"/>
      <c r="AP12" s="256"/>
      <c r="AQ12" s="257"/>
      <c r="AR12" s="257"/>
      <c r="AS12" s="258"/>
      <c r="AT12" s="258"/>
      <c r="AV12" s="255">
        <v>2</v>
      </c>
    </row>
    <row r="13" spans="1:51" hidden="1">
      <c r="A13" s="799" t="s">
        <v>441</v>
      </c>
      <c r="B13" s="800"/>
      <c r="C13" s="800"/>
      <c r="D13" s="800"/>
      <c r="E13" s="800"/>
      <c r="F13" s="800"/>
      <c r="G13" s="800"/>
      <c r="H13" s="800"/>
      <c r="I13" s="800"/>
      <c r="J13" s="800"/>
      <c r="K13" s="800"/>
      <c r="L13" s="800"/>
      <c r="M13" s="800"/>
      <c r="N13" s="800"/>
      <c r="O13" s="800"/>
      <c r="P13" s="800"/>
      <c r="Q13" s="800"/>
      <c r="R13" s="800"/>
      <c r="S13" s="800"/>
      <c r="T13" s="800"/>
      <c r="U13" s="800"/>
      <c r="V13" s="800"/>
      <c r="W13" s="800"/>
      <c r="X13" s="800"/>
      <c r="Y13" s="800"/>
      <c r="Z13" s="800"/>
      <c r="AA13" s="800"/>
      <c r="AB13" s="800"/>
      <c r="AC13" s="800"/>
      <c r="AD13" s="800"/>
      <c r="AE13" s="800"/>
      <c r="AF13" s="800"/>
      <c r="AG13" s="800"/>
      <c r="AH13" s="800"/>
      <c r="AI13" s="800"/>
      <c r="AJ13" s="801"/>
      <c r="AP13" s="256"/>
      <c r="AQ13" s="257"/>
      <c r="AR13" s="257"/>
      <c r="AS13" s="258"/>
      <c r="AT13" s="258"/>
      <c r="AV13" s="255">
        <v>1</v>
      </c>
    </row>
    <row r="14" spans="1:51" hidden="1">
      <c r="A14" s="269" t="s">
        <v>442</v>
      </c>
      <c r="B14" s="270"/>
      <c r="C14" s="270"/>
      <c r="D14" s="270"/>
      <c r="E14" s="270"/>
      <c r="F14" s="270"/>
      <c r="G14" s="270"/>
      <c r="H14" s="270"/>
      <c r="I14" s="270"/>
      <c r="J14" s="270"/>
      <c r="K14" s="270"/>
      <c r="L14" s="270"/>
      <c r="M14" s="271"/>
      <c r="N14" s="270"/>
      <c r="O14" s="270"/>
      <c r="P14" s="270"/>
      <c r="Q14" s="270"/>
      <c r="R14" s="270"/>
      <c r="S14" s="270"/>
      <c r="T14" s="270"/>
      <c r="U14" s="270"/>
      <c r="V14" s="270"/>
      <c r="W14" s="270"/>
      <c r="X14" s="270"/>
      <c r="Y14" s="270"/>
      <c r="Z14" s="270"/>
      <c r="AA14" s="270"/>
      <c r="AB14" s="272"/>
      <c r="AC14" s="272"/>
      <c r="AD14" s="272"/>
      <c r="AE14" s="272"/>
      <c r="AF14" s="272"/>
      <c r="AG14" s="270"/>
      <c r="AH14" s="270"/>
      <c r="AI14" s="273"/>
      <c r="AJ14" s="274"/>
      <c r="AP14" s="256"/>
      <c r="AQ14" s="257"/>
      <c r="AR14" s="257"/>
      <c r="AS14" s="258"/>
      <c r="AT14" s="258"/>
    </row>
    <row r="15" spans="1:51" ht="8.25" customHeight="1" thickBot="1">
      <c r="A15" s="252"/>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P15" s="256"/>
      <c r="AQ15" s="257"/>
      <c r="AR15" s="257"/>
      <c r="AS15" s="258"/>
      <c r="AT15" s="258"/>
    </row>
    <row r="16" spans="1:51" ht="27.75" customHeight="1" thickBot="1">
      <c r="A16" s="837" t="s">
        <v>443</v>
      </c>
      <c r="B16" s="837"/>
      <c r="C16" s="837"/>
      <c r="D16" s="837"/>
      <c r="E16" s="837"/>
      <c r="F16" s="838"/>
      <c r="G16" s="839"/>
      <c r="H16" s="840"/>
      <c r="I16" s="840"/>
      <c r="J16" s="840"/>
      <c r="K16" s="840"/>
      <c r="L16" s="841"/>
      <c r="M16" s="842" t="s">
        <v>444</v>
      </c>
      <c r="N16" s="837"/>
      <c r="O16" s="837"/>
      <c r="P16" s="837"/>
      <c r="Q16" s="837"/>
      <c r="R16" s="838"/>
      <c r="S16" s="843"/>
      <c r="T16" s="844"/>
      <c r="U16" s="844"/>
      <c r="V16" s="844"/>
      <c r="W16" s="844"/>
      <c r="X16" s="845"/>
      <c r="Y16" s="842" t="s">
        <v>445</v>
      </c>
      <c r="Z16" s="837"/>
      <c r="AA16" s="837"/>
      <c r="AB16" s="837"/>
      <c r="AC16" s="837"/>
      <c r="AD16" s="837"/>
      <c r="AE16" s="791" t="e">
        <f>VLOOKUP(S16,定員,2,1)</f>
        <v>#N/A</v>
      </c>
      <c r="AF16" s="791"/>
      <c r="AG16" s="791"/>
      <c r="AH16" s="791"/>
      <c r="AI16" s="791"/>
      <c r="AJ16" s="791"/>
      <c r="AP16" s="256"/>
      <c r="AQ16" s="256"/>
      <c r="AR16" s="256"/>
      <c r="AS16" s="258"/>
      <c r="AT16" s="258"/>
    </row>
    <row r="17" spans="1:46" ht="9" customHeight="1">
      <c r="A17" s="25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P17" s="256"/>
      <c r="AQ17" s="256"/>
      <c r="AR17" s="256"/>
      <c r="AS17" s="258"/>
      <c r="AT17" s="258"/>
    </row>
    <row r="18" spans="1:46" ht="9" customHeight="1">
      <c r="A18" s="252"/>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P18" s="256"/>
      <c r="AQ18" s="257"/>
      <c r="AR18" s="257"/>
      <c r="AS18" s="258"/>
      <c r="AT18" s="258"/>
    </row>
    <row r="19" spans="1:46" ht="7.5" hidden="1" customHeight="1">
      <c r="A19" s="275"/>
      <c r="B19" s="275"/>
      <c r="C19" s="275"/>
      <c r="D19" s="275"/>
      <c r="E19" s="275"/>
      <c r="F19" s="275"/>
      <c r="G19" s="852" t="s">
        <v>446</v>
      </c>
      <c r="H19" s="852"/>
      <c r="I19" s="852"/>
      <c r="J19" s="852"/>
      <c r="K19" s="852"/>
      <c r="L19" s="852"/>
      <c r="M19" s="854" t="s">
        <v>447</v>
      </c>
      <c r="N19" s="854"/>
      <c r="O19" s="854"/>
      <c r="P19" s="854"/>
      <c r="Q19" s="854"/>
      <c r="R19" s="855"/>
      <c r="S19" s="856" t="s">
        <v>448</v>
      </c>
      <c r="T19" s="857"/>
      <c r="U19" s="857"/>
      <c r="V19" s="857"/>
      <c r="W19" s="857"/>
      <c r="X19" s="857"/>
      <c r="Y19" s="276"/>
      <c r="Z19" s="276"/>
      <c r="AA19" s="277"/>
      <c r="AB19" s="278"/>
      <c r="AC19" s="279"/>
      <c r="AD19" s="275"/>
      <c r="AE19" s="275"/>
      <c r="AF19" s="275"/>
      <c r="AG19" s="275"/>
      <c r="AH19" s="275"/>
      <c r="AI19" s="275"/>
      <c r="AJ19" s="275"/>
      <c r="AP19" s="258"/>
      <c r="AQ19" s="256"/>
      <c r="AR19" s="256"/>
      <c r="AS19" s="258"/>
      <c r="AT19" s="258"/>
    </row>
    <row r="20" spans="1:46" ht="21" hidden="1" customHeight="1" thickBot="1">
      <c r="A20" s="275"/>
      <c r="B20" s="275"/>
      <c r="C20" s="275"/>
      <c r="D20" s="275"/>
      <c r="E20" s="275"/>
      <c r="F20" s="275"/>
      <c r="G20" s="853"/>
      <c r="H20" s="853"/>
      <c r="I20" s="853"/>
      <c r="J20" s="853"/>
      <c r="K20" s="853"/>
      <c r="L20" s="853"/>
      <c r="M20" s="854"/>
      <c r="N20" s="854"/>
      <c r="O20" s="854"/>
      <c r="P20" s="854"/>
      <c r="Q20" s="854"/>
      <c r="R20" s="855"/>
      <c r="S20" s="858"/>
      <c r="T20" s="859"/>
      <c r="U20" s="859"/>
      <c r="V20" s="859"/>
      <c r="W20" s="859"/>
      <c r="X20" s="859"/>
      <c r="Y20" s="826" t="s">
        <v>449</v>
      </c>
      <c r="Z20" s="826"/>
      <c r="AA20" s="826"/>
      <c r="AB20" s="826"/>
      <c r="AC20" s="826"/>
      <c r="AD20" s="275"/>
      <c r="AE20" s="275"/>
      <c r="AF20" s="275"/>
      <c r="AG20" s="275"/>
      <c r="AH20" s="275"/>
      <c r="AI20" s="275"/>
      <c r="AJ20" s="275"/>
    </row>
    <row r="21" spans="1:46" ht="30.75" hidden="1" customHeight="1" thickBot="1">
      <c r="A21" s="275"/>
      <c r="B21" s="275"/>
      <c r="C21" s="275"/>
      <c r="D21" s="275"/>
      <c r="E21" s="275"/>
      <c r="F21" s="275"/>
      <c r="G21" s="827"/>
      <c r="H21" s="828"/>
      <c r="I21" s="828"/>
      <c r="J21" s="828"/>
      <c r="K21" s="828"/>
      <c r="L21" s="829"/>
      <c r="M21" s="830">
        <v>2</v>
      </c>
      <c r="N21" s="831"/>
      <c r="O21" s="831"/>
      <c r="P21" s="831"/>
      <c r="Q21" s="831"/>
      <c r="R21" s="831"/>
      <c r="S21" s="832">
        <v>4</v>
      </c>
      <c r="T21" s="832"/>
      <c r="U21" s="832"/>
      <c r="V21" s="832"/>
      <c r="W21" s="832"/>
      <c r="X21" s="833"/>
      <c r="Y21" s="834"/>
      <c r="Z21" s="835"/>
      <c r="AA21" s="835"/>
      <c r="AB21" s="835"/>
      <c r="AC21" s="836"/>
      <c r="AD21" s="275"/>
      <c r="AE21" s="275"/>
      <c r="AF21" s="275"/>
      <c r="AG21" s="275"/>
      <c r="AH21" s="275"/>
      <c r="AI21" s="275"/>
      <c r="AJ21" s="275"/>
    </row>
    <row r="22" spans="1:46" ht="30.75" customHeight="1">
      <c r="A22" s="252"/>
      <c r="B22" s="252"/>
      <c r="C22" s="252"/>
      <c r="D22" s="252"/>
      <c r="E22" s="252"/>
      <c r="F22" s="252"/>
      <c r="G22" s="280"/>
      <c r="H22" s="280"/>
      <c r="I22" s="280"/>
      <c r="J22" s="280"/>
      <c r="K22" s="280"/>
      <c r="L22" s="280"/>
      <c r="M22" s="281"/>
      <c r="N22" s="281"/>
      <c r="O22" s="281"/>
      <c r="P22" s="281"/>
      <c r="Q22" s="281"/>
      <c r="R22" s="281"/>
      <c r="S22" s="281"/>
      <c r="T22" s="281"/>
      <c r="U22" s="281"/>
      <c r="V22" s="281"/>
      <c r="W22" s="281"/>
      <c r="X22" s="281"/>
      <c r="Y22" s="282"/>
      <c r="Z22" s="282"/>
      <c r="AA22" s="282"/>
      <c r="AB22" s="282"/>
      <c r="AC22" s="282"/>
      <c r="AD22" s="252"/>
      <c r="AE22" s="252"/>
      <c r="AF22" s="252"/>
      <c r="AG22" s="252"/>
      <c r="AH22" s="252"/>
      <c r="AI22" s="252"/>
      <c r="AJ22" s="252"/>
    </row>
    <row r="23" spans="1:46" ht="30.75" customHeight="1">
      <c r="A23" s="252"/>
      <c r="B23" s="252"/>
      <c r="C23" s="252"/>
      <c r="D23" s="252"/>
      <c r="E23" s="252"/>
      <c r="F23" s="252"/>
      <c r="G23" s="846" t="s">
        <v>450</v>
      </c>
      <c r="H23" s="846"/>
      <c r="I23" s="846"/>
      <c r="J23" s="846"/>
      <c r="K23" s="846"/>
      <c r="L23" s="846"/>
      <c r="M23" s="847" t="s">
        <v>451</v>
      </c>
      <c r="N23" s="847"/>
      <c r="O23" s="847"/>
      <c r="P23" s="847"/>
      <c r="Q23" s="847"/>
      <c r="R23" s="847"/>
      <c r="S23" s="848" t="s">
        <v>452</v>
      </c>
      <c r="T23" s="847"/>
      <c r="U23" s="847"/>
      <c r="V23" s="847"/>
      <c r="W23" s="847"/>
      <c r="X23" s="847"/>
      <c r="Y23" s="282"/>
      <c r="Z23" s="282"/>
      <c r="AA23" s="282"/>
      <c r="AB23" s="282"/>
      <c r="AC23" s="282"/>
      <c r="AD23" s="252"/>
      <c r="AE23" s="252"/>
      <c r="AF23" s="252"/>
      <c r="AG23" s="252"/>
      <c r="AH23" s="252"/>
      <c r="AI23" s="252"/>
      <c r="AJ23" s="252"/>
    </row>
    <row r="24" spans="1:46" ht="30.75" customHeight="1">
      <c r="A24" s="252"/>
      <c r="B24" s="252"/>
      <c r="C24" s="252"/>
      <c r="D24" s="252"/>
      <c r="E24" s="252"/>
      <c r="F24" s="252"/>
      <c r="G24" s="849">
        <f>⑤⑧処遇Ⅰ入力シート!E17</f>
        <v>0</v>
      </c>
      <c r="H24" s="849"/>
      <c r="I24" s="849"/>
      <c r="J24" s="849"/>
      <c r="K24" s="849"/>
      <c r="L24" s="849"/>
      <c r="M24" s="850" t="e">
        <f>VLOOKUP(G24,$AO$4:$AP$9,2,FALSE)</f>
        <v>#N/A</v>
      </c>
      <c r="N24" s="850"/>
      <c r="O24" s="850"/>
      <c r="P24" s="850"/>
      <c r="Q24" s="850"/>
      <c r="R24" s="850"/>
      <c r="S24" s="851">
        <v>12</v>
      </c>
      <c r="T24" s="851"/>
      <c r="U24" s="851"/>
      <c r="V24" s="851"/>
      <c r="W24" s="851"/>
      <c r="X24" s="851"/>
      <c r="Y24" s="282"/>
      <c r="Z24" s="282"/>
      <c r="AA24" s="282"/>
      <c r="AB24" s="282"/>
      <c r="AC24" s="282"/>
      <c r="AD24" s="252"/>
      <c r="AE24" s="252"/>
      <c r="AF24" s="252"/>
      <c r="AG24" s="252"/>
      <c r="AH24" s="252"/>
      <c r="AI24" s="252"/>
      <c r="AJ24" s="252"/>
    </row>
    <row r="25" spans="1:46" ht="30.75" customHeight="1">
      <c r="A25" s="252"/>
      <c r="B25" s="252"/>
      <c r="C25" s="252"/>
      <c r="D25" s="252"/>
      <c r="E25" s="252"/>
      <c r="F25" s="252"/>
      <c r="G25" s="280"/>
      <c r="H25" s="280"/>
      <c r="I25" s="280"/>
      <c r="J25" s="280"/>
      <c r="K25" s="280"/>
      <c r="L25" s="280"/>
      <c r="M25" s="281"/>
      <c r="N25" s="281"/>
      <c r="O25" s="281"/>
      <c r="P25" s="281"/>
      <c r="Q25" s="281"/>
      <c r="R25" s="281"/>
      <c r="S25" s="281"/>
      <c r="T25" s="281"/>
      <c r="U25" s="281"/>
      <c r="V25" s="281"/>
      <c r="W25" s="281"/>
      <c r="X25" s="281"/>
      <c r="Y25" s="282"/>
      <c r="Z25" s="282"/>
      <c r="AA25" s="282"/>
      <c r="AB25" s="282"/>
      <c r="AC25" s="282"/>
      <c r="AD25" s="252"/>
      <c r="AE25" s="252"/>
      <c r="AF25" s="252"/>
      <c r="AG25" s="252"/>
      <c r="AH25" s="252"/>
      <c r="AI25" s="252"/>
      <c r="AJ25" s="252"/>
    </row>
    <row r="26" spans="1:46" ht="25.5" customHeight="1" thickBot="1">
      <c r="A26" s="860" t="s">
        <v>453</v>
      </c>
      <c r="B26" s="860"/>
      <c r="C26" s="860"/>
      <c r="D26" s="860"/>
      <c r="E26" s="860"/>
      <c r="F26" s="860"/>
      <c r="G26" s="860"/>
      <c r="H26" s="860"/>
      <c r="I26" s="860"/>
      <c r="J26" s="860"/>
      <c r="K26" s="860"/>
      <c r="L26" s="860"/>
      <c r="M26" s="860"/>
      <c r="N26" s="860"/>
      <c r="O26" s="860"/>
      <c r="P26" s="860"/>
      <c r="Q26" s="860"/>
      <c r="R26" s="860"/>
      <c r="S26" s="860"/>
      <c r="T26" s="860"/>
      <c r="U26" s="860"/>
      <c r="V26" s="860"/>
      <c r="W26" s="860"/>
      <c r="X26" s="860"/>
      <c r="Y26" s="860"/>
      <c r="Z26" s="860"/>
      <c r="AA26" s="860"/>
      <c r="AB26" s="860"/>
      <c r="AC26" s="860"/>
      <c r="AD26" s="860"/>
      <c r="AE26" s="860"/>
      <c r="AF26" s="860"/>
      <c r="AG26" s="860"/>
      <c r="AH26" s="860"/>
      <c r="AI26" s="860"/>
      <c r="AJ26" s="860"/>
    </row>
    <row r="27" spans="1:46" ht="46.5" customHeight="1" thickTop="1" thickBot="1">
      <c r="A27" s="861" t="s">
        <v>454</v>
      </c>
      <c r="B27" s="862"/>
      <c r="C27" s="862"/>
      <c r="D27" s="862"/>
      <c r="E27" s="862"/>
      <c r="F27" s="862"/>
      <c r="G27" s="862"/>
      <c r="H27" s="862"/>
      <c r="I27" s="862"/>
      <c r="J27" s="862"/>
      <c r="K27" s="862"/>
      <c r="L27" s="863"/>
      <c r="M27" s="864">
        <f>IFERROR(ROUNDDOWN(SUM(M74,M103),0),0)</f>
        <v>0</v>
      </c>
      <c r="N27" s="865"/>
      <c r="O27" s="865"/>
      <c r="P27" s="865"/>
      <c r="Q27" s="865"/>
      <c r="R27" s="865"/>
      <c r="S27" s="865"/>
      <c r="T27" s="865"/>
      <c r="U27" s="865"/>
      <c r="V27" s="865"/>
      <c r="W27" s="865"/>
      <c r="X27" s="865"/>
      <c r="Y27" s="865"/>
      <c r="Z27" s="865"/>
      <c r="AA27" s="865"/>
      <c r="AB27" s="865"/>
      <c r="AC27" s="865"/>
      <c r="AD27" s="865"/>
      <c r="AE27" s="865"/>
      <c r="AF27" s="865"/>
      <c r="AG27" s="865"/>
      <c r="AH27" s="865"/>
      <c r="AI27" s="866"/>
      <c r="AJ27" s="283"/>
    </row>
    <row r="28" spans="1:46" ht="17.25" customHeight="1">
      <c r="A28" s="252"/>
      <c r="B28" s="252"/>
      <c r="C28" s="252"/>
      <c r="D28" s="252"/>
      <c r="E28" s="252"/>
      <c r="F28" s="252"/>
      <c r="G28" s="280"/>
      <c r="H28" s="280"/>
      <c r="I28" s="280"/>
      <c r="J28" s="280"/>
      <c r="K28" s="280"/>
      <c r="L28" s="280"/>
      <c r="M28" s="281"/>
      <c r="N28" s="281"/>
      <c r="O28" s="281"/>
      <c r="P28" s="281"/>
      <c r="Q28" s="281"/>
      <c r="R28" s="281"/>
      <c r="S28" s="281"/>
      <c r="T28" s="281"/>
      <c r="U28" s="281"/>
      <c r="V28" s="281"/>
      <c r="W28" s="281"/>
      <c r="X28" s="281"/>
      <c r="Y28" s="282"/>
      <c r="Z28" s="282"/>
      <c r="AA28" s="282"/>
      <c r="AB28" s="282"/>
      <c r="AC28" s="282"/>
      <c r="AD28" s="252"/>
      <c r="AE28" s="252"/>
      <c r="AF28" s="252"/>
      <c r="AG28" s="252"/>
      <c r="AH28" s="252"/>
      <c r="AI28" s="252"/>
      <c r="AJ28" s="252"/>
    </row>
    <row r="29" spans="1:46" ht="25.5" customHeight="1">
      <c r="A29" s="860" t="s">
        <v>455</v>
      </c>
      <c r="B29" s="860"/>
      <c r="C29" s="860"/>
      <c r="D29" s="860"/>
      <c r="E29" s="860"/>
      <c r="F29" s="860"/>
      <c r="G29" s="860"/>
      <c r="H29" s="860"/>
      <c r="I29" s="860"/>
      <c r="J29" s="860"/>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c r="AH29" s="860"/>
      <c r="AI29" s="860"/>
      <c r="AJ29" s="860"/>
    </row>
    <row r="30" spans="1:46" ht="17.25" customHeight="1">
      <c r="A30" s="252"/>
      <c r="B30" s="252"/>
      <c r="C30" s="867" t="s">
        <v>456</v>
      </c>
      <c r="D30" s="867"/>
      <c r="E30" s="867"/>
      <c r="F30" s="867"/>
      <c r="G30" s="867"/>
      <c r="H30" s="868" t="s">
        <v>457</v>
      </c>
      <c r="I30" s="868"/>
      <c r="J30" s="868" t="s">
        <v>458</v>
      </c>
      <c r="K30" s="868"/>
      <c r="L30" s="868" t="s">
        <v>459</v>
      </c>
      <c r="M30" s="868"/>
      <c r="N30" s="868" t="s">
        <v>460</v>
      </c>
      <c r="O30" s="868"/>
      <c r="P30" s="868" t="s">
        <v>461</v>
      </c>
      <c r="Q30" s="868"/>
      <c r="R30" s="868" t="s">
        <v>462</v>
      </c>
      <c r="S30" s="868"/>
      <c r="T30" s="868" t="s">
        <v>463</v>
      </c>
      <c r="U30" s="868"/>
      <c r="V30" s="868" t="s">
        <v>464</v>
      </c>
      <c r="W30" s="868"/>
      <c r="X30" s="868" t="s">
        <v>465</v>
      </c>
      <c r="Y30" s="868"/>
      <c r="Z30" s="868" t="s">
        <v>466</v>
      </c>
      <c r="AA30" s="868"/>
      <c r="AB30" s="868" t="s">
        <v>467</v>
      </c>
      <c r="AC30" s="868"/>
      <c r="AD30" s="868" t="s">
        <v>468</v>
      </c>
      <c r="AE30" s="868"/>
      <c r="AF30" s="868" t="s">
        <v>469</v>
      </c>
      <c r="AG30" s="868"/>
      <c r="AH30" s="868"/>
      <c r="AI30" s="252"/>
      <c r="AJ30" s="252"/>
    </row>
    <row r="31" spans="1:46" ht="17.25" customHeight="1" thickBot="1">
      <c r="A31" s="252"/>
      <c r="B31" s="252"/>
      <c r="C31" s="867"/>
      <c r="D31" s="867"/>
      <c r="E31" s="867"/>
      <c r="F31" s="867"/>
      <c r="G31" s="867"/>
      <c r="H31" s="869" t="s">
        <v>470</v>
      </c>
      <c r="I31" s="869"/>
      <c r="J31" s="869"/>
      <c r="K31" s="869"/>
      <c r="L31" s="869"/>
      <c r="M31" s="869"/>
      <c r="N31" s="869"/>
      <c r="O31" s="869"/>
      <c r="P31" s="869"/>
      <c r="Q31" s="869"/>
      <c r="R31" s="869"/>
      <c r="S31" s="869"/>
      <c r="T31" s="869"/>
      <c r="U31" s="869"/>
      <c r="V31" s="869"/>
      <c r="W31" s="869"/>
      <c r="X31" s="869"/>
      <c r="Y31" s="869"/>
      <c r="Z31" s="869"/>
      <c r="AA31" s="869"/>
      <c r="AB31" s="869"/>
      <c r="AC31" s="869"/>
      <c r="AD31" s="869"/>
      <c r="AE31" s="869"/>
      <c r="AF31" s="868"/>
      <c r="AG31" s="868"/>
      <c r="AH31" s="868"/>
      <c r="AI31" s="252"/>
      <c r="AJ31" s="252"/>
    </row>
    <row r="32" spans="1:46" ht="17.25" customHeight="1" thickTop="1" thickBot="1">
      <c r="A32" s="252"/>
      <c r="B32" s="252"/>
      <c r="C32" s="870" t="s">
        <v>471</v>
      </c>
      <c r="D32" s="870"/>
      <c r="E32" s="870"/>
      <c r="F32" s="868" t="s">
        <v>472</v>
      </c>
      <c r="G32" s="871"/>
      <c r="H32" s="872"/>
      <c r="I32" s="873"/>
      <c r="J32" s="873"/>
      <c r="K32" s="873"/>
      <c r="L32" s="873"/>
      <c r="M32" s="873"/>
      <c r="N32" s="873"/>
      <c r="O32" s="873"/>
      <c r="P32" s="873"/>
      <c r="Q32" s="873"/>
      <c r="R32" s="873"/>
      <c r="S32" s="873"/>
      <c r="T32" s="873"/>
      <c r="U32" s="873"/>
      <c r="V32" s="873"/>
      <c r="W32" s="873"/>
      <c r="X32" s="873"/>
      <c r="Y32" s="873"/>
      <c r="Z32" s="873"/>
      <c r="AA32" s="873"/>
      <c r="AB32" s="873"/>
      <c r="AC32" s="873"/>
      <c r="AD32" s="873"/>
      <c r="AE32" s="879"/>
      <c r="AF32" s="876">
        <f>IFERROR(ROUND(AVERAGE(H32:AE32),0),0)</f>
        <v>0</v>
      </c>
      <c r="AG32" s="877"/>
      <c r="AH32" s="878"/>
      <c r="AI32" s="252"/>
      <c r="AJ32" s="252"/>
    </row>
    <row r="33" spans="1:37" ht="17.25" customHeight="1" thickBot="1">
      <c r="A33" s="252"/>
      <c r="B33" s="252"/>
      <c r="C33" s="870"/>
      <c r="D33" s="870"/>
      <c r="E33" s="870"/>
      <c r="F33" s="868" t="s">
        <v>473</v>
      </c>
      <c r="G33" s="871"/>
      <c r="H33" s="880"/>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5"/>
      <c r="AF33" s="876">
        <f t="shared" ref="AF33:AF42" si="0">IFERROR(ROUND(AVERAGE(H33:AE33),0),0)</f>
        <v>0</v>
      </c>
      <c r="AG33" s="877"/>
      <c r="AH33" s="878"/>
      <c r="AI33" s="252"/>
      <c r="AJ33" s="252"/>
    </row>
    <row r="34" spans="1:37" ht="17.25" customHeight="1" thickBot="1">
      <c r="A34" s="252"/>
      <c r="B34" s="252"/>
      <c r="C34" s="881" t="s">
        <v>474</v>
      </c>
      <c r="D34" s="870"/>
      <c r="E34" s="870"/>
      <c r="F34" s="868" t="s">
        <v>472</v>
      </c>
      <c r="G34" s="871"/>
      <c r="H34" s="880"/>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5"/>
      <c r="AF34" s="876">
        <f t="shared" si="0"/>
        <v>0</v>
      </c>
      <c r="AG34" s="877"/>
      <c r="AH34" s="878"/>
      <c r="AI34" s="252"/>
      <c r="AJ34" s="252"/>
    </row>
    <row r="35" spans="1:37" ht="17.25" customHeight="1" thickBot="1">
      <c r="A35" s="252"/>
      <c r="B35" s="252"/>
      <c r="C35" s="870"/>
      <c r="D35" s="870"/>
      <c r="E35" s="870"/>
      <c r="F35" s="868" t="s">
        <v>473</v>
      </c>
      <c r="G35" s="871"/>
      <c r="H35" s="880"/>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5"/>
      <c r="AF35" s="876">
        <f t="shared" si="0"/>
        <v>0</v>
      </c>
      <c r="AG35" s="877"/>
      <c r="AH35" s="878"/>
      <c r="AI35" s="252"/>
      <c r="AJ35" s="252"/>
    </row>
    <row r="36" spans="1:37" ht="17.25" customHeight="1" thickBot="1">
      <c r="A36" s="252"/>
      <c r="B36" s="252"/>
      <c r="C36" s="870" t="s">
        <v>475</v>
      </c>
      <c r="D36" s="870"/>
      <c r="E36" s="870"/>
      <c r="F36" s="868" t="s">
        <v>472</v>
      </c>
      <c r="G36" s="871"/>
      <c r="H36" s="880"/>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5"/>
      <c r="AF36" s="876">
        <f t="shared" si="0"/>
        <v>0</v>
      </c>
      <c r="AG36" s="877"/>
      <c r="AH36" s="878"/>
      <c r="AI36" s="252"/>
      <c r="AJ36" s="252"/>
    </row>
    <row r="37" spans="1:37" ht="17.25" customHeight="1" thickBot="1">
      <c r="A37" s="252"/>
      <c r="B37" s="252"/>
      <c r="C37" s="870"/>
      <c r="D37" s="870"/>
      <c r="E37" s="870"/>
      <c r="F37" s="868" t="s">
        <v>473</v>
      </c>
      <c r="G37" s="871"/>
      <c r="H37" s="880"/>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5"/>
      <c r="AF37" s="876">
        <f t="shared" si="0"/>
        <v>0</v>
      </c>
      <c r="AG37" s="877"/>
      <c r="AH37" s="878"/>
      <c r="AI37" s="252"/>
      <c r="AJ37" s="252"/>
    </row>
    <row r="38" spans="1:37" ht="17.25" customHeight="1" thickBot="1">
      <c r="A38" s="252"/>
      <c r="B38" s="252"/>
      <c r="C38" s="881" t="s">
        <v>476</v>
      </c>
      <c r="D38" s="870"/>
      <c r="E38" s="870"/>
      <c r="F38" s="868" t="s">
        <v>472</v>
      </c>
      <c r="G38" s="871"/>
      <c r="H38" s="880"/>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5"/>
      <c r="AF38" s="876">
        <f t="shared" si="0"/>
        <v>0</v>
      </c>
      <c r="AG38" s="877"/>
      <c r="AH38" s="878"/>
      <c r="AI38" s="252"/>
      <c r="AJ38" s="252"/>
    </row>
    <row r="39" spans="1:37" ht="17.25" customHeight="1" thickBot="1">
      <c r="A39" s="252"/>
      <c r="B39" s="252"/>
      <c r="C39" s="870"/>
      <c r="D39" s="870"/>
      <c r="E39" s="870"/>
      <c r="F39" s="868" t="s">
        <v>473</v>
      </c>
      <c r="G39" s="871"/>
      <c r="H39" s="880"/>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5"/>
      <c r="AF39" s="876">
        <f t="shared" si="0"/>
        <v>0</v>
      </c>
      <c r="AG39" s="877"/>
      <c r="AH39" s="878"/>
      <c r="AI39" s="252"/>
      <c r="AJ39" s="252"/>
    </row>
    <row r="40" spans="1:37" ht="17.25" customHeight="1" thickBot="1">
      <c r="A40" s="252"/>
      <c r="B40" s="252"/>
      <c r="C40" s="881" t="s">
        <v>477</v>
      </c>
      <c r="D40" s="870"/>
      <c r="E40" s="870"/>
      <c r="F40" s="868" t="s">
        <v>472</v>
      </c>
      <c r="G40" s="871"/>
      <c r="H40" s="880"/>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5"/>
      <c r="AF40" s="876">
        <f t="shared" si="0"/>
        <v>0</v>
      </c>
      <c r="AG40" s="877"/>
      <c r="AH40" s="878"/>
      <c r="AI40" s="252"/>
      <c r="AJ40" s="252"/>
    </row>
    <row r="41" spans="1:37" ht="17.25" customHeight="1" thickBot="1">
      <c r="A41" s="252"/>
      <c r="B41" s="252"/>
      <c r="C41" s="870"/>
      <c r="D41" s="870"/>
      <c r="E41" s="870"/>
      <c r="F41" s="868" t="s">
        <v>473</v>
      </c>
      <c r="G41" s="871"/>
      <c r="H41" s="880"/>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5"/>
      <c r="AF41" s="876">
        <f t="shared" si="0"/>
        <v>0</v>
      </c>
      <c r="AG41" s="877"/>
      <c r="AH41" s="878"/>
      <c r="AI41" s="252"/>
      <c r="AJ41" s="252"/>
    </row>
    <row r="42" spans="1:37" ht="17.25" customHeight="1" thickBot="1">
      <c r="A42" s="252"/>
      <c r="B42" s="252"/>
      <c r="C42" s="881" t="s">
        <v>478</v>
      </c>
      <c r="D42" s="870"/>
      <c r="E42" s="870"/>
      <c r="F42" s="868" t="s">
        <v>472</v>
      </c>
      <c r="G42" s="871"/>
      <c r="H42" s="880"/>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5"/>
      <c r="AF42" s="876">
        <f t="shared" si="0"/>
        <v>0</v>
      </c>
      <c r="AG42" s="877"/>
      <c r="AH42" s="878"/>
      <c r="AI42" s="252"/>
      <c r="AJ42" s="252"/>
    </row>
    <row r="43" spans="1:37" ht="17.25" customHeight="1" thickBot="1">
      <c r="A43" s="252"/>
      <c r="B43" s="252"/>
      <c r="C43" s="870"/>
      <c r="D43" s="870"/>
      <c r="E43" s="870"/>
      <c r="F43" s="868" t="s">
        <v>473</v>
      </c>
      <c r="G43" s="871"/>
      <c r="H43" s="888"/>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3"/>
      <c r="AF43" s="884">
        <f>IFERROR(ROUND(AVERAGE(H43:AE43),0),0)</f>
        <v>0</v>
      </c>
      <c r="AG43" s="885"/>
      <c r="AH43" s="886"/>
      <c r="AI43" s="252"/>
      <c r="AJ43" s="252"/>
    </row>
    <row r="44" spans="1:37" ht="20.25" customHeight="1" thickTop="1">
      <c r="A44" s="252"/>
      <c r="B44" s="252"/>
      <c r="C44" s="887" t="s">
        <v>479</v>
      </c>
      <c r="D44" s="887"/>
      <c r="E44" s="887"/>
      <c r="F44" s="887"/>
      <c r="G44" s="887"/>
      <c r="H44" s="887"/>
      <c r="I44" s="887"/>
      <c r="J44" s="887"/>
      <c r="K44" s="887"/>
      <c r="L44" s="887"/>
      <c r="M44" s="887"/>
      <c r="N44" s="887"/>
      <c r="O44" s="887"/>
      <c r="P44" s="887"/>
      <c r="Q44" s="887"/>
      <c r="R44" s="887"/>
      <c r="S44" s="887"/>
      <c r="T44" s="887"/>
      <c r="U44" s="887"/>
      <c r="V44" s="887"/>
      <c r="W44" s="887"/>
      <c r="X44" s="887"/>
      <c r="Y44" s="887"/>
      <c r="Z44" s="887"/>
      <c r="AA44" s="887"/>
      <c r="AB44" s="887"/>
      <c r="AC44" s="887"/>
      <c r="AD44" s="887"/>
      <c r="AE44" s="887"/>
      <c r="AF44" s="887"/>
      <c r="AG44" s="887"/>
      <c r="AH44" s="887"/>
      <c r="AI44" s="252"/>
      <c r="AJ44" s="252"/>
    </row>
    <row r="45" spans="1:37" ht="30.75" customHeight="1">
      <c r="A45" s="252"/>
      <c r="B45" s="252"/>
      <c r="C45" s="252"/>
      <c r="D45" s="252"/>
      <c r="E45" s="252"/>
      <c r="F45" s="252"/>
      <c r="G45" s="280"/>
      <c r="H45" s="280"/>
      <c r="I45" s="280"/>
      <c r="J45" s="280"/>
      <c r="K45" s="280"/>
      <c r="L45" s="280"/>
      <c r="M45" s="281"/>
      <c r="N45" s="281"/>
      <c r="O45" s="281"/>
      <c r="P45" s="281"/>
      <c r="Q45" s="281"/>
      <c r="R45" s="281"/>
      <c r="S45" s="281"/>
      <c r="T45" s="281"/>
      <c r="U45" s="281"/>
      <c r="V45" s="281"/>
      <c r="W45" s="281"/>
      <c r="X45" s="281"/>
      <c r="Y45" s="282"/>
      <c r="Z45" s="282"/>
      <c r="AA45" s="282"/>
      <c r="AB45" s="282"/>
      <c r="AC45" s="282"/>
      <c r="AD45" s="252"/>
      <c r="AE45" s="252"/>
      <c r="AF45" s="252"/>
      <c r="AG45" s="252"/>
      <c r="AH45" s="252"/>
      <c r="AI45" s="252"/>
      <c r="AJ45" s="252"/>
    </row>
    <row r="46" spans="1:37" s="257" customFormat="1" ht="18" customHeight="1" thickBot="1">
      <c r="A46" s="889" t="s">
        <v>480</v>
      </c>
      <c r="B46" s="889"/>
      <c r="C46" s="889"/>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284"/>
    </row>
    <row r="47" spans="1:37" s="257" customFormat="1" ht="32.25" hidden="1" customHeight="1" thickBot="1">
      <c r="A47" s="890" t="s">
        <v>481</v>
      </c>
      <c r="B47" s="891"/>
      <c r="C47" s="891"/>
      <c r="D47" s="891"/>
      <c r="E47" s="891"/>
      <c r="F47" s="891"/>
      <c r="G47" s="891"/>
      <c r="H47" s="891"/>
      <c r="I47" s="891"/>
      <c r="J47" s="891"/>
      <c r="K47" s="891"/>
      <c r="L47" s="891"/>
      <c r="M47" s="892">
        <f>ROUNDDOWN(M73,-3)</f>
        <v>0</v>
      </c>
      <c r="N47" s="892"/>
      <c r="O47" s="892"/>
      <c r="P47" s="892"/>
      <c r="Q47" s="892"/>
      <c r="R47" s="892"/>
      <c r="S47" s="892"/>
      <c r="T47" s="892"/>
      <c r="U47" s="892"/>
      <c r="V47" s="892"/>
      <c r="W47" s="892"/>
      <c r="X47" s="892"/>
      <c r="Y47" s="892"/>
      <c r="Z47" s="892"/>
      <c r="AA47" s="892"/>
      <c r="AB47" s="892"/>
      <c r="AC47" s="892"/>
      <c r="AD47" s="892"/>
      <c r="AE47" s="892"/>
      <c r="AF47" s="892"/>
      <c r="AG47" s="892"/>
      <c r="AH47" s="892"/>
      <c r="AI47" s="892"/>
      <c r="AJ47" s="893"/>
    </row>
    <row r="48" spans="1:37" ht="4.5" customHeight="1">
      <c r="A48" s="252"/>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row>
    <row r="49" spans="1:36">
      <c r="A49" s="894" t="s">
        <v>482</v>
      </c>
      <c r="B49" s="895"/>
      <c r="C49" s="895"/>
      <c r="D49" s="895"/>
      <c r="E49" s="895"/>
      <c r="F49" s="895"/>
      <c r="G49" s="895"/>
      <c r="H49" s="895"/>
      <c r="I49" s="895"/>
      <c r="J49" s="895"/>
      <c r="K49" s="900" t="s">
        <v>483</v>
      </c>
      <c r="L49" s="901"/>
      <c r="M49" s="904" t="s">
        <v>484</v>
      </c>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row>
    <row r="50" spans="1:36">
      <c r="A50" s="896"/>
      <c r="B50" s="897"/>
      <c r="C50" s="897"/>
      <c r="D50" s="897"/>
      <c r="E50" s="897"/>
      <c r="F50" s="897"/>
      <c r="G50" s="897"/>
      <c r="H50" s="897"/>
      <c r="I50" s="897"/>
      <c r="J50" s="897"/>
      <c r="K50" s="902"/>
      <c r="L50" s="903"/>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row>
    <row r="51" spans="1:36" ht="20.25" customHeight="1">
      <c r="A51" s="896"/>
      <c r="B51" s="897"/>
      <c r="C51" s="897"/>
      <c r="D51" s="897"/>
      <c r="E51" s="897"/>
      <c r="F51" s="897"/>
      <c r="G51" s="897"/>
      <c r="H51" s="897"/>
      <c r="I51" s="897"/>
      <c r="J51" s="897"/>
      <c r="K51" s="902"/>
      <c r="L51" s="903"/>
      <c r="M51" s="905" t="s">
        <v>438</v>
      </c>
      <c r="N51" s="906"/>
      <c r="O51" s="906"/>
      <c r="P51" s="906"/>
      <c r="Q51" s="905" t="s">
        <v>485</v>
      </c>
      <c r="R51" s="906"/>
      <c r="S51" s="906"/>
      <c r="T51" s="906"/>
      <c r="U51" s="905" t="s">
        <v>437</v>
      </c>
      <c r="V51" s="906"/>
      <c r="W51" s="906"/>
      <c r="X51" s="907"/>
      <c r="Y51" s="905" t="s">
        <v>486</v>
      </c>
      <c r="Z51" s="906"/>
      <c r="AA51" s="906"/>
      <c r="AB51" s="907"/>
      <c r="AC51" s="905" t="s">
        <v>487</v>
      </c>
      <c r="AD51" s="906"/>
      <c r="AE51" s="906"/>
      <c r="AF51" s="907"/>
      <c r="AG51" s="905" t="s">
        <v>488</v>
      </c>
      <c r="AH51" s="906"/>
      <c r="AI51" s="906"/>
      <c r="AJ51" s="907"/>
    </row>
    <row r="52" spans="1:36" ht="20.25" customHeight="1" thickBot="1">
      <c r="A52" s="898"/>
      <c r="B52" s="899"/>
      <c r="C52" s="899"/>
      <c r="D52" s="899"/>
      <c r="E52" s="899"/>
      <c r="F52" s="899"/>
      <c r="G52" s="899"/>
      <c r="H52" s="899"/>
      <c r="I52" s="899"/>
      <c r="J52" s="899"/>
      <c r="K52" s="902"/>
      <c r="L52" s="903"/>
      <c r="M52" s="908" t="s">
        <v>489</v>
      </c>
      <c r="N52" s="909"/>
      <c r="O52" s="910" t="s">
        <v>490</v>
      </c>
      <c r="P52" s="911"/>
      <c r="Q52" s="908" t="s">
        <v>489</v>
      </c>
      <c r="R52" s="909"/>
      <c r="S52" s="910" t="s">
        <v>490</v>
      </c>
      <c r="T52" s="911"/>
      <c r="U52" s="908" t="s">
        <v>489</v>
      </c>
      <c r="V52" s="909"/>
      <c r="W52" s="910" t="s">
        <v>490</v>
      </c>
      <c r="X52" s="911"/>
      <c r="Y52" s="908" t="s">
        <v>489</v>
      </c>
      <c r="Z52" s="909"/>
      <c r="AA52" s="910" t="s">
        <v>490</v>
      </c>
      <c r="AB52" s="911"/>
      <c r="AC52" s="908" t="s">
        <v>489</v>
      </c>
      <c r="AD52" s="909"/>
      <c r="AE52" s="910" t="s">
        <v>490</v>
      </c>
      <c r="AF52" s="911"/>
      <c r="AG52" s="908" t="s">
        <v>489</v>
      </c>
      <c r="AH52" s="909"/>
      <c r="AI52" s="910" t="s">
        <v>490</v>
      </c>
      <c r="AJ52" s="911"/>
    </row>
    <row r="53" spans="1:36" ht="20.25" customHeight="1" thickBot="1">
      <c r="A53" s="912" t="s">
        <v>491</v>
      </c>
      <c r="B53" s="913"/>
      <c r="C53" s="913"/>
      <c r="D53" s="913"/>
      <c r="E53" s="913"/>
      <c r="F53" s="913"/>
      <c r="G53" s="913"/>
      <c r="H53" s="913"/>
      <c r="I53" s="913"/>
      <c r="J53" s="913"/>
      <c r="K53" s="914"/>
      <c r="L53" s="914"/>
      <c r="M53" s="915">
        <f>$AF$40</f>
        <v>0</v>
      </c>
      <c r="N53" s="916"/>
      <c r="O53" s="916">
        <f>$AF$41</f>
        <v>0</v>
      </c>
      <c r="P53" s="917"/>
      <c r="Q53" s="918">
        <f>$AF$42</f>
        <v>0</v>
      </c>
      <c r="R53" s="916"/>
      <c r="S53" s="916">
        <f>$AF$43</f>
        <v>0</v>
      </c>
      <c r="T53" s="917"/>
      <c r="U53" s="918">
        <f>$AF$36</f>
        <v>0</v>
      </c>
      <c r="V53" s="916"/>
      <c r="W53" s="916">
        <f>$AF$37</f>
        <v>0</v>
      </c>
      <c r="X53" s="932"/>
      <c r="Y53" s="919">
        <f>$AF$38</f>
        <v>0</v>
      </c>
      <c r="Z53" s="916"/>
      <c r="AA53" s="916">
        <f>$AF$39</f>
        <v>0</v>
      </c>
      <c r="AB53" s="932"/>
      <c r="AC53" s="919">
        <f>$AF$32</f>
        <v>0</v>
      </c>
      <c r="AD53" s="916"/>
      <c r="AE53" s="916">
        <f>$AF$33</f>
        <v>0</v>
      </c>
      <c r="AF53" s="932"/>
      <c r="AG53" s="919">
        <f>$AF$34</f>
        <v>0</v>
      </c>
      <c r="AH53" s="916"/>
      <c r="AI53" s="916">
        <f>$AF$35</f>
        <v>0</v>
      </c>
      <c r="AJ53" s="920"/>
    </row>
    <row r="54" spans="1:36" ht="21.75" customHeight="1">
      <c r="A54" s="921" t="s">
        <v>492</v>
      </c>
      <c r="B54" s="922" t="s">
        <v>493</v>
      </c>
      <c r="C54" s="923" t="s">
        <v>494</v>
      </c>
      <c r="D54" s="924"/>
      <c r="E54" s="924"/>
      <c r="F54" s="924"/>
      <c r="G54" s="924"/>
      <c r="H54" s="924"/>
      <c r="I54" s="924"/>
      <c r="J54" s="925"/>
      <c r="K54" s="926"/>
      <c r="L54" s="927"/>
      <c r="M54" s="928">
        <f>IF($K54="○",VLOOKUP($AY$9,単価表,12,0),0)</f>
        <v>0</v>
      </c>
      <c r="N54" s="929"/>
      <c r="O54" s="929">
        <f>IF($K54="○",VLOOKUP($AY$9,単価表,15,0),0)</f>
        <v>0</v>
      </c>
      <c r="P54" s="930"/>
      <c r="Q54" s="931">
        <f>IF($K54="○",VLOOKUP($AY$9,単価表,12,0),0)</f>
        <v>0</v>
      </c>
      <c r="R54" s="929"/>
      <c r="S54" s="929">
        <f>IF($K54="○",VLOOKUP($AY$9,単価表,15,0),0)</f>
        <v>0</v>
      </c>
      <c r="T54" s="930"/>
      <c r="U54" s="931">
        <f>IF($K54="○",VLOOKUP($AY$8,単価表,12,0),0)</f>
        <v>0</v>
      </c>
      <c r="V54" s="929"/>
      <c r="W54" s="929">
        <f>IF($K54="○",VLOOKUP($AY$8,単価表,15,0),0)</f>
        <v>0</v>
      </c>
      <c r="X54" s="935"/>
      <c r="Y54" s="928">
        <f>IF($K54="○",VLOOKUP($AY$8,単価表,12,0),0)</f>
        <v>0</v>
      </c>
      <c r="Z54" s="929"/>
      <c r="AA54" s="929">
        <f>IF($K54="○",VLOOKUP($AY$8,単価表,15,0),0)</f>
        <v>0</v>
      </c>
      <c r="AB54" s="935"/>
      <c r="AC54" s="928">
        <f>IF($K54="○",VLOOKUP($AY$7,単価表,12,0),0)</f>
        <v>0</v>
      </c>
      <c r="AD54" s="929"/>
      <c r="AE54" s="929">
        <f>IF($K54="○",VLOOKUP($AY$7,単価表,15,0),0)</f>
        <v>0</v>
      </c>
      <c r="AF54" s="935"/>
      <c r="AG54" s="928">
        <f>IF($K54="○",VLOOKUP($AY$7,単価表,12,0),0)</f>
        <v>0</v>
      </c>
      <c r="AH54" s="929"/>
      <c r="AI54" s="929">
        <f>IF($K54="○",VLOOKUP($AY$7,単価表,15,0),0)</f>
        <v>0</v>
      </c>
      <c r="AJ54" s="935"/>
    </row>
    <row r="55" spans="1:36" ht="21.75" customHeight="1">
      <c r="A55" s="921"/>
      <c r="B55" s="922"/>
      <c r="C55" s="936" t="s">
        <v>495</v>
      </c>
      <c r="D55" s="937"/>
      <c r="E55" s="937"/>
      <c r="F55" s="937"/>
      <c r="G55" s="937"/>
      <c r="H55" s="937"/>
      <c r="I55" s="937"/>
      <c r="J55" s="938"/>
      <c r="K55" s="939"/>
      <c r="L55" s="940"/>
      <c r="M55" s="941">
        <f>IF($K55="○",VLOOKUP($AY$7,単価表,21,0),0)</f>
        <v>0</v>
      </c>
      <c r="N55" s="933"/>
      <c r="O55" s="933">
        <f>IF($K55="○",VLOOKUP($AY$7,単価表,21,0),0)</f>
        <v>0</v>
      </c>
      <c r="P55" s="942"/>
      <c r="Q55" s="943">
        <f>IF($K55="○",VLOOKUP($AY$7,単価表,21,0),0)</f>
        <v>0</v>
      </c>
      <c r="R55" s="933"/>
      <c r="S55" s="933">
        <f>IF($K55="○",VLOOKUP($AY$7,単価表,21,0),0)</f>
        <v>0</v>
      </c>
      <c r="T55" s="942"/>
      <c r="U55" s="943">
        <f>IF($K55="○",VLOOKUP($AY$7,単価表,21,0),0)</f>
        <v>0</v>
      </c>
      <c r="V55" s="933"/>
      <c r="W55" s="933">
        <f>IF($K55="○",VLOOKUP($AY$7,単価表,21,0),0)</f>
        <v>0</v>
      </c>
      <c r="X55" s="934"/>
      <c r="Y55" s="941">
        <f>IF($K55="○",VLOOKUP($AY$7,単価表,21,0),0)</f>
        <v>0</v>
      </c>
      <c r="Z55" s="933"/>
      <c r="AA55" s="933">
        <f>IF($K55="○",VLOOKUP($AY$7,単価表,21,0),0)</f>
        <v>0</v>
      </c>
      <c r="AB55" s="934"/>
      <c r="AC55" s="941">
        <f>IF($K55="○",VLOOKUP($AY$7,単価表,21,0),0)</f>
        <v>0</v>
      </c>
      <c r="AD55" s="933"/>
      <c r="AE55" s="933">
        <f>IF($K55="○",VLOOKUP($AY$7,単価表,21,0),0)</f>
        <v>0</v>
      </c>
      <c r="AF55" s="934"/>
      <c r="AG55" s="941">
        <f>IF($K55="○",VLOOKUP($AY$7,単価表,21,0),0)</f>
        <v>0</v>
      </c>
      <c r="AH55" s="933"/>
      <c r="AI55" s="933">
        <f>IF($K55="○",VLOOKUP($AY$7,単価表,21,0),0)</f>
        <v>0</v>
      </c>
      <c r="AJ55" s="934"/>
    </row>
    <row r="56" spans="1:36" ht="21.75" customHeight="1">
      <c r="A56" s="921"/>
      <c r="B56" s="922"/>
      <c r="C56" s="936" t="s">
        <v>496</v>
      </c>
      <c r="D56" s="937"/>
      <c r="E56" s="937"/>
      <c r="F56" s="937"/>
      <c r="G56" s="937"/>
      <c r="H56" s="937"/>
      <c r="I56" s="937"/>
      <c r="J56" s="938"/>
      <c r="K56" s="939"/>
      <c r="L56" s="940"/>
      <c r="M56" s="944"/>
      <c r="N56" s="945"/>
      <c r="O56" s="945"/>
      <c r="P56" s="946"/>
      <c r="Q56" s="943">
        <f>IF($K56="○",VLOOKUP($AY$9,単価表,25,0),0)</f>
        <v>0</v>
      </c>
      <c r="R56" s="933"/>
      <c r="S56" s="933">
        <f>IF($K56="○",VLOOKUP($AY$9,単価表,25,0),0)</f>
        <v>0</v>
      </c>
      <c r="T56" s="942"/>
      <c r="U56" s="957"/>
      <c r="V56" s="945"/>
      <c r="W56" s="945"/>
      <c r="X56" s="958"/>
      <c r="Y56" s="941">
        <f>IF($K56="○",VLOOKUP($AY$8,単価表,25,0),0)</f>
        <v>0</v>
      </c>
      <c r="Z56" s="933"/>
      <c r="AA56" s="933">
        <f>IF($K56="○",VLOOKUP($AY$8,単価表,25,0),0)</f>
        <v>0</v>
      </c>
      <c r="AB56" s="934"/>
      <c r="AC56" s="944"/>
      <c r="AD56" s="945"/>
      <c r="AE56" s="945"/>
      <c r="AF56" s="958"/>
      <c r="AG56" s="941">
        <f>IF($K56="○",VLOOKUP($AY$7,単価表,25,0),0)</f>
        <v>0</v>
      </c>
      <c r="AH56" s="933"/>
      <c r="AI56" s="933">
        <f>IF($K56="○",VLOOKUP($AY$7,単価表,25,0),0)</f>
        <v>0</v>
      </c>
      <c r="AJ56" s="934"/>
    </row>
    <row r="57" spans="1:36" ht="21.75" customHeight="1" thickBot="1">
      <c r="A57" s="921"/>
      <c r="B57" s="922"/>
      <c r="C57" s="950" t="s">
        <v>497</v>
      </c>
      <c r="D57" s="951"/>
      <c r="E57" s="951"/>
      <c r="F57" s="951"/>
      <c r="G57" s="951"/>
      <c r="H57" s="951"/>
      <c r="I57" s="951"/>
      <c r="J57" s="952"/>
      <c r="K57" s="953"/>
      <c r="L57" s="954"/>
      <c r="M57" s="947">
        <f>IF($K57="○",VLOOKUP($AY$7,単価表,40,0),0)</f>
        <v>0</v>
      </c>
      <c r="N57" s="948"/>
      <c r="O57" s="948">
        <f>IF($K57="○",VLOOKUP($AY$7,単価表,40,0),0)</f>
        <v>0</v>
      </c>
      <c r="P57" s="955"/>
      <c r="Q57" s="956">
        <f>IF($K57="○",VLOOKUP($AY$7,単価表,40,0),0)</f>
        <v>0</v>
      </c>
      <c r="R57" s="948"/>
      <c r="S57" s="948">
        <f>IF($K57="○",VLOOKUP($AY$7,単価表,40,0),0)</f>
        <v>0</v>
      </c>
      <c r="T57" s="955"/>
      <c r="U57" s="956">
        <f>IF($K57="○",VLOOKUP($AY$7,単価表,40,0),0)</f>
        <v>0</v>
      </c>
      <c r="V57" s="948"/>
      <c r="W57" s="948">
        <f>IF($K57="○",VLOOKUP($AY$7,単価表,40,0),0)</f>
        <v>0</v>
      </c>
      <c r="X57" s="949"/>
      <c r="Y57" s="947">
        <f>IF($K57="○",VLOOKUP($AY$7,単価表,40,0),0)</f>
        <v>0</v>
      </c>
      <c r="Z57" s="948"/>
      <c r="AA57" s="948">
        <f>IF($K57="○",VLOOKUP($AY$7,単価表,40,0),0)</f>
        <v>0</v>
      </c>
      <c r="AB57" s="949"/>
      <c r="AC57" s="947">
        <f>IF($K57="○",VLOOKUP($AY$7,単価表,40,0),0)</f>
        <v>0</v>
      </c>
      <c r="AD57" s="948"/>
      <c r="AE57" s="948">
        <f>IF($K57="○",VLOOKUP($AY$7,単価表,40,0),0)</f>
        <v>0</v>
      </c>
      <c r="AF57" s="949"/>
      <c r="AG57" s="947">
        <f>IF($K57="○",VLOOKUP($AY$7,単価表,40,0),0)</f>
        <v>0</v>
      </c>
      <c r="AH57" s="948"/>
      <c r="AI57" s="948">
        <f>IF($K57="○",VLOOKUP($AY$7,単価表,40,0),0)</f>
        <v>0</v>
      </c>
      <c r="AJ57" s="949"/>
    </row>
    <row r="58" spans="1:36" ht="21.75" customHeight="1" thickTop="1">
      <c r="A58" s="921"/>
      <c r="B58" s="922"/>
      <c r="C58" s="972"/>
      <c r="D58" s="973"/>
      <c r="E58" s="973"/>
      <c r="F58" s="973"/>
      <c r="G58" s="973"/>
      <c r="H58" s="973"/>
      <c r="I58" s="973"/>
      <c r="J58" s="973"/>
      <c r="K58" s="974" t="s">
        <v>498</v>
      </c>
      <c r="L58" s="975"/>
      <c r="M58" s="971">
        <f>SUM(M54:N57)</f>
        <v>0</v>
      </c>
      <c r="N58" s="960"/>
      <c r="O58" s="960">
        <f>SUM(O54:P57)</f>
        <v>0</v>
      </c>
      <c r="P58" s="976"/>
      <c r="Q58" s="971">
        <f>SUM(Q54:R57)</f>
        <v>0</v>
      </c>
      <c r="R58" s="960"/>
      <c r="S58" s="960">
        <f>SUM(S54:T57)</f>
        <v>0</v>
      </c>
      <c r="T58" s="976"/>
      <c r="U58" s="971">
        <f>SUM(U54:V57)</f>
        <v>0</v>
      </c>
      <c r="V58" s="960"/>
      <c r="W58" s="960">
        <f>SUM(W54:X57)</f>
        <v>0</v>
      </c>
      <c r="X58" s="961"/>
      <c r="Y58" s="959">
        <f>SUM(Y54:Z57)</f>
        <v>0</v>
      </c>
      <c r="Z58" s="960"/>
      <c r="AA58" s="960">
        <f>SUM(AA54:AB57)</f>
        <v>0</v>
      </c>
      <c r="AB58" s="961"/>
      <c r="AC58" s="959">
        <f>SUM(AC54:AD57)</f>
        <v>0</v>
      </c>
      <c r="AD58" s="960"/>
      <c r="AE58" s="960">
        <f>SUM(AE54:AF57)</f>
        <v>0</v>
      </c>
      <c r="AF58" s="961"/>
      <c r="AG58" s="959">
        <f>SUM(AG54:AH57)</f>
        <v>0</v>
      </c>
      <c r="AH58" s="960"/>
      <c r="AI58" s="960">
        <f>SUM(AI54:AJ57)</f>
        <v>0</v>
      </c>
      <c r="AJ58" s="961"/>
    </row>
    <row r="59" spans="1:36" ht="55.5" hidden="1" customHeight="1">
      <c r="A59" s="921"/>
      <c r="B59" s="962" t="s">
        <v>499</v>
      </c>
      <c r="C59" s="963" t="s">
        <v>500</v>
      </c>
      <c r="D59" s="963"/>
      <c r="E59" s="963"/>
      <c r="F59" s="963"/>
      <c r="G59" s="963"/>
      <c r="H59" s="963"/>
      <c r="I59" s="963"/>
      <c r="J59" s="963"/>
      <c r="K59" s="964"/>
      <c r="L59" s="965"/>
      <c r="M59" s="966">
        <f>-IF($K59="○",IF((M54+M57)*$M$21*VLOOKUP($AY$9,単価表,52,0)&lt;10,INT((M54+M57)*$M$21*VLOOKUP($AY$9,単価表,52,0)),ROUNDDOWN((M54+M57)*$M$21*VLOOKUP($AY$9,単価表,52,0),-1)),0)</f>
        <v>0</v>
      </c>
      <c r="N59" s="967"/>
      <c r="O59" s="968">
        <f>-IF($K59="○",IF((O54+O57)*$M$21*VLOOKUP($AY$9,単価表,52,0)&lt;10,INT((O54+O57)*$M$21*VLOOKUP($AY$9,単価表,52,0)),ROUNDDOWN((O54+O57)*$M$21*VLOOKUP($AY$9,単価表,52,0),-1)),0)</f>
        <v>0</v>
      </c>
      <c r="P59" s="969"/>
      <c r="Q59" s="970">
        <f>-IF($K59="○",IF((Q54+Q57)*$M$21*VLOOKUP($AY$9,単価表,52,0)&lt;10,INT((Q54+Q57)*$M$21*VLOOKUP($AY$9,単価表,52,0)),ROUNDDOWN((Q54+Q57)*$M$21*VLOOKUP($AY$9,単価表,52,0),-1)),0)</f>
        <v>0</v>
      </c>
      <c r="R59" s="966"/>
      <c r="S59" s="968">
        <f>-IF($K59="○",IF((S54+S57)*$M$21*VLOOKUP($AY$9,単価表,52,0)&lt;10,INT((S54+S57)*$M$21*VLOOKUP($AY$9,単価表,52,0)),ROUNDDOWN((S54+S57)*$M$21*VLOOKUP($AY$9,単価表,52,0),-1)),0)</f>
        <v>0</v>
      </c>
      <c r="T59" s="969"/>
      <c r="U59" s="970">
        <f>-IF($K59="○",IF((U54+U57)*$M$21*VLOOKUP($AY$9,単価表,52,0)&lt;10,INT((U54+U57)*$M$21*VLOOKUP($AY$9,単価表,52,0)),ROUNDDOWN((U54+U57)*$M$21*VLOOKUP($AY$9,単価表,52,0),-1)),0)</f>
        <v>0</v>
      </c>
      <c r="V59" s="966"/>
      <c r="W59" s="968">
        <f>-IF($K59="○",IF((W54+W57)*$M$21*VLOOKUP($AY$9,単価表,52,0)&lt;10,INT((W54+W57)*$M$21*VLOOKUP($AY$9,単価表,52,0)),ROUNDDOWN((W54+W57)*$M$21*VLOOKUP($AY$9,単価表,52,0),-1)),0)</f>
        <v>0</v>
      </c>
      <c r="X59" s="969"/>
      <c r="Y59" s="970">
        <f>-IF($K59="○",IF((Y54+Y57)*$M$21*VLOOKUP($AY$9,単価表,52,0)&lt;10,INT((Y54+Y57)*$M$21*VLOOKUP($AY$9,単価表,52,0)),ROUNDDOWN((Y54+Y57)*$M$21*VLOOKUP($AY$9,単価表,52,0),-1)),0)</f>
        <v>0</v>
      </c>
      <c r="Z59" s="966"/>
      <c r="AA59" s="968">
        <f>-IF($K59="○",IF((AA54+AA57)*$M$21*VLOOKUP($AY$9,単価表,52,0)&lt;10,INT((AA54+AA57)*$M$21*VLOOKUP($AY$9,単価表,52,0)),ROUNDDOWN((AA54+AA57)*$M$21*VLOOKUP($AY$9,単価表,52,0),-1)),0)</f>
        <v>0</v>
      </c>
      <c r="AB59" s="969"/>
      <c r="AC59" s="970">
        <f>-IF($K59="○",IF((AC54+AC57)*$M$21*VLOOKUP($AY$9,単価表,52,0)&lt;10,INT((AC54+AC57)*$M$21*VLOOKUP($AY$9,単価表,52,0)),ROUNDDOWN((AC54+AC57)*$M$21*VLOOKUP($AY$9,単価表,52,0),-1)),0)</f>
        <v>0</v>
      </c>
      <c r="AD59" s="966"/>
      <c r="AE59" s="968">
        <f>-IF($K59="○",IF((AE54+AE57)*$M$21*VLOOKUP($AY$9,単価表,52,0)&lt;10,INT((AE54+AE57)*$M$21*VLOOKUP($AY$9,単価表,52,0)),ROUNDDOWN((AE54+AE57)*$M$21*VLOOKUP($AY$9,単価表,52,0),-1)),0)</f>
        <v>0</v>
      </c>
      <c r="AF59" s="969"/>
      <c r="AG59" s="970">
        <f>-IF($K59="○",IF((AG54+AG57)*$M$21*VLOOKUP($AY$9,単価表,52,0)&lt;10,INT((AG54+AG57)*$M$21*VLOOKUP($AY$9,単価表,52,0)),ROUNDDOWN((AG54+AG57)*$M$21*VLOOKUP($AY$9,単価表,52,0),-1)),0)</f>
        <v>0</v>
      </c>
      <c r="AH59" s="966"/>
      <c r="AI59" s="968">
        <f>-IF($K59="○",IF((AI54+AI57)*$M$21*VLOOKUP($AY$9,単価表,52,0)&lt;10,INT((AI54+AI57)*$M$21*VLOOKUP($AY$9,単価表,52,0)),ROUNDDOWN((AI54+AI57)*$M$21*VLOOKUP($AY$9,単価表,52,0),-1)),0)</f>
        <v>0</v>
      </c>
      <c r="AJ59" s="969"/>
    </row>
    <row r="60" spans="1:36" ht="61.5" hidden="1" customHeight="1">
      <c r="A60" s="921"/>
      <c r="B60" s="962"/>
      <c r="C60" s="963" t="s">
        <v>501</v>
      </c>
      <c r="D60" s="963"/>
      <c r="E60" s="963"/>
      <c r="F60" s="963"/>
      <c r="G60" s="963"/>
      <c r="H60" s="963"/>
      <c r="I60" s="963"/>
      <c r="J60" s="963"/>
      <c r="K60" s="977">
        <f>K59</f>
        <v>0</v>
      </c>
      <c r="L60" s="978"/>
      <c r="M60" s="979">
        <f>-IF($K60="○",IF((M54+M57)*$S$21*VLOOKUP($AY$9,単価表,52,0)&lt;10,INT((M54+M57)*$S$21*VLOOKUP($AY$9,単価表,52,0)),ROUNDDOWN((M54+M57)*$S$21*VLOOKUP($AY$9,単価表,52,0),-1)),0)</f>
        <v>0</v>
      </c>
      <c r="N60" s="980"/>
      <c r="O60" s="981">
        <f>-IF($K60="○",IF((O54+O57)*$S$21*VLOOKUP($AY$9,単価表,52,0)&lt;10,INT((O54+O57)*$S$21*VLOOKUP($AY$9,単価表,52,0)),ROUNDDOWN((O54+O57)*$S$21*VLOOKUP($AY$9,単価表,52,0),-1)),0)</f>
        <v>0</v>
      </c>
      <c r="P60" s="982"/>
      <c r="Q60" s="983">
        <f>-IF($K60="○",IF((Q54+Q57)*$S$21*VLOOKUP($AY$9,単価表,52,0)&lt;10,INT((Q54+Q57)*$S$21*VLOOKUP($AY$9,単価表,52,0)),ROUNDDOWN((Q54+Q57)*$S$21*VLOOKUP($AY$9,単価表,52,0),-1)),0)</f>
        <v>0</v>
      </c>
      <c r="R60" s="979"/>
      <c r="S60" s="981">
        <f>-IF($K60="○",IF((S54+S57)*$S$21*VLOOKUP($AY$9,単価表,52,0)&lt;10,INT((S54+S57)*$S$21*VLOOKUP($AY$9,単価表,52,0)),ROUNDDOWN((S54+S57)*$S$21*VLOOKUP($AY$9,単価表,52,0),-1)),0)</f>
        <v>0</v>
      </c>
      <c r="T60" s="982"/>
      <c r="U60" s="983">
        <f>-IF($K60="○",IF((U54+U57)*$S$21*VLOOKUP($AY$9,単価表,52,0)&lt;10,INT((U54+U57)*$S$21*VLOOKUP($AY$9,単価表,52,0)),ROUNDDOWN((U54+U57)*$S$21*VLOOKUP($AY$9,単価表,52,0),-1)),0)</f>
        <v>0</v>
      </c>
      <c r="V60" s="979"/>
      <c r="W60" s="981">
        <f>-IF($K60="○",IF((W54+W57)*$S$21*VLOOKUP($AY$9,単価表,52,0)&lt;10,INT((W54+W57)*$S$21*VLOOKUP($AY$9,単価表,52,0)),ROUNDDOWN((W54+W57)*$S$21*VLOOKUP($AY$9,単価表,52,0),-1)),0)</f>
        <v>0</v>
      </c>
      <c r="X60" s="982"/>
      <c r="Y60" s="983">
        <f>-IF($K60="○",IF((Y54+Y57)*$S$21*VLOOKUP($AY$9,単価表,52,0)&lt;10,INT((Y54+Y57)*$S$21*VLOOKUP($AY$9,単価表,52,0)),ROUNDDOWN((Y54+Y57)*$S$21*VLOOKUP($AY$9,単価表,52,0),-1)),0)</f>
        <v>0</v>
      </c>
      <c r="Z60" s="979"/>
      <c r="AA60" s="981">
        <f>-IF($K60="○",IF((AA54+AA57)*$S$21*VLOOKUP($AY$9,単価表,52,0)&lt;10,INT((AA54+AA57)*$S$21*VLOOKUP($AY$9,単価表,52,0)),ROUNDDOWN((AA54+AA57)*$S$21*VLOOKUP($AY$9,単価表,52,0),-1)),0)</f>
        <v>0</v>
      </c>
      <c r="AB60" s="982"/>
      <c r="AC60" s="983">
        <f>-IF($K60="○",IF((AC54+AC57)*$S$21*VLOOKUP($AY$9,単価表,52,0)&lt;10,INT((AC54+AC57)*$S$21*VLOOKUP($AY$9,単価表,52,0)),ROUNDDOWN((AC54+AC57)*$S$21*VLOOKUP($AY$9,単価表,52,0),-1)),0)</f>
        <v>0</v>
      </c>
      <c r="AD60" s="979"/>
      <c r="AE60" s="981">
        <f>-IF($K60="○",IF((AE54+AE57)*$S$21*VLOOKUP($AY$9,単価表,52,0)&lt;10,INT((AE54+AE57)*$S$21*VLOOKUP($AY$9,単価表,52,0)),ROUNDDOWN((AE54+AE57)*$S$21*VLOOKUP($AY$9,単価表,52,0),-1)),0)</f>
        <v>0</v>
      </c>
      <c r="AF60" s="982"/>
      <c r="AG60" s="983">
        <f>-IF($K60="○",IF((AG54+AG57)*$S$21*VLOOKUP($AY$9,単価表,52,0)&lt;10,INT((AG54+AG57)*$S$21*VLOOKUP($AY$9,単価表,52,0)),ROUNDDOWN((AG54+AG57)*$S$21*VLOOKUP($AY$9,単価表,52,0),-1)),0)</f>
        <v>0</v>
      </c>
      <c r="AH60" s="979"/>
      <c r="AI60" s="981">
        <f>-IF($K60="○",IF((AI54+AI57)*$S$21*VLOOKUP($AY$9,単価表,52,0)&lt;10,INT((AI54+AI57)*$S$21*VLOOKUP($AY$9,単価表,52,0)),ROUNDDOWN((AI54+AI57)*$S$21*VLOOKUP($AY$9,単価表,52,0),-1)),0)</f>
        <v>0</v>
      </c>
      <c r="AJ60" s="982"/>
    </row>
    <row r="61" spans="1:36" ht="61.5" customHeight="1">
      <c r="A61" s="921"/>
      <c r="B61" s="962"/>
      <c r="C61" s="984" t="s">
        <v>502</v>
      </c>
      <c r="D61" s="984"/>
      <c r="E61" s="984"/>
      <c r="F61" s="984"/>
      <c r="G61" s="984"/>
      <c r="H61" s="984"/>
      <c r="I61" s="984"/>
      <c r="J61" s="984"/>
      <c r="K61" s="985"/>
      <c r="L61" s="986"/>
      <c r="M61" s="987">
        <f>-IF($K61="○",IF((M54+M57)*$M$24*VLOOKUP($AY$9,単価表,52,0)&lt;10,INT((M54+M57)*$M$24*VLOOKUP($AY$9,単価表,52,0)),ROUNDDOWN((M54+M57)*$M$24*VLOOKUP($AY$9,単価表,52,0),-1)),0)</f>
        <v>0</v>
      </c>
      <c r="N61" s="988"/>
      <c r="O61" s="989">
        <f>-IF($K61="○",IF((O54+O57)*$M$24*VLOOKUP($AY$9,単価表,52,0)&lt;10,INT((O54+O57)*$M$24*VLOOKUP($AY$9,単価表,52,0)),ROUNDDOWN((O54+O57)*$M$24*VLOOKUP($AY$9,単価表,52,0),-1)),0)</f>
        <v>0</v>
      </c>
      <c r="P61" s="990"/>
      <c r="Q61" s="988">
        <f>-IF($K61="○",IF((Q54+Q57)*$M$24*VLOOKUP($AY$9,単価表,52,0)&lt;10,INT((Q54+Q57)*$M$24*VLOOKUP($AY$9,単価表,52,0)),ROUNDDOWN((Q54+Q57)*$M$24*VLOOKUP($AY$9,単価表,52,0),-1)),0)</f>
        <v>0</v>
      </c>
      <c r="R61" s="988"/>
      <c r="S61" s="989">
        <f>-IF($K61="○",IF((S54+S57)*$M$24*VLOOKUP($AY$9,単価表,52,0)&lt;10,INT((S54+S57)*$M$24*VLOOKUP($AY$9,単価表,52,0)),ROUNDDOWN((S54+S57)*$M$24*VLOOKUP($AY$9,単価表,52,0),-1)),0)</f>
        <v>0</v>
      </c>
      <c r="T61" s="990"/>
      <c r="U61" s="988">
        <f>-IF($K61="○",IF((U54+U57)*$M$24*VLOOKUP($AY$9,単価表,52,0)&lt;10,INT((U54+U57)*$M$24*VLOOKUP($AY$9,単価表,52,0)),ROUNDDOWN((U54+U57)*$M$24*VLOOKUP($AY$9,単価表,52,0),-1)),0)</f>
        <v>0</v>
      </c>
      <c r="V61" s="988"/>
      <c r="W61" s="989">
        <f>-IF($K61="○",IF((W54+W57)*$M$24*VLOOKUP($AY$9,単価表,52,0)&lt;10,INT((W54+W57)*$M$24*VLOOKUP($AY$9,単価表,52,0)),ROUNDDOWN((W54+W57)*$M$24*VLOOKUP($AY$9,単価表,52,0),-1)),0)</f>
        <v>0</v>
      </c>
      <c r="X61" s="990"/>
      <c r="Y61" s="988">
        <f>-IF($K61="○",IF((Y54+Y57)*$M$24*VLOOKUP($AY$9,単価表,52,0)&lt;10,INT((Y54+Y57)*$M$24*VLOOKUP($AY$9,単価表,52,0)),ROUNDDOWN((Y54+Y57)*$M$24*VLOOKUP($AY$9,単価表,52,0),-1)),0)</f>
        <v>0</v>
      </c>
      <c r="Z61" s="988"/>
      <c r="AA61" s="989">
        <f>-IF($K61="○",IF((AA54+AA57)*$M$24*VLOOKUP($AY$9,単価表,52,0)&lt;10,INT((AA54+AA57)*$M$24*VLOOKUP($AY$9,単価表,52,0)),ROUNDDOWN((AA54+AA57)*$M$24*VLOOKUP($AY$9,単価表,52,0),-1)),0)</f>
        <v>0</v>
      </c>
      <c r="AB61" s="990"/>
      <c r="AC61" s="988">
        <f>-IF($K61="○",IF((AC54+AC57)*$M$24*VLOOKUP($AY$9,単価表,52,0)&lt;10,INT((AC54+AC57)*$M$24*VLOOKUP($AY$9,単価表,52,0)),ROUNDDOWN((AC54+AC57)*$M$24*VLOOKUP($AY$9,単価表,52,0),-1)),0)</f>
        <v>0</v>
      </c>
      <c r="AD61" s="988"/>
      <c r="AE61" s="989">
        <f>-IF($K61="○",IF((AE54+AE57)*$M$24*VLOOKUP($AY$9,単価表,52,0)&lt;10,INT((AE54+AE57)*$M$24*VLOOKUP($AY$9,単価表,52,0)),ROUNDDOWN((AE54+AE57)*$M$24*VLOOKUP($AY$9,単価表,52,0),-1)),0)</f>
        <v>0</v>
      </c>
      <c r="AF61" s="990"/>
      <c r="AG61" s="988">
        <f>-IF($K61="○",IF((AG54+AG57)*$M$24*VLOOKUP($AY$9,単価表,52,0)&lt;10,INT((AG54+AG57)*$M$24*VLOOKUP($AY$9,単価表,52,0)),ROUNDDOWN((AG54+AG57)*$M$24*VLOOKUP($AY$9,単価表,52,0),-1)),0)</f>
        <v>0</v>
      </c>
      <c r="AH61" s="988"/>
      <c r="AI61" s="989">
        <f>-IF($K61="○",IF((AI54+AI57)*$M$24*VLOOKUP($AY$9,単価表,52,0)&lt;10,INT((AI54+AI57)*$M$24*VLOOKUP($AY$9,単価表,52,0)),ROUNDDOWN((AI54+AI57)*$M$24*VLOOKUP($AY$9,単価表,52,0),-1)),0)</f>
        <v>0</v>
      </c>
      <c r="AJ61" s="990"/>
    </row>
    <row r="62" spans="1:36" ht="27.75" hidden="1" customHeight="1">
      <c r="A62" s="921"/>
      <c r="B62" s="962"/>
      <c r="C62" s="963" t="s">
        <v>503</v>
      </c>
      <c r="D62" s="963"/>
      <c r="E62" s="963"/>
      <c r="F62" s="963"/>
      <c r="G62" s="963"/>
      <c r="H62" s="963"/>
      <c r="I62" s="963"/>
      <c r="J62" s="963"/>
      <c r="K62" s="991"/>
      <c r="L62" s="992"/>
      <c r="M62" s="979">
        <f>-IF($K62="○",IF((M54+M56+M57)*$M$21*VLOOKUP($AY$9,単価表,54,0)&lt;10,INT((M54+M56+M57)*$M$21*VLOOKUP($AY$9,単価表,54,0)),ROUNDDOWN((M54+M56+M57)*$M$21*VLOOKUP($AY$9,単価表,54,0),-1)),0)</f>
        <v>0</v>
      </c>
      <c r="N62" s="980"/>
      <c r="O62" s="981">
        <f>-IF($K62="○",IF((O54+O56+O57)*$M$21*VLOOKUP($AY$9,単価表,54,0)&lt;10,INT((O54+O56+O57)*$M$21*VLOOKUP($AY$9,単価表,54,0)),ROUNDDOWN((O54+O56+O57)*$M$21*VLOOKUP($AY$9,単価表,54,0),-1)),0)</f>
        <v>0</v>
      </c>
      <c r="P62" s="982"/>
      <c r="Q62" s="983">
        <f>-IF($K62="○",IF((Q54+Q56+Q57)*$M$21*VLOOKUP($AY$9,単価表,54,0)&lt;10,INT((Q54+Q56+Q57)*$M$21*VLOOKUP($AY$9,単価表,54,0)),ROUNDDOWN((Q54+Q56+Q57)*$M$21*VLOOKUP($AY$9,単価表,54,0),-1)),0)</f>
        <v>0</v>
      </c>
      <c r="R62" s="979"/>
      <c r="S62" s="981">
        <f>-IF($K62="○",IF((S54+S56+S57)*$M$21*VLOOKUP($AY$9,単価表,54,0)&lt;10,INT((S54+S56+S57)*$M$21*VLOOKUP($AY$9,単価表,54,0)),ROUNDDOWN((S54+S56+S57)*$M$21*VLOOKUP($AY$9,単価表,54,0),-1)),0)</f>
        <v>0</v>
      </c>
      <c r="T62" s="982"/>
      <c r="U62" s="983">
        <f>-IF($K62="○",IF((U54+U56+U57)*$M$21*VLOOKUP($AY$9,単価表,54,0)&lt;10,INT((U54+U56+U57)*$M$21*VLOOKUP($AY$9,単価表,54,0)),ROUNDDOWN((U54+U56+U57)*$M$21*VLOOKUP($AY$9,単価表,54,0),-1)),0)</f>
        <v>0</v>
      </c>
      <c r="V62" s="979"/>
      <c r="W62" s="981">
        <f>-IF($K62="○",IF((W54+W56+W57)*$M$21*VLOOKUP($AY$9,単価表,54,0)&lt;10,INT((W54+W56+W57)*$M$21*VLOOKUP($AY$9,単価表,54,0)),ROUNDDOWN((W54+W56+W57)*$M$21*VLOOKUP($AY$9,単価表,54,0),-1)),0)</f>
        <v>0</v>
      </c>
      <c r="X62" s="982"/>
      <c r="Y62" s="983">
        <f>-IF($K62="○",IF((Y54+Y56+Y57)*$M$21*VLOOKUP($AY$9,単価表,54,0)&lt;10,INT((Y54+Y56+Y57)*$M$21*VLOOKUP($AY$9,単価表,54,0)),ROUNDDOWN((Y54+Y56+Y57)*$M$21*VLOOKUP($AY$9,単価表,54,0),-1)),0)</f>
        <v>0</v>
      </c>
      <c r="Z62" s="979"/>
      <c r="AA62" s="981">
        <f>-IF($K62="○",IF((AA54+AA56+AA57)*$M$21*VLOOKUP($AY$9,単価表,54,0)&lt;10,INT((AA54+AA56+AA57)*$M$21*VLOOKUP($AY$9,単価表,54,0)),ROUNDDOWN((AA54+AA56+AA57)*$M$21*VLOOKUP($AY$9,単価表,54,0),-1)),0)</f>
        <v>0</v>
      </c>
      <c r="AB62" s="982"/>
      <c r="AC62" s="983">
        <f>-IF($K62="○",IF((AC54+AC56+AC57)*$M$21*VLOOKUP($AY$9,単価表,54,0)&lt;10,INT((AC54+AC56+AC57)*$M$21*VLOOKUP($AY$9,単価表,54,0)),ROUNDDOWN((AC54+AC56+AC57)*$M$21*VLOOKUP($AY$9,単価表,54,0),-1)),0)</f>
        <v>0</v>
      </c>
      <c r="AD62" s="979"/>
      <c r="AE62" s="981">
        <f>-IF($K62="○",IF((AE54+AE56+AE57)*$M$21*VLOOKUP($AY$9,単価表,54,0)&lt;10,INT((AE54+AE56+AE57)*$M$21*VLOOKUP($AY$9,単価表,54,0)),ROUNDDOWN((AE54+AE56+AE57)*$M$21*VLOOKUP($AY$9,単価表,54,0),-1)),0)</f>
        <v>0</v>
      </c>
      <c r="AF62" s="982"/>
      <c r="AG62" s="983">
        <f>-IF($K62="○",IF((AG54+AG56+AG57)*$M$21*VLOOKUP($AY$9,単価表,54,0)&lt;10,INT((AG54+AG56+AG57)*$M$21*VLOOKUP($AY$9,単価表,54,0)),ROUNDDOWN((AG54+AG56+AG57)*$M$21*VLOOKUP($AY$9,単価表,54,0),-1)),0)</f>
        <v>0</v>
      </c>
      <c r="AH62" s="979"/>
      <c r="AI62" s="981">
        <f>-IF($K62="○",IF((AI54+AI56+AI57)*$M$21*VLOOKUP($AY$9,単価表,54,0)&lt;10,INT((AI54+AI56+AI57)*$M$21*VLOOKUP($AY$9,単価表,54,0)),ROUNDDOWN((AI54+AI56+AI57)*$M$21*VLOOKUP($AY$9,単価表,54,0),-1)),0)</f>
        <v>0</v>
      </c>
      <c r="AJ62" s="982"/>
    </row>
    <row r="63" spans="1:36" ht="42" hidden="1" customHeight="1">
      <c r="A63" s="921"/>
      <c r="B63" s="962"/>
      <c r="C63" s="963" t="s">
        <v>504</v>
      </c>
      <c r="D63" s="963"/>
      <c r="E63" s="963"/>
      <c r="F63" s="963"/>
      <c r="G63" s="963"/>
      <c r="H63" s="963"/>
      <c r="I63" s="963"/>
      <c r="J63" s="963"/>
      <c r="K63" s="993">
        <f>K62</f>
        <v>0</v>
      </c>
      <c r="L63" s="994"/>
      <c r="M63" s="979">
        <f>-IF($K63="○",IF((M54+M56+M57)*$S$21*VLOOKUP($AY$9,単価表,54,0)&lt;10,INT((M54+M56+M57)*$S$21*VLOOKUP($AY$9,単価表,54,0)),ROUNDDOWN((M54+M56+M57)*$S$21*VLOOKUP($AY$9,単価表,54,0),-1)),0)</f>
        <v>0</v>
      </c>
      <c r="N63" s="980"/>
      <c r="O63" s="981">
        <f>-IF($K63="○",IF((O54+O56+O57)*$S$21*VLOOKUP($AY$9,単価表,54,0)&lt;10,INT((O54+O56+O57)*$S$21*VLOOKUP($AY$9,単価表,54,0)),ROUNDDOWN((O54+O56+O57)*$S$21*VLOOKUP($AY$9,単価表,54,0),-1)),0)</f>
        <v>0</v>
      </c>
      <c r="P63" s="982"/>
      <c r="Q63" s="983">
        <f>-IF($K63="○",IF((Q54+Q56+Q57)*$S$21*VLOOKUP($AY$9,単価表,54,0)&lt;10,INT((Q54+Q56+Q57)*$S$21*VLOOKUP($AY$9,単価表,54,0)),ROUNDDOWN((Q54+Q56+Q57)*$S$21*VLOOKUP($AY$9,単価表,54,0),-1)),0)</f>
        <v>0</v>
      </c>
      <c r="R63" s="979"/>
      <c r="S63" s="981">
        <f>-IF($K63="○",IF((S54+S56+S57)*$S$21*VLOOKUP($AY$9,単価表,54,0)&lt;10,INT((S54+S56+S57)*$S$21*VLOOKUP($AY$9,単価表,54,0)),ROUNDDOWN((S54+S56+S57)*$S$21*VLOOKUP($AY$9,単価表,54,0),-1)),0)</f>
        <v>0</v>
      </c>
      <c r="T63" s="982"/>
      <c r="U63" s="983">
        <f>-IF($K63="○",IF((U54+U56+U57)*$S$21*VLOOKUP($AY$9,単価表,54,0)&lt;10,INT((U54+U56+U57)*$S$21*VLOOKUP($AY$9,単価表,54,0)),ROUNDDOWN((U54+U56+U57)*$S$21*VLOOKUP($AY$9,単価表,54,0),-1)),0)</f>
        <v>0</v>
      </c>
      <c r="V63" s="979"/>
      <c r="W63" s="981">
        <f>-IF($K63="○",IF((W54+W56+W57)*$S$21*VLOOKUP($AY$9,単価表,54,0)&lt;10,INT((W54+W56+W57)*$S$21*VLOOKUP($AY$9,単価表,54,0)),ROUNDDOWN((W54+W56+W57)*$S$21*VLOOKUP($AY$9,単価表,54,0),-1)),0)</f>
        <v>0</v>
      </c>
      <c r="X63" s="982"/>
      <c r="Y63" s="983">
        <f>-IF($K63="○",IF((Y54+Y56+Y57)*$S$21*VLOOKUP($AY$9,単価表,54,0)&lt;10,INT((Y54+Y56+Y57)*$S$21*VLOOKUP($AY$9,単価表,54,0)),ROUNDDOWN((Y54+Y56+Y57)*$S$21*VLOOKUP($AY$9,単価表,54,0),-1)),0)</f>
        <v>0</v>
      </c>
      <c r="Z63" s="979"/>
      <c r="AA63" s="981">
        <f>-IF($K63="○",IF((AA54+AA56+AA57)*$S$21*VLOOKUP($AY$9,単価表,54,0)&lt;10,INT((AA54+AA56+AA57)*$S$21*VLOOKUP($AY$9,単価表,54,0)),ROUNDDOWN((AA54+AA56+AA57)*$S$21*VLOOKUP($AY$9,単価表,54,0),-1)),0)</f>
        <v>0</v>
      </c>
      <c r="AB63" s="982"/>
      <c r="AC63" s="983">
        <f>-IF($K63="○",IF((AC54+AC56+AC57)*$S$21*VLOOKUP($AY$9,単価表,54,0)&lt;10,INT((AC54+AC56+AC57)*$S$21*VLOOKUP($AY$9,単価表,54,0)),ROUNDDOWN((AC54+AC56+AC57)*$S$21*VLOOKUP($AY$9,単価表,54,0),-1)),0)</f>
        <v>0</v>
      </c>
      <c r="AD63" s="979"/>
      <c r="AE63" s="981">
        <f>-IF($K63="○",IF((AE54+AE56+AE57)*$S$21*VLOOKUP($AY$9,単価表,54,0)&lt;10,INT((AE54+AE56+AE57)*$S$21*VLOOKUP($AY$9,単価表,54,0)),ROUNDDOWN((AE54+AE56+AE57)*$S$21*VLOOKUP($AY$9,単価表,54,0),-1)),0)</f>
        <v>0</v>
      </c>
      <c r="AF63" s="982"/>
      <c r="AG63" s="983">
        <f>-IF($K63="○",IF((AG54+AG56+AG57)*$S$21*VLOOKUP($AY$9,単価表,54,0)&lt;10,INT((AG54+AG56+AG57)*$S$21*VLOOKUP($AY$9,単価表,54,0)),ROUNDDOWN((AG54+AG56+AG57)*$S$21*VLOOKUP($AY$9,単価表,54,0),-1)),0)</f>
        <v>0</v>
      </c>
      <c r="AH63" s="979"/>
      <c r="AI63" s="981">
        <f>-IF($K63="○",IF((AI54+AI56+AI57)*$S$21*VLOOKUP($AY$9,単価表,54,0)&lt;10,INT((AI54+AI56+AI57)*$S$21*VLOOKUP($AY$9,単価表,54,0)),ROUNDDOWN((AI54+AI56+AI57)*$S$21*VLOOKUP($AY$9,単価表,54,0),-1)),0)</f>
        <v>0</v>
      </c>
      <c r="AJ63" s="982"/>
    </row>
    <row r="64" spans="1:36" ht="42" customHeight="1">
      <c r="A64" s="921"/>
      <c r="B64" s="962"/>
      <c r="C64" s="984" t="s">
        <v>505</v>
      </c>
      <c r="D64" s="984"/>
      <c r="E64" s="984"/>
      <c r="F64" s="984"/>
      <c r="G64" s="984"/>
      <c r="H64" s="984"/>
      <c r="I64" s="984"/>
      <c r="J64" s="984"/>
      <c r="K64" s="939"/>
      <c r="L64" s="940"/>
      <c r="M64" s="1007">
        <f>-IF($K64="○",IF((M54+M56+M57)*$M$24*VLOOKUP($AY$9,単価表,54,0)&lt;10,INT((M54+M56+M57)*$M$24*VLOOKUP($AY$9,単価表,54,0)),ROUNDDOWN((M54+M56+M57)*$M$24*VLOOKUP($AY$9,単価表,54,0),-1)),0)</f>
        <v>0</v>
      </c>
      <c r="N64" s="996"/>
      <c r="O64" s="995">
        <f>-IF($K64="○",IF((O54+O56+O57)*$M$24*VLOOKUP($AY$9,単価表,54,0)&lt;10,INT((O54+O56+O57)*$M$24*VLOOKUP($AY$9,単価表,54,0)),ROUNDDOWN((O54+O56+O57)*$M$24*VLOOKUP($AY$9,単価表,54,0),-1)),0)</f>
        <v>0</v>
      </c>
      <c r="P64" s="997"/>
      <c r="Q64" s="995">
        <f>-IF($K64="○",IF((Q54+Q56+Q57)*$M$24*VLOOKUP($AY$9,単価表,54,0)&lt;10,INT((Q54+Q56+Q57)*$M$24*VLOOKUP($AY$9,単価表,54,0)),ROUNDDOWN((Q54+Q56+Q57)*$M$24*VLOOKUP($AY$9,単価表,54,0),-1)),0)</f>
        <v>0</v>
      </c>
      <c r="R64" s="996"/>
      <c r="S64" s="995">
        <f>-IF($K64="○",IF((S54+S56+S57)*$M$24*VLOOKUP($AY$9,単価表,54,0)&lt;10,INT((S54+S56+S57)*$M$24*VLOOKUP($AY$9,単価表,54,0)),ROUNDDOWN((S54+S56+S57)*$M$24*VLOOKUP($AY$9,単価表,54,0),-1)),0)</f>
        <v>0</v>
      </c>
      <c r="T64" s="989"/>
      <c r="U64" s="1005">
        <f>-IF($K64="○",IF((U54+U56+U57)*$M$24*VLOOKUP($AY$9,単価表,54,0)&lt;10,INT((U54+U56+U57)*$M$24*VLOOKUP($AY$9,単価表,54,0)),ROUNDDOWN((U54+U56+U57)*$M$24*VLOOKUP($AY$9,単価表,54,0),-1)),0)</f>
        <v>0</v>
      </c>
      <c r="V64" s="996"/>
      <c r="W64" s="995">
        <f>-IF($K64="○",IF((W54+W56+W57)*$M$24*VLOOKUP($AY$9,単価表,54,0)&lt;10,INT((W54+W56+W57)*$M$24*VLOOKUP($AY$9,単価表,54,0)),ROUNDDOWN((W54+W56+W57)*$M$24*VLOOKUP($AY$9,単価表,54,0),-1)),0)</f>
        <v>0</v>
      </c>
      <c r="X64" s="997"/>
      <c r="Y64" s="995">
        <f>-IF($K64="○",IF((Y54+Y56+Y57)*$M$24*VLOOKUP($AY$9,単価表,54,0)&lt;10,INT((Y54+Y56+Y57)*$M$24*VLOOKUP($AY$9,単価表,54,0)),ROUNDDOWN((Y54+Y56+Y57)*$M$24*VLOOKUP($AY$9,単価表,54,0),-1)),0)</f>
        <v>0</v>
      </c>
      <c r="Z64" s="996"/>
      <c r="AA64" s="995">
        <f>-IF($K64="○",IF((AA54+AA56+AA57)*$M$24*VLOOKUP($AY$9,単価表,54,0)&lt;10,INT((AA54+AA56+AA57)*$M$24*VLOOKUP($AY$9,単価表,54,0)),ROUNDDOWN((AA54+AA56+AA57)*$M$24*VLOOKUP($AY$9,単価表,54,0),-1)),0)</f>
        <v>0</v>
      </c>
      <c r="AB64" s="989"/>
      <c r="AC64" s="1005">
        <f>-IF($K64="○",IF((AC54+AC56+AC57)*$M$24*VLOOKUP($AY$9,単価表,54,0)&lt;10,INT((AC54+AC56+AC57)*$M$24*VLOOKUP($AY$9,単価表,54,0)),ROUNDDOWN((AC54+AC56+AC57)*$M$24*VLOOKUP($AY$9,単価表,54,0),-1)),0)</f>
        <v>0</v>
      </c>
      <c r="AD64" s="996"/>
      <c r="AE64" s="995">
        <f>-IF($K64="○",IF((AE54+AE56+AE57)*$M$24*VLOOKUP($AY$9,単価表,54,0)&lt;10,INT((AE54+AE56+AE57)*$M$24*VLOOKUP($AY$9,単価表,54,0)),ROUNDDOWN((AE54+AE56+AE57)*$M$24*VLOOKUP($AY$9,単価表,54,0),-1)),0)</f>
        <v>0</v>
      </c>
      <c r="AF64" s="997"/>
      <c r="AG64" s="995">
        <f>-IF($K64="○",IF((AG54+AG56+AG57)*$M$24*VLOOKUP($AY$9,単価表,54,0)&lt;10,INT((AG54+AG56+AG57)*$M$24*VLOOKUP($AY$9,単価表,54,0)),ROUNDDOWN((AG54+AG56+AG57)*$M$24*VLOOKUP($AY$9,単価表,54,0),-1)),0)</f>
        <v>0</v>
      </c>
      <c r="AH64" s="996"/>
      <c r="AI64" s="996">
        <f>-IF($K64="○",IF((AI54+AI56+AI57)*$M$24*VLOOKUP($AY$9,単価表,54,0)&lt;10,INT((AI54+AI56+AI57)*$M$24*VLOOKUP($AY$9,単価表,54,0)),ROUNDDOWN((AI54+AI56+AI57)*$M$24*VLOOKUP($AY$9,単価表,54,0),-1)),0)</f>
        <v>0</v>
      </c>
      <c r="AJ64" s="997"/>
    </row>
    <row r="65" spans="1:46" ht="21.75" customHeight="1" thickBot="1">
      <c r="A65" s="921"/>
      <c r="B65" s="962"/>
      <c r="C65" s="998" t="s">
        <v>506</v>
      </c>
      <c r="D65" s="998"/>
      <c r="E65" s="998"/>
      <c r="F65" s="998"/>
      <c r="G65" s="998"/>
      <c r="H65" s="998"/>
      <c r="I65" s="998"/>
      <c r="J65" s="998"/>
      <c r="K65" s="999" t="s">
        <v>507</v>
      </c>
      <c r="L65" s="1000"/>
      <c r="M65" s="1001"/>
      <c r="N65" s="1002"/>
      <c r="O65" s="1002"/>
      <c r="P65" s="1003"/>
      <c r="Q65" s="1004"/>
      <c r="R65" s="1002"/>
      <c r="S65" s="1002"/>
      <c r="T65" s="1003"/>
      <c r="U65" s="1004"/>
      <c r="V65" s="1002"/>
      <c r="W65" s="1002"/>
      <c r="X65" s="1006"/>
      <c r="Y65" s="1001"/>
      <c r="Z65" s="1002"/>
      <c r="AA65" s="1002"/>
      <c r="AB65" s="1006"/>
      <c r="AC65" s="1001"/>
      <c r="AD65" s="1002"/>
      <c r="AE65" s="1002"/>
      <c r="AF65" s="1006"/>
      <c r="AG65" s="1001"/>
      <c r="AH65" s="1002"/>
      <c r="AI65" s="1002"/>
      <c r="AJ65" s="1006"/>
    </row>
    <row r="66" spans="1:46" ht="21.75" hidden="1" customHeight="1" thickTop="1">
      <c r="A66" s="921"/>
      <c r="B66" s="962"/>
      <c r="C66" s="1017" t="s">
        <v>508</v>
      </c>
      <c r="D66" s="1017"/>
      <c r="E66" s="1017"/>
      <c r="F66" s="1017"/>
      <c r="G66" s="1017"/>
      <c r="H66" s="1017"/>
      <c r="I66" s="1017"/>
      <c r="J66" s="1017"/>
      <c r="K66" s="1017"/>
      <c r="L66" s="1017"/>
      <c r="M66" s="1018">
        <f>M59+M62</f>
        <v>0</v>
      </c>
      <c r="N66" s="1009"/>
      <c r="O66" s="1009">
        <f t="shared" ref="O66:O68" si="1">O59+O62</f>
        <v>0</v>
      </c>
      <c r="P66" s="1019"/>
      <c r="Q66" s="1018">
        <f t="shared" ref="Q66:Q68" si="2">Q59+Q62</f>
        <v>0</v>
      </c>
      <c r="R66" s="1009"/>
      <c r="S66" s="1009">
        <f t="shared" ref="S66:S68" si="3">S59+S62</f>
        <v>0</v>
      </c>
      <c r="T66" s="1019"/>
      <c r="U66" s="1018">
        <f t="shared" ref="U66:U68" si="4">U59+U62</f>
        <v>0</v>
      </c>
      <c r="V66" s="1009"/>
      <c r="W66" s="1009">
        <f t="shared" ref="W66:W68" si="5">W59+W62</f>
        <v>0</v>
      </c>
      <c r="X66" s="1010"/>
      <c r="Y66" s="1008">
        <f t="shared" ref="Y66:Y68" si="6">Y59+Y62</f>
        <v>0</v>
      </c>
      <c r="Z66" s="1009"/>
      <c r="AA66" s="1009">
        <f t="shared" ref="AA66:AA68" si="7">AA59+AA62</f>
        <v>0</v>
      </c>
      <c r="AB66" s="1010"/>
      <c r="AC66" s="1008">
        <f t="shared" ref="AC66:AC68" si="8">AC59+AC62</f>
        <v>0</v>
      </c>
      <c r="AD66" s="1009"/>
      <c r="AE66" s="1009">
        <f t="shared" ref="AE66:AE68" si="9">AE59+AE62</f>
        <v>0</v>
      </c>
      <c r="AF66" s="1010"/>
      <c r="AG66" s="1008">
        <f t="shared" ref="AG66:AG68" si="10">AG59+AG62</f>
        <v>0</v>
      </c>
      <c r="AH66" s="1009"/>
      <c r="AI66" s="1009">
        <f t="shared" ref="AI66:AI68" si="11">AI59+AI62</f>
        <v>0</v>
      </c>
      <c r="AJ66" s="1010"/>
    </row>
    <row r="67" spans="1:46" ht="21.75" hidden="1" customHeight="1">
      <c r="A67" s="921"/>
      <c r="B67" s="962"/>
      <c r="C67" s="1011" t="s">
        <v>509</v>
      </c>
      <c r="D67" s="1011"/>
      <c r="E67" s="1011"/>
      <c r="F67" s="1011"/>
      <c r="G67" s="1011"/>
      <c r="H67" s="1011"/>
      <c r="I67" s="1011"/>
      <c r="J67" s="1011"/>
      <c r="K67" s="1011"/>
      <c r="L67" s="1011"/>
      <c r="M67" s="1012">
        <f>M60+M63</f>
        <v>0</v>
      </c>
      <c r="N67" s="1013"/>
      <c r="O67" s="1013">
        <f t="shared" si="1"/>
        <v>0</v>
      </c>
      <c r="P67" s="1014"/>
      <c r="Q67" s="1012">
        <f t="shared" si="2"/>
        <v>0</v>
      </c>
      <c r="R67" s="1013"/>
      <c r="S67" s="1013">
        <f t="shared" si="3"/>
        <v>0</v>
      </c>
      <c r="T67" s="1014"/>
      <c r="U67" s="1012">
        <f t="shared" si="4"/>
        <v>0</v>
      </c>
      <c r="V67" s="1013"/>
      <c r="W67" s="1013">
        <f t="shared" si="5"/>
        <v>0</v>
      </c>
      <c r="X67" s="1015"/>
      <c r="Y67" s="1016">
        <f t="shared" si="6"/>
        <v>0</v>
      </c>
      <c r="Z67" s="1013"/>
      <c r="AA67" s="1013">
        <f t="shared" si="7"/>
        <v>0</v>
      </c>
      <c r="AB67" s="1015"/>
      <c r="AC67" s="1016">
        <f t="shared" si="8"/>
        <v>0</v>
      </c>
      <c r="AD67" s="1013"/>
      <c r="AE67" s="1013">
        <f t="shared" si="9"/>
        <v>0</v>
      </c>
      <c r="AF67" s="1015"/>
      <c r="AG67" s="1016">
        <f t="shared" si="10"/>
        <v>0</v>
      </c>
      <c r="AH67" s="1013"/>
      <c r="AI67" s="1013">
        <f t="shared" si="11"/>
        <v>0</v>
      </c>
      <c r="AJ67" s="1015"/>
    </row>
    <row r="68" spans="1:46" ht="21.75" customHeight="1" thickTop="1">
      <c r="A68" s="921"/>
      <c r="B68" s="962"/>
      <c r="C68" s="1020" t="s">
        <v>125</v>
      </c>
      <c r="D68" s="1020"/>
      <c r="E68" s="1020"/>
      <c r="F68" s="1020"/>
      <c r="G68" s="1020"/>
      <c r="H68" s="1020"/>
      <c r="I68" s="1020"/>
      <c r="J68" s="1020"/>
      <c r="K68" s="1020"/>
      <c r="L68" s="1021"/>
      <c r="M68" s="1022">
        <f>M61+M64</f>
        <v>0</v>
      </c>
      <c r="N68" s="1023"/>
      <c r="O68" s="1023">
        <f t="shared" si="1"/>
        <v>0</v>
      </c>
      <c r="P68" s="1024"/>
      <c r="Q68" s="1022">
        <f t="shared" si="2"/>
        <v>0</v>
      </c>
      <c r="R68" s="1023"/>
      <c r="S68" s="1023">
        <f t="shared" si="3"/>
        <v>0</v>
      </c>
      <c r="T68" s="1024"/>
      <c r="U68" s="1022">
        <f t="shared" si="4"/>
        <v>0</v>
      </c>
      <c r="V68" s="1023"/>
      <c r="W68" s="1023">
        <f t="shared" si="5"/>
        <v>0</v>
      </c>
      <c r="X68" s="1025"/>
      <c r="Y68" s="1026">
        <f t="shared" si="6"/>
        <v>0</v>
      </c>
      <c r="Z68" s="1023"/>
      <c r="AA68" s="1023">
        <f t="shared" si="7"/>
        <v>0</v>
      </c>
      <c r="AB68" s="1025"/>
      <c r="AC68" s="1026">
        <f t="shared" si="8"/>
        <v>0</v>
      </c>
      <c r="AD68" s="1023"/>
      <c r="AE68" s="1023">
        <f t="shared" si="9"/>
        <v>0</v>
      </c>
      <c r="AF68" s="1025"/>
      <c r="AG68" s="1026">
        <f t="shared" si="10"/>
        <v>0</v>
      </c>
      <c r="AH68" s="1023"/>
      <c r="AI68" s="1023">
        <f t="shared" si="11"/>
        <v>0</v>
      </c>
      <c r="AJ68" s="1025"/>
    </row>
    <row r="69" spans="1:46" ht="21.75" customHeight="1">
      <c r="A69" s="1068" t="s">
        <v>510</v>
      </c>
      <c r="B69" s="1069"/>
      <c r="C69" s="1069"/>
      <c r="D69" s="1069"/>
      <c r="E69" s="1069"/>
      <c r="F69" s="1069"/>
      <c r="G69" s="1069"/>
      <c r="H69" s="1069"/>
      <c r="I69" s="1069"/>
      <c r="J69" s="1069"/>
      <c r="K69" s="1069"/>
      <c r="L69" s="1070"/>
      <c r="M69" s="1027">
        <f>M58</f>
        <v>0</v>
      </c>
      <c r="N69" s="1028"/>
      <c r="O69" s="1028">
        <f t="shared" ref="O69" si="12">O58</f>
        <v>0</v>
      </c>
      <c r="P69" s="1029"/>
      <c r="Q69" s="1027">
        <f t="shared" ref="Q69" si="13">Q58</f>
        <v>0</v>
      </c>
      <c r="R69" s="1028"/>
      <c r="S69" s="1028">
        <f t="shared" ref="S69" si="14">S58</f>
        <v>0</v>
      </c>
      <c r="T69" s="1029"/>
      <c r="U69" s="1027">
        <f t="shared" ref="U69" si="15">U58</f>
        <v>0</v>
      </c>
      <c r="V69" s="1028"/>
      <c r="W69" s="1028">
        <f t="shared" ref="W69" si="16">W58</f>
        <v>0</v>
      </c>
      <c r="X69" s="1030"/>
      <c r="Y69" s="1031">
        <f t="shared" ref="Y69" si="17">Y58</f>
        <v>0</v>
      </c>
      <c r="Z69" s="1028"/>
      <c r="AA69" s="1028">
        <f t="shared" ref="AA69" si="18">AA58</f>
        <v>0</v>
      </c>
      <c r="AB69" s="1030"/>
      <c r="AC69" s="1031">
        <f t="shared" ref="AC69" si="19">AC58</f>
        <v>0</v>
      </c>
      <c r="AD69" s="1028"/>
      <c r="AE69" s="1028">
        <f t="shared" ref="AE69" si="20">AE58</f>
        <v>0</v>
      </c>
      <c r="AF69" s="1030"/>
      <c r="AG69" s="1031">
        <f t="shared" ref="AG69" si="21">AG58</f>
        <v>0</v>
      </c>
      <c r="AH69" s="1028"/>
      <c r="AI69" s="1028">
        <f t="shared" ref="AI69" si="22">AI58</f>
        <v>0</v>
      </c>
      <c r="AJ69" s="1030"/>
    </row>
    <row r="70" spans="1:46" ht="21.75" hidden="1" customHeight="1">
      <c r="A70" s="1032" t="s">
        <v>511</v>
      </c>
      <c r="B70" s="1033"/>
      <c r="C70" s="1033"/>
      <c r="D70" s="1033"/>
      <c r="E70" s="1033"/>
      <c r="F70" s="1033"/>
      <c r="G70" s="1033"/>
      <c r="H70" s="1033"/>
      <c r="I70" s="1033"/>
      <c r="J70" s="1033"/>
      <c r="K70" s="1033"/>
      <c r="L70" s="1033"/>
      <c r="M70" s="1049">
        <f>M69*M53</f>
        <v>0</v>
      </c>
      <c r="N70" s="1041"/>
      <c r="O70" s="1041">
        <f>O69*O53</f>
        <v>0</v>
      </c>
      <c r="P70" s="1050"/>
      <c r="Q70" s="1049">
        <f>Q69*Q53</f>
        <v>0</v>
      </c>
      <c r="R70" s="1041"/>
      <c r="S70" s="1041">
        <f>S69*S53</f>
        <v>0</v>
      </c>
      <c r="T70" s="1050"/>
      <c r="U70" s="1049">
        <f>U69*U53</f>
        <v>0</v>
      </c>
      <c r="V70" s="1041"/>
      <c r="W70" s="1041">
        <f>W69*W53</f>
        <v>0</v>
      </c>
      <c r="X70" s="1042"/>
      <c r="Y70" s="1040">
        <f>Y69*Y53</f>
        <v>0</v>
      </c>
      <c r="Z70" s="1041"/>
      <c r="AA70" s="1041">
        <f>AA69*AA53</f>
        <v>0</v>
      </c>
      <c r="AB70" s="1042"/>
      <c r="AC70" s="1040">
        <f>AC69*AC53</f>
        <v>0</v>
      </c>
      <c r="AD70" s="1041"/>
      <c r="AE70" s="1041">
        <f>AE69*AE53</f>
        <v>0</v>
      </c>
      <c r="AF70" s="1042"/>
      <c r="AG70" s="1040">
        <f>AG69*AG53</f>
        <v>0</v>
      </c>
      <c r="AH70" s="1041"/>
      <c r="AI70" s="1041">
        <f>AI69*AI53</f>
        <v>0</v>
      </c>
      <c r="AJ70" s="1042"/>
    </row>
    <row r="71" spans="1:46" ht="21.75" hidden="1" customHeight="1">
      <c r="A71" s="1043" t="s">
        <v>512</v>
      </c>
      <c r="B71" s="1044"/>
      <c r="C71" s="1044"/>
      <c r="D71" s="1044"/>
      <c r="E71" s="1044"/>
      <c r="F71" s="1044"/>
      <c r="G71" s="1044"/>
      <c r="H71" s="1044"/>
      <c r="I71" s="1044"/>
      <c r="J71" s="1044"/>
      <c r="K71" s="1044"/>
      <c r="L71" s="1045"/>
      <c r="M71" s="1046">
        <f>M72+M73</f>
        <v>0</v>
      </c>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8"/>
    </row>
    <row r="72" spans="1:46" ht="21.75" hidden="1" customHeight="1">
      <c r="A72" s="285"/>
      <c r="B72" s="1032" t="s">
        <v>447</v>
      </c>
      <c r="C72" s="1033"/>
      <c r="D72" s="1033"/>
      <c r="E72" s="1033"/>
      <c r="F72" s="1033"/>
      <c r="G72" s="1033"/>
      <c r="H72" s="1033"/>
      <c r="I72" s="1033"/>
      <c r="J72" s="1033"/>
      <c r="K72" s="1033"/>
      <c r="L72" s="1034"/>
      <c r="M72" s="1035">
        <f>SUM(M70:AJ70)*M21*G21+SUMPRODUCT(M53:AJ53,M66:AJ66)*G21</f>
        <v>0</v>
      </c>
      <c r="N72" s="1036"/>
      <c r="O72" s="1036"/>
      <c r="P72" s="1036"/>
      <c r="Q72" s="1036"/>
      <c r="R72" s="1036"/>
      <c r="S72" s="1036"/>
      <c r="T72" s="1036"/>
      <c r="U72" s="1036"/>
      <c r="V72" s="1036"/>
      <c r="W72" s="1036"/>
      <c r="X72" s="1036"/>
      <c r="Y72" s="1036"/>
      <c r="Z72" s="1036"/>
      <c r="AA72" s="1036"/>
      <c r="AB72" s="1036"/>
      <c r="AC72" s="1036"/>
      <c r="AD72" s="1036"/>
      <c r="AE72" s="1036"/>
      <c r="AF72" s="1036"/>
      <c r="AG72" s="1036"/>
      <c r="AH72" s="1036"/>
      <c r="AI72" s="1036"/>
      <c r="AJ72" s="1037"/>
    </row>
    <row r="73" spans="1:46" ht="21.75" hidden="1" customHeight="1">
      <c r="A73" s="286"/>
      <c r="B73" s="1032" t="s">
        <v>513</v>
      </c>
      <c r="C73" s="1033"/>
      <c r="D73" s="1033"/>
      <c r="E73" s="1033"/>
      <c r="F73" s="1033"/>
      <c r="G73" s="1033"/>
      <c r="H73" s="1033"/>
      <c r="I73" s="1033"/>
      <c r="J73" s="1033"/>
      <c r="K73" s="1033"/>
      <c r="L73" s="1034"/>
      <c r="M73" s="1035">
        <f>SUM(M70:AJ70)*G21*S21+SUMPRODUCT(M53:AJ53,M67:AJ67)*G21</f>
        <v>0</v>
      </c>
      <c r="N73" s="1036"/>
      <c r="O73" s="1036"/>
      <c r="P73" s="1036"/>
      <c r="Q73" s="1036"/>
      <c r="R73" s="1036"/>
      <c r="S73" s="1036"/>
      <c r="T73" s="1036"/>
      <c r="U73" s="1036"/>
      <c r="V73" s="1036"/>
      <c r="W73" s="1036"/>
      <c r="X73" s="1036"/>
      <c r="Y73" s="1036"/>
      <c r="Z73" s="1036"/>
      <c r="AA73" s="1036"/>
      <c r="AB73" s="1036"/>
      <c r="AC73" s="1036"/>
      <c r="AD73" s="1036"/>
      <c r="AE73" s="1036"/>
      <c r="AF73" s="1036"/>
      <c r="AG73" s="1036"/>
      <c r="AH73" s="1036"/>
      <c r="AI73" s="1036"/>
      <c r="AJ73" s="1037"/>
    </row>
    <row r="74" spans="1:46" ht="16.5" customHeight="1">
      <c r="A74" s="1038" t="s">
        <v>514</v>
      </c>
      <c r="B74" s="1038"/>
      <c r="C74" s="1038"/>
      <c r="D74" s="1038"/>
      <c r="E74" s="1038"/>
      <c r="F74" s="1038"/>
      <c r="G74" s="1038"/>
      <c r="H74" s="1038"/>
      <c r="I74" s="1038"/>
      <c r="J74" s="1038"/>
      <c r="K74" s="1038"/>
      <c r="L74" s="1038"/>
      <c r="M74" s="1039" t="e">
        <f>(SUM(M70:AJ70)*M24+SUMPRODUCT(M68:AJ68,M53:AJ53))*S24/2</f>
        <v>#N/A</v>
      </c>
      <c r="N74" s="1039"/>
      <c r="O74" s="1039"/>
      <c r="P74" s="1039"/>
      <c r="Q74" s="1039"/>
      <c r="R74" s="1039"/>
      <c r="S74" s="1039"/>
      <c r="T74" s="1039"/>
      <c r="U74" s="1039"/>
      <c r="V74" s="1039"/>
      <c r="W74" s="1039"/>
      <c r="X74" s="1039"/>
      <c r="Y74" s="1039"/>
      <c r="Z74" s="1039"/>
      <c r="AA74" s="1039"/>
      <c r="AB74" s="1039"/>
      <c r="AC74" s="1039"/>
      <c r="AD74" s="1039"/>
      <c r="AE74" s="1039"/>
      <c r="AF74" s="1039"/>
      <c r="AG74" s="1039"/>
      <c r="AH74" s="1039"/>
      <c r="AI74" s="1039"/>
      <c r="AJ74" s="1039"/>
      <c r="AT74" s="258"/>
    </row>
    <row r="75" spans="1:46">
      <c r="A75" s="252"/>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row>
    <row r="76" spans="1:46">
      <c r="A76" s="252"/>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row>
    <row r="77" spans="1:46" ht="21.75" customHeight="1" thickBot="1">
      <c r="A77" s="1051" t="s">
        <v>515</v>
      </c>
      <c r="B77" s="1051"/>
      <c r="C77" s="1051"/>
      <c r="D77" s="1051"/>
      <c r="E77" s="1051"/>
      <c r="F77" s="1051"/>
      <c r="G77" s="1051"/>
      <c r="H77" s="1051"/>
      <c r="I77" s="1051"/>
      <c r="J77" s="1051"/>
      <c r="K77" s="1051"/>
      <c r="L77" s="1051"/>
      <c r="M77" s="1051"/>
      <c r="N77" s="1051"/>
      <c r="O77" s="1051"/>
      <c r="P77" s="1051"/>
      <c r="Q77" s="1051"/>
      <c r="R77" s="1051"/>
      <c r="S77" s="1051"/>
      <c r="T77" s="1051"/>
      <c r="U77" s="1051"/>
      <c r="V77" s="1051"/>
      <c r="W77" s="1051"/>
      <c r="X77" s="1051"/>
      <c r="Y77" s="1051"/>
      <c r="Z77" s="1051"/>
      <c r="AA77" s="1051"/>
      <c r="AB77" s="1051"/>
      <c r="AC77" s="1051"/>
      <c r="AD77" s="1051"/>
      <c r="AE77" s="1051"/>
      <c r="AF77" s="1051"/>
      <c r="AG77" s="1051"/>
      <c r="AH77" s="1051"/>
      <c r="AI77" s="1051"/>
      <c r="AJ77" s="1051"/>
    </row>
    <row r="78" spans="1:46" ht="21.75" customHeight="1">
      <c r="A78" s="894" t="s">
        <v>482</v>
      </c>
      <c r="B78" s="895"/>
      <c r="C78" s="895"/>
      <c r="D78" s="895"/>
      <c r="E78" s="895"/>
      <c r="F78" s="895"/>
      <c r="G78" s="895"/>
      <c r="H78" s="895"/>
      <c r="I78" s="895"/>
      <c r="J78" s="895"/>
      <c r="K78" s="900" t="s">
        <v>483</v>
      </c>
      <c r="L78" s="901"/>
      <c r="M78" s="904" t="s">
        <v>484</v>
      </c>
      <c r="N78" s="904"/>
      <c r="O78" s="904"/>
      <c r="P78" s="904"/>
      <c r="Q78" s="904"/>
      <c r="R78" s="904"/>
      <c r="S78" s="904"/>
      <c r="T78" s="904"/>
      <c r="U78" s="904"/>
      <c r="V78" s="904"/>
      <c r="W78" s="904"/>
      <c r="X78" s="904"/>
      <c r="Y78" s="904"/>
      <c r="Z78" s="904"/>
      <c r="AA78" s="904"/>
      <c r="AB78" s="904"/>
      <c r="AC78" s="904"/>
      <c r="AD78" s="904"/>
      <c r="AE78" s="904"/>
      <c r="AF78" s="904"/>
      <c r="AG78" s="904"/>
      <c r="AH78" s="904"/>
      <c r="AI78" s="904"/>
      <c r="AJ78" s="904"/>
    </row>
    <row r="79" spans="1:46" ht="21.75" customHeight="1">
      <c r="A79" s="896"/>
      <c r="B79" s="897"/>
      <c r="C79" s="897"/>
      <c r="D79" s="897"/>
      <c r="E79" s="897"/>
      <c r="F79" s="897"/>
      <c r="G79" s="897"/>
      <c r="H79" s="897"/>
      <c r="I79" s="897"/>
      <c r="J79" s="897"/>
      <c r="K79" s="902"/>
      <c r="L79" s="903"/>
      <c r="M79" s="904"/>
      <c r="N79" s="904"/>
      <c r="O79" s="904"/>
      <c r="P79" s="904"/>
      <c r="Q79" s="904"/>
      <c r="R79" s="904"/>
      <c r="S79" s="904"/>
      <c r="T79" s="904"/>
      <c r="U79" s="904"/>
      <c r="V79" s="904"/>
      <c r="W79" s="904"/>
      <c r="X79" s="904"/>
      <c r="Y79" s="904"/>
      <c r="Z79" s="904"/>
      <c r="AA79" s="904"/>
      <c r="AB79" s="904"/>
      <c r="AC79" s="904"/>
      <c r="AD79" s="904"/>
      <c r="AE79" s="904"/>
      <c r="AF79" s="904"/>
      <c r="AG79" s="904"/>
      <c r="AH79" s="904"/>
      <c r="AI79" s="904"/>
      <c r="AJ79" s="904"/>
    </row>
    <row r="80" spans="1:46" ht="21.75" customHeight="1">
      <c r="A80" s="896"/>
      <c r="B80" s="897"/>
      <c r="C80" s="897"/>
      <c r="D80" s="897"/>
      <c r="E80" s="897"/>
      <c r="F80" s="897"/>
      <c r="G80" s="897"/>
      <c r="H80" s="897"/>
      <c r="I80" s="897"/>
      <c r="J80" s="897"/>
      <c r="K80" s="902"/>
      <c r="L80" s="903"/>
      <c r="M80" s="905" t="s">
        <v>438</v>
      </c>
      <c r="N80" s="906"/>
      <c r="O80" s="906"/>
      <c r="P80" s="906"/>
      <c r="Q80" s="905" t="s">
        <v>485</v>
      </c>
      <c r="R80" s="906"/>
      <c r="S80" s="906"/>
      <c r="T80" s="906"/>
      <c r="U80" s="905" t="s">
        <v>437</v>
      </c>
      <c r="V80" s="906"/>
      <c r="W80" s="906"/>
      <c r="X80" s="907"/>
      <c r="Y80" s="905" t="s">
        <v>486</v>
      </c>
      <c r="Z80" s="906"/>
      <c r="AA80" s="906"/>
      <c r="AB80" s="907"/>
      <c r="AC80" s="905" t="s">
        <v>487</v>
      </c>
      <c r="AD80" s="906"/>
      <c r="AE80" s="906"/>
      <c r="AF80" s="907"/>
      <c r="AG80" s="905" t="s">
        <v>488</v>
      </c>
      <c r="AH80" s="906"/>
      <c r="AI80" s="906"/>
      <c r="AJ80" s="907"/>
    </row>
    <row r="81" spans="1:36" ht="21.75" customHeight="1" thickBot="1">
      <c r="A81" s="898"/>
      <c r="B81" s="899"/>
      <c r="C81" s="899"/>
      <c r="D81" s="899"/>
      <c r="E81" s="899"/>
      <c r="F81" s="899"/>
      <c r="G81" s="899"/>
      <c r="H81" s="899"/>
      <c r="I81" s="899"/>
      <c r="J81" s="899"/>
      <c r="K81" s="902"/>
      <c r="L81" s="903"/>
      <c r="M81" s="908" t="s">
        <v>489</v>
      </c>
      <c r="N81" s="909"/>
      <c r="O81" s="910" t="s">
        <v>490</v>
      </c>
      <c r="P81" s="911"/>
      <c r="Q81" s="908" t="s">
        <v>489</v>
      </c>
      <c r="R81" s="909"/>
      <c r="S81" s="910" t="s">
        <v>490</v>
      </c>
      <c r="T81" s="911"/>
      <c r="U81" s="908" t="s">
        <v>489</v>
      </c>
      <c r="V81" s="909"/>
      <c r="W81" s="910" t="s">
        <v>490</v>
      </c>
      <c r="X81" s="911"/>
      <c r="Y81" s="908" t="s">
        <v>489</v>
      </c>
      <c r="Z81" s="909"/>
      <c r="AA81" s="910" t="s">
        <v>490</v>
      </c>
      <c r="AB81" s="911"/>
      <c r="AC81" s="908" t="s">
        <v>489</v>
      </c>
      <c r="AD81" s="909"/>
      <c r="AE81" s="910" t="s">
        <v>490</v>
      </c>
      <c r="AF81" s="911"/>
      <c r="AG81" s="908" t="s">
        <v>489</v>
      </c>
      <c r="AH81" s="909"/>
      <c r="AI81" s="910" t="s">
        <v>490</v>
      </c>
      <c r="AJ81" s="911"/>
    </row>
    <row r="82" spans="1:36" ht="21.75" customHeight="1" thickBot="1">
      <c r="A82" s="1054" t="s">
        <v>491</v>
      </c>
      <c r="B82" s="1055"/>
      <c r="C82" s="1055"/>
      <c r="D82" s="1055"/>
      <c r="E82" s="1055"/>
      <c r="F82" s="1055"/>
      <c r="G82" s="1055"/>
      <c r="H82" s="1055"/>
      <c r="I82" s="1055"/>
      <c r="J82" s="1055"/>
      <c r="K82" s="1055"/>
      <c r="L82" s="1056"/>
      <c r="M82" s="915">
        <f>$AF$40</f>
        <v>0</v>
      </c>
      <c r="N82" s="916"/>
      <c r="O82" s="916">
        <f>$AF$41</f>
        <v>0</v>
      </c>
      <c r="P82" s="917"/>
      <c r="Q82" s="918">
        <f>$AF$42</f>
        <v>0</v>
      </c>
      <c r="R82" s="916"/>
      <c r="S82" s="916">
        <f>$AF$43</f>
        <v>0</v>
      </c>
      <c r="T82" s="917"/>
      <c r="U82" s="918">
        <f>$AF$36</f>
        <v>0</v>
      </c>
      <c r="V82" s="916"/>
      <c r="W82" s="916">
        <f>$AF$37</f>
        <v>0</v>
      </c>
      <c r="X82" s="932"/>
      <c r="Y82" s="919">
        <f>$AF$38</f>
        <v>0</v>
      </c>
      <c r="Z82" s="916"/>
      <c r="AA82" s="916">
        <f>$AF$39</f>
        <v>0</v>
      </c>
      <c r="AB82" s="932"/>
      <c r="AC82" s="919">
        <f>$AF$32</f>
        <v>0</v>
      </c>
      <c r="AD82" s="916"/>
      <c r="AE82" s="916">
        <f>$AF$33</f>
        <v>0</v>
      </c>
      <c r="AF82" s="932"/>
      <c r="AG82" s="919">
        <f>$AF$34</f>
        <v>0</v>
      </c>
      <c r="AH82" s="916"/>
      <c r="AI82" s="916">
        <f>$AF$35</f>
        <v>0</v>
      </c>
      <c r="AJ82" s="920"/>
    </row>
    <row r="83" spans="1:36" ht="21.75" customHeight="1">
      <c r="A83" s="921" t="s">
        <v>492</v>
      </c>
      <c r="B83" s="922" t="s">
        <v>493</v>
      </c>
      <c r="C83" s="923" t="s">
        <v>494</v>
      </c>
      <c r="D83" s="924"/>
      <c r="E83" s="924"/>
      <c r="F83" s="924"/>
      <c r="G83" s="924"/>
      <c r="H83" s="924"/>
      <c r="I83" s="924"/>
      <c r="J83" s="925"/>
      <c r="K83" s="1052" t="str">
        <f>IF(K54="","-",K54)</f>
        <v>-</v>
      </c>
      <c r="L83" s="1053"/>
      <c r="M83" s="928">
        <f>IF($K83="○",VLOOKUP($AY$9,単価表２,12,0),0)</f>
        <v>0</v>
      </c>
      <c r="N83" s="929"/>
      <c r="O83" s="929">
        <f>IF($K83="○",VLOOKUP($AY$9,単価表２,15,0),0)</f>
        <v>0</v>
      </c>
      <c r="P83" s="930"/>
      <c r="Q83" s="931">
        <f>IF($K83="○",VLOOKUP($AY$9,単価表２,12,0),0)</f>
        <v>0</v>
      </c>
      <c r="R83" s="929"/>
      <c r="S83" s="929">
        <f>IF($K83="○",VLOOKUP($AY$9,単価表２,15,0),0)</f>
        <v>0</v>
      </c>
      <c r="T83" s="930"/>
      <c r="U83" s="931">
        <f>IF($K83="○",VLOOKUP($AY$8,単価表２,12,0),0)</f>
        <v>0</v>
      </c>
      <c r="V83" s="929"/>
      <c r="W83" s="929">
        <f>IF($K83="○",VLOOKUP($AY$8,単価表２,15,0),0)</f>
        <v>0</v>
      </c>
      <c r="X83" s="935"/>
      <c r="Y83" s="928">
        <f>IF($K83="○",VLOOKUP($AY$8,単価表２,12,0),0)</f>
        <v>0</v>
      </c>
      <c r="Z83" s="929"/>
      <c r="AA83" s="929">
        <f>IF($K83="○",VLOOKUP($AY$8,単価表２,15,0),0)</f>
        <v>0</v>
      </c>
      <c r="AB83" s="935"/>
      <c r="AC83" s="928">
        <f>IF($K83="○",VLOOKUP($AY$7,単価表２,12,0),0)</f>
        <v>0</v>
      </c>
      <c r="AD83" s="929"/>
      <c r="AE83" s="929">
        <f>IF($K83="○",VLOOKUP($AY$7,単価表２,15,0),0)</f>
        <v>0</v>
      </c>
      <c r="AF83" s="935"/>
      <c r="AG83" s="928">
        <f>IF($K83="○",VLOOKUP($AY$7,単価表２,12,0),0)</f>
        <v>0</v>
      </c>
      <c r="AH83" s="929"/>
      <c r="AI83" s="929">
        <f>IF($K83="○",VLOOKUP($AY$7,単価表２,15,0),0)</f>
        <v>0</v>
      </c>
      <c r="AJ83" s="935"/>
    </row>
    <row r="84" spans="1:36" ht="21.75" customHeight="1">
      <c r="A84" s="921"/>
      <c r="B84" s="922"/>
      <c r="C84" s="936" t="s">
        <v>495</v>
      </c>
      <c r="D84" s="937"/>
      <c r="E84" s="937"/>
      <c r="F84" s="937"/>
      <c r="G84" s="937"/>
      <c r="H84" s="937"/>
      <c r="I84" s="937"/>
      <c r="J84" s="938"/>
      <c r="K84" s="1057" t="str">
        <f t="shared" ref="K84:K85" si="23">IF(K55="","-",K55)</f>
        <v>-</v>
      </c>
      <c r="L84" s="1058"/>
      <c r="M84" s="941">
        <f>IF($K84="○",VLOOKUP($AY$7,単価表２,21,0),0)</f>
        <v>0</v>
      </c>
      <c r="N84" s="933"/>
      <c r="O84" s="933">
        <f>IF($K84="○",VLOOKUP($AY$7,単価表２,21,0),0)</f>
        <v>0</v>
      </c>
      <c r="P84" s="942"/>
      <c r="Q84" s="943">
        <f>IF($K84="○",VLOOKUP($AY$7,単価表２,21,0),0)</f>
        <v>0</v>
      </c>
      <c r="R84" s="933"/>
      <c r="S84" s="933">
        <f>IF($K84="○",VLOOKUP($AY$7,単価表２,21,0),0)</f>
        <v>0</v>
      </c>
      <c r="T84" s="942"/>
      <c r="U84" s="943">
        <f>IF($K84="○",VLOOKUP($AY$7,単価表２,21,0),0)</f>
        <v>0</v>
      </c>
      <c r="V84" s="933"/>
      <c r="W84" s="933">
        <f>IF($K84="○",VLOOKUP($AY$7,単価表２,21,0),0)</f>
        <v>0</v>
      </c>
      <c r="X84" s="934"/>
      <c r="Y84" s="941">
        <f>IF($K84="○",VLOOKUP($AY$7,単価表２,21,0),0)</f>
        <v>0</v>
      </c>
      <c r="Z84" s="933"/>
      <c r="AA84" s="933">
        <f>IF($K84="○",VLOOKUP($AY$7,単価表２,21,0),0)</f>
        <v>0</v>
      </c>
      <c r="AB84" s="934"/>
      <c r="AC84" s="941">
        <f>IF($K84="○",VLOOKUP($AY$7,単価表２,21,0),0)</f>
        <v>0</v>
      </c>
      <c r="AD84" s="933"/>
      <c r="AE84" s="933">
        <f>IF($K84="○",VLOOKUP($AY$7,単価表２,21,0),0)</f>
        <v>0</v>
      </c>
      <c r="AF84" s="934"/>
      <c r="AG84" s="941">
        <f>IF($K84="○",VLOOKUP($AY$7,単価表２,21,0),0)</f>
        <v>0</v>
      </c>
      <c r="AH84" s="933"/>
      <c r="AI84" s="933">
        <f>IF($K84="○",VLOOKUP($AY$7,単価表２,21,0),0)</f>
        <v>0</v>
      </c>
      <c r="AJ84" s="934"/>
    </row>
    <row r="85" spans="1:36" ht="21.75" customHeight="1">
      <c r="A85" s="921"/>
      <c r="B85" s="922"/>
      <c r="C85" s="936" t="s">
        <v>496</v>
      </c>
      <c r="D85" s="937"/>
      <c r="E85" s="937"/>
      <c r="F85" s="937"/>
      <c r="G85" s="937"/>
      <c r="H85" s="937"/>
      <c r="I85" s="937"/>
      <c r="J85" s="938"/>
      <c r="K85" s="1057" t="str">
        <f t="shared" si="23"/>
        <v>-</v>
      </c>
      <c r="L85" s="1058"/>
      <c r="M85" s="944"/>
      <c r="N85" s="945"/>
      <c r="O85" s="945"/>
      <c r="P85" s="946"/>
      <c r="Q85" s="943">
        <f>IF($K85="○",VLOOKUP($AY$9,単価表２,25,0),0)</f>
        <v>0</v>
      </c>
      <c r="R85" s="933"/>
      <c r="S85" s="933">
        <f>IF($K85="○",VLOOKUP($AY$9,単価表２,25,0),0)</f>
        <v>0</v>
      </c>
      <c r="T85" s="942"/>
      <c r="U85" s="957"/>
      <c r="V85" s="945"/>
      <c r="W85" s="945"/>
      <c r="X85" s="958"/>
      <c r="Y85" s="941">
        <f>IF($K85="○",VLOOKUP($AY$8,単価表２,25,0),0)</f>
        <v>0</v>
      </c>
      <c r="Z85" s="933"/>
      <c r="AA85" s="933">
        <f>IF($K85="○",VLOOKUP($AY$8,単価表２,25,0),0)</f>
        <v>0</v>
      </c>
      <c r="AB85" s="934"/>
      <c r="AC85" s="944"/>
      <c r="AD85" s="945"/>
      <c r="AE85" s="945"/>
      <c r="AF85" s="958"/>
      <c r="AG85" s="941">
        <f>IF($K85="○",VLOOKUP($AY$7,単価表２,25,0),0)</f>
        <v>0</v>
      </c>
      <c r="AH85" s="933"/>
      <c r="AI85" s="933">
        <f>IF($K85="○",VLOOKUP($AY$7,単価表２,25,0),0)</f>
        <v>0</v>
      </c>
      <c r="AJ85" s="934"/>
    </row>
    <row r="86" spans="1:36" ht="21.75" customHeight="1" thickBot="1">
      <c r="A86" s="921"/>
      <c r="B86" s="922"/>
      <c r="C86" s="950" t="s">
        <v>497</v>
      </c>
      <c r="D86" s="951"/>
      <c r="E86" s="951"/>
      <c r="F86" s="951"/>
      <c r="G86" s="951"/>
      <c r="H86" s="951"/>
      <c r="I86" s="951"/>
      <c r="J86" s="952"/>
      <c r="K86" s="999" t="str">
        <f>IF(K57="","-",K57)</f>
        <v>-</v>
      </c>
      <c r="L86" s="1000"/>
      <c r="M86" s="947">
        <f>IF($K86="○",VLOOKUP($AY$7,単価表２,40,0),0)</f>
        <v>0</v>
      </c>
      <c r="N86" s="948"/>
      <c r="O86" s="948">
        <f>IF($K86="○",VLOOKUP($AY$7,単価表２,40,0),0)</f>
        <v>0</v>
      </c>
      <c r="P86" s="955"/>
      <c r="Q86" s="956">
        <f>IF($K86="○",VLOOKUP($AY$7,単価表２,40,0),0)</f>
        <v>0</v>
      </c>
      <c r="R86" s="948"/>
      <c r="S86" s="948">
        <f>IF($K86="○",VLOOKUP($AY$7,単価表２,40,0),0)</f>
        <v>0</v>
      </c>
      <c r="T86" s="955"/>
      <c r="U86" s="956">
        <f>IF($K86="○",VLOOKUP($AY$7,単価表２,40,0),0)</f>
        <v>0</v>
      </c>
      <c r="V86" s="948"/>
      <c r="W86" s="948">
        <f>IF($K86="○",VLOOKUP($AY$7,単価表２,40,0),0)</f>
        <v>0</v>
      </c>
      <c r="X86" s="949"/>
      <c r="Y86" s="947">
        <f>IF($K86="○",VLOOKUP($AY$7,単価表２,40,0),0)</f>
        <v>0</v>
      </c>
      <c r="Z86" s="948"/>
      <c r="AA86" s="948">
        <f>IF($K86="○",VLOOKUP($AY$7,単価表２,40,0),0)</f>
        <v>0</v>
      </c>
      <c r="AB86" s="949"/>
      <c r="AC86" s="947">
        <f>IF($K86="○",VLOOKUP($AY$7,単価表２,40,0),0)</f>
        <v>0</v>
      </c>
      <c r="AD86" s="948"/>
      <c r="AE86" s="948">
        <f>IF($K86="○",VLOOKUP($AY$7,単価表２,40,0),0)</f>
        <v>0</v>
      </c>
      <c r="AF86" s="949"/>
      <c r="AG86" s="947">
        <f>IF($K86="○",VLOOKUP($AY$7,単価表２,40,0),0)</f>
        <v>0</v>
      </c>
      <c r="AH86" s="948"/>
      <c r="AI86" s="948">
        <f>IF($K86="○",VLOOKUP($AY$7,単価表２,40,0),0)</f>
        <v>0</v>
      </c>
      <c r="AJ86" s="949"/>
    </row>
    <row r="87" spans="1:36" ht="21.75" customHeight="1" thickTop="1">
      <c r="A87" s="921"/>
      <c r="B87" s="922"/>
      <c r="C87" s="972"/>
      <c r="D87" s="973"/>
      <c r="E87" s="973"/>
      <c r="F87" s="973"/>
      <c r="G87" s="973"/>
      <c r="H87" s="973"/>
      <c r="I87" s="973"/>
      <c r="J87" s="973"/>
      <c r="K87" s="1059" t="s">
        <v>498</v>
      </c>
      <c r="L87" s="1060"/>
      <c r="M87" s="971">
        <f>SUM(M83:N86)</f>
        <v>0</v>
      </c>
      <c r="N87" s="960"/>
      <c r="O87" s="960">
        <f>SUM(O83:P86)</f>
        <v>0</v>
      </c>
      <c r="P87" s="976"/>
      <c r="Q87" s="971">
        <f>SUM(Q83:R86)</f>
        <v>0</v>
      </c>
      <c r="R87" s="960"/>
      <c r="S87" s="960">
        <f>SUM(S83:T86)</f>
        <v>0</v>
      </c>
      <c r="T87" s="976"/>
      <c r="U87" s="971">
        <f>SUM(U83:V86)</f>
        <v>0</v>
      </c>
      <c r="V87" s="960"/>
      <c r="W87" s="960">
        <f>SUM(W83:X86)</f>
        <v>0</v>
      </c>
      <c r="X87" s="961"/>
      <c r="Y87" s="959">
        <f>SUM(Y83:Z86)</f>
        <v>0</v>
      </c>
      <c r="Z87" s="960"/>
      <c r="AA87" s="960">
        <f>SUM(AA83:AB86)</f>
        <v>0</v>
      </c>
      <c r="AB87" s="961"/>
      <c r="AC87" s="959">
        <f>SUM(AC83:AD86)</f>
        <v>0</v>
      </c>
      <c r="AD87" s="960"/>
      <c r="AE87" s="960">
        <f>SUM(AE83:AF86)</f>
        <v>0</v>
      </c>
      <c r="AF87" s="961"/>
      <c r="AG87" s="959">
        <f>SUM(AG83:AH86)</f>
        <v>0</v>
      </c>
      <c r="AH87" s="960"/>
      <c r="AI87" s="960">
        <f>SUM(AI83:AJ86)</f>
        <v>0</v>
      </c>
      <c r="AJ87" s="961"/>
    </row>
    <row r="88" spans="1:36" ht="63.75" hidden="1" customHeight="1">
      <c r="A88" s="921"/>
      <c r="B88" s="962" t="s">
        <v>499</v>
      </c>
      <c r="C88" s="963" t="s">
        <v>500</v>
      </c>
      <c r="D88" s="963"/>
      <c r="E88" s="963"/>
      <c r="F88" s="963"/>
      <c r="G88" s="963"/>
      <c r="H88" s="963"/>
      <c r="I88" s="963"/>
      <c r="J88" s="963"/>
      <c r="K88" s="1061"/>
      <c r="L88" s="1062"/>
      <c r="M88" s="966">
        <f>-IF($K88="○",IF((M83+M86)*$M$21*VLOOKUP($AY$9,単価表２,52,0)&lt;10,INT((M83+M86)*$M$21*VLOOKUP($AY$9,単価表２,52,0)),ROUNDDOWN((M83+M86)*$M$21*VLOOKUP($AY$9,単価表２,52,0),-1)),0)</f>
        <v>0</v>
      </c>
      <c r="N88" s="967"/>
      <c r="O88" s="968">
        <f>-IF($K88="○",IF((O83+O86)*$M$21*VLOOKUP($AY$9,単価表２,52,0)&lt;10,INT((O83+O86)*$M$21*VLOOKUP($AY$9,単価表２,52,0)),ROUNDDOWN((O83+O86)*$M$21*VLOOKUP($AY$9,単価表２,52,0),-1)),0)</f>
        <v>0</v>
      </c>
      <c r="P88" s="969"/>
      <c r="Q88" s="970">
        <f>-IF($K88="○",IF((Q83+Q86)*$M$21*VLOOKUP($AY$9,単価表２,52,0)&lt;10,INT((Q83+Q86)*$M$21*VLOOKUP($AY$9,単価表２,52,0)),ROUNDDOWN((Q83+Q86)*$M$21*VLOOKUP($AY$9,単価表２,52,0),-1)),0)</f>
        <v>0</v>
      </c>
      <c r="R88" s="966"/>
      <c r="S88" s="968">
        <f>-IF($K88="○",IF((S83+S86)*$M$21*VLOOKUP($AY$9,単価表２,52,0)&lt;10,INT((S83+S86)*$M$21*VLOOKUP($AY$9,単価表２,52,0)),ROUNDDOWN((S83+S86)*$M$21*VLOOKUP($AY$9,単価表２,52,0),-1)),0)</f>
        <v>0</v>
      </c>
      <c r="T88" s="969"/>
      <c r="U88" s="970">
        <f>-IF($K88="○",IF((U83+U86)*$M$21*VLOOKUP($AY$9,単価表２,52,0)&lt;10,INT((U83+U86)*$M$21*VLOOKUP($AY$9,単価表２,52,0)),ROUNDDOWN((U83+U86)*$M$21*VLOOKUP($AY$9,単価表２,52,0),-1)),0)</f>
        <v>0</v>
      </c>
      <c r="V88" s="966"/>
      <c r="W88" s="968">
        <f>-IF($K88="○",IF((W83+W86)*$M$21*VLOOKUP($AY$9,単価表２,52,0)&lt;10,INT((W83+W86)*$M$21*VLOOKUP($AY$9,単価表２,52,0)),ROUNDDOWN((W83+W86)*$M$21*VLOOKUP($AY$9,単価表２,52,0),-1)),0)</f>
        <v>0</v>
      </c>
      <c r="X88" s="969"/>
      <c r="Y88" s="970">
        <f>-IF($K88="○",IF((Y83+Y86)*$M$21*VLOOKUP($AY$9,単価表２,52,0)&lt;10,INT((Y83+Y86)*$M$21*VLOOKUP($AY$9,単価表２,52,0)),ROUNDDOWN((Y83+Y86)*$M$21*VLOOKUP($AY$9,単価表２,52,0),-1)),0)</f>
        <v>0</v>
      </c>
      <c r="Z88" s="966"/>
      <c r="AA88" s="968">
        <f>-IF($K88="○",IF((AA83+AA86)*$M$21*VLOOKUP($AY$9,単価表２,52,0)&lt;10,INT((AA83+AA86)*$M$21*VLOOKUP($AY$9,単価表２,52,0)),ROUNDDOWN((AA83+AA86)*$M$21*VLOOKUP($AY$9,単価表２,52,0),-1)),0)</f>
        <v>0</v>
      </c>
      <c r="AB88" s="969"/>
      <c r="AC88" s="970">
        <f>-IF($K88="○",IF((AC83+AC86)*$M$21*VLOOKUP($AY$9,単価表２,52,0)&lt;10,INT((AC83+AC86)*$M$21*VLOOKUP($AY$9,単価表２,52,0)),ROUNDDOWN((AC83+AC86)*$M$21*VLOOKUP($AY$9,単価表２,52,0),-1)),0)</f>
        <v>0</v>
      </c>
      <c r="AD88" s="966"/>
      <c r="AE88" s="968">
        <f>-IF($K88="○",IF((AE83+AE86)*$M$21*VLOOKUP($AY$9,単価表２,52,0)&lt;10,INT((AE83+AE86)*$M$21*VLOOKUP($AY$9,単価表２,52,0)),ROUNDDOWN((AE83+AE86)*$M$21*VLOOKUP($AY$9,単価表２,52,0),-1)),0)</f>
        <v>0</v>
      </c>
      <c r="AF88" s="969"/>
      <c r="AG88" s="970">
        <f>-IF($K88="○",IF((AG83+AG86)*$M$21*VLOOKUP($AY$9,単価表２,52,0)&lt;10,INT((AG83+AG86)*$M$21*VLOOKUP($AY$9,単価表２,52,0)),ROUNDDOWN((AG83+AG86)*$M$21*VLOOKUP($AY$9,単価表２,52,0),-1)),0)</f>
        <v>0</v>
      </c>
      <c r="AH88" s="966"/>
      <c r="AI88" s="968">
        <f>-IF($K88="○",IF((AI83+AI86)*$M$21*VLOOKUP($AY$9,単価表２,52,0)&lt;10,INT((AI83+AI86)*$M$21*VLOOKUP($AY$9,単価表２,52,0)),ROUNDDOWN((AI83+AI86)*$M$21*VLOOKUP($AY$9,単価表２,52,0),-1)),0)</f>
        <v>0</v>
      </c>
      <c r="AJ88" s="969"/>
    </row>
    <row r="89" spans="1:36" ht="63.75" hidden="1" customHeight="1">
      <c r="A89" s="921"/>
      <c r="B89" s="962"/>
      <c r="C89" s="963" t="s">
        <v>501</v>
      </c>
      <c r="D89" s="963"/>
      <c r="E89" s="963"/>
      <c r="F89" s="963"/>
      <c r="G89" s="963"/>
      <c r="H89" s="963"/>
      <c r="I89" s="963"/>
      <c r="J89" s="963"/>
      <c r="K89" s="977">
        <f>K88</f>
        <v>0</v>
      </c>
      <c r="L89" s="978"/>
      <c r="M89" s="979">
        <f>-IF($K89="○",IF((M83+M86)*$S$21*VLOOKUP($AY$9,単価表２,52,0)&lt;10,INT((M83+M86)*$S$21*VLOOKUP($AY$9,単価表２,52,0)),ROUNDDOWN((M83+M86)*$S$21*VLOOKUP($AY$9,単価表２,52,0),-1)),0)</f>
        <v>0</v>
      </c>
      <c r="N89" s="980"/>
      <c r="O89" s="981">
        <f>-IF($K89="○",IF((O83+O86)*$S$21*VLOOKUP($AY$9,単価表２,52,0)&lt;10,INT((O83+O86)*$S$21*VLOOKUP($AY$9,単価表２,52,0)),ROUNDDOWN((O83+O86)*$S$21*VLOOKUP($AY$9,単価表２,52,0),-1)),0)</f>
        <v>0</v>
      </c>
      <c r="P89" s="982"/>
      <c r="Q89" s="983">
        <f>-IF($K89="○",IF((Q83+Q86)*$S$21*VLOOKUP($AY$9,単価表２,52,0)&lt;10,INT((Q83+Q86)*$S$21*VLOOKUP($AY$9,単価表２,52,0)),ROUNDDOWN((Q83+Q86)*$S$21*VLOOKUP($AY$9,単価表２,52,0),-1)),0)</f>
        <v>0</v>
      </c>
      <c r="R89" s="979"/>
      <c r="S89" s="981">
        <f>-IF($K89="○",IF((S83+S86)*$S$21*VLOOKUP($AY$9,単価表２,52,0)&lt;10,INT((S83+S86)*$S$21*VLOOKUP($AY$9,単価表２,52,0)),ROUNDDOWN((S83+S86)*$S$21*VLOOKUP($AY$9,単価表２,52,0),-1)),0)</f>
        <v>0</v>
      </c>
      <c r="T89" s="982"/>
      <c r="U89" s="983">
        <f>-IF($K89="○",IF((U83+U86)*$S$21*VLOOKUP($AY$9,単価表２,52,0)&lt;10,INT((U83+U86)*$S$21*VLOOKUP($AY$9,単価表２,52,0)),ROUNDDOWN((U83+U86)*$S$21*VLOOKUP($AY$9,単価表２,52,0),-1)),0)</f>
        <v>0</v>
      </c>
      <c r="V89" s="979"/>
      <c r="W89" s="981">
        <f>-IF($K89="○",IF((W83+W86)*$S$21*VLOOKUP($AY$9,単価表２,52,0)&lt;10,INT((W83+W86)*$S$21*VLOOKUP($AY$9,単価表２,52,0)),ROUNDDOWN((W83+W86)*$S$21*VLOOKUP($AY$9,単価表２,52,0),-1)),0)</f>
        <v>0</v>
      </c>
      <c r="X89" s="982"/>
      <c r="Y89" s="983">
        <f>-IF($K89="○",IF((Y83+Y86)*$S$21*VLOOKUP($AY$9,単価表２,52,0)&lt;10,INT((Y83+Y86)*$S$21*VLOOKUP($AY$9,単価表２,52,0)),ROUNDDOWN((Y83+Y86)*$S$21*VLOOKUP($AY$9,単価表２,52,0),-1)),0)</f>
        <v>0</v>
      </c>
      <c r="Z89" s="979"/>
      <c r="AA89" s="981">
        <f>-IF($K89="○",IF((AA83+AA86)*$S$21*VLOOKUP($AY$9,単価表２,52,0)&lt;10,INT((AA83+AA86)*$S$21*VLOOKUP($AY$9,単価表２,52,0)),ROUNDDOWN((AA83+AA86)*$S$21*VLOOKUP($AY$9,単価表２,52,0),-1)),0)</f>
        <v>0</v>
      </c>
      <c r="AB89" s="982"/>
      <c r="AC89" s="983">
        <f>-IF($K89="○",IF((AC83+AC86)*$S$21*VLOOKUP($AY$9,単価表２,52,0)&lt;10,INT((AC83+AC86)*$S$21*VLOOKUP($AY$9,単価表２,52,0)),ROUNDDOWN((AC83+AC86)*$S$21*VLOOKUP($AY$9,単価表２,52,0),-1)),0)</f>
        <v>0</v>
      </c>
      <c r="AD89" s="979"/>
      <c r="AE89" s="981">
        <f>-IF($K89="○",IF((AE83+AE86)*$S$21*VLOOKUP($AY$9,単価表２,52,0)&lt;10,INT((AE83+AE86)*$S$21*VLOOKUP($AY$9,単価表２,52,0)),ROUNDDOWN((AE83+AE86)*$S$21*VLOOKUP($AY$9,単価表２,52,0),-1)),0)</f>
        <v>0</v>
      </c>
      <c r="AF89" s="982"/>
      <c r="AG89" s="983">
        <f>-IF($K89="○",IF((AG83+AG86)*$S$21*VLOOKUP($AY$9,単価表２,52,0)&lt;10,INT((AG83+AG86)*$S$21*VLOOKUP($AY$9,単価表２,52,0)),ROUNDDOWN((AG83+AG86)*$S$21*VLOOKUP($AY$9,単価表２,52,0),-1)),0)</f>
        <v>0</v>
      </c>
      <c r="AH89" s="979"/>
      <c r="AI89" s="981">
        <f>-IF($K89="○",IF((AI83+AI86)*$S$21*VLOOKUP($AY$9,単価表２,52,0)&lt;10,INT((AI83+AI86)*$S$21*VLOOKUP($AY$9,単価表２,52,0)),ROUNDDOWN((AI83+AI86)*$S$21*VLOOKUP($AY$9,単価表２,52,0),-1)),0)</f>
        <v>0</v>
      </c>
      <c r="AJ89" s="982"/>
    </row>
    <row r="90" spans="1:36" ht="63.75" customHeight="1">
      <c r="A90" s="921"/>
      <c r="B90" s="962"/>
      <c r="C90" s="984" t="s">
        <v>502</v>
      </c>
      <c r="D90" s="984"/>
      <c r="E90" s="984"/>
      <c r="F90" s="984"/>
      <c r="G90" s="984"/>
      <c r="H90" s="984"/>
      <c r="I90" s="984"/>
      <c r="J90" s="984"/>
      <c r="K90" s="1064" t="str">
        <f>IF(K61="","-",K61)</f>
        <v>-</v>
      </c>
      <c r="L90" s="1065"/>
      <c r="M90" s="987">
        <f>-IF($K90="○",IF((M83+M86)*$M$24*VLOOKUP($AY$9,単価表２,52,0)&lt;10,INT((M83+M86)*$M$24*VLOOKUP($AY$9,単価表２,52,0)),ROUNDDOWN((M83+M86)*$M$24*VLOOKUP($AY$9,単価表２,52,0),-1)),0)</f>
        <v>0</v>
      </c>
      <c r="N90" s="988"/>
      <c r="O90" s="989">
        <f>-IF($K90="○",IF((O83+O86)*$M$24*VLOOKUP($AY$9,単価表２,52,0)&lt;10,INT((O83+O86)*$M$24*VLOOKUP($AY$9,単価表２,52,0)),ROUNDDOWN((O83+O86)*$M$24*VLOOKUP($AY$9,単価表２,52,0),-1)),0)</f>
        <v>0</v>
      </c>
      <c r="P90" s="990"/>
      <c r="Q90" s="1063">
        <f>-IF($K90="○",IF((Q83+Q86)*$M$24*VLOOKUP($AY$9,単価表２,52,0)&lt;10,INT((Q83+Q86)*$M$24*VLOOKUP($AY$9,単価表２,52,0)),ROUNDDOWN((Q83+Q86)*$M$24*VLOOKUP($AY$9,単価表２,52,0),-1)),0)</f>
        <v>0</v>
      </c>
      <c r="R90" s="995"/>
      <c r="S90" s="989">
        <f>-IF($K90="○",IF((S83+S86)*$M$24*VLOOKUP($AY$9,単価表２,52,0)&lt;10,INT((S83+S86)*$M$24*VLOOKUP($AY$9,単価表２,52,0)),ROUNDDOWN((S83+S86)*$M$24*VLOOKUP($AY$9,単価表２,52,0),-1)),0)</f>
        <v>0</v>
      </c>
      <c r="T90" s="990"/>
      <c r="U90" s="1063">
        <f>-IF($K90="○",IF((U83+U86)*$M$24*VLOOKUP($AY$9,単価表２,52,0)&lt;10,INT((U83+U86)*$M$24*VLOOKUP($AY$9,単価表２,52,0)),ROUNDDOWN((U83+U86)*$M$24*VLOOKUP($AY$9,単価表２,52,0),-1)),0)</f>
        <v>0</v>
      </c>
      <c r="V90" s="995"/>
      <c r="W90" s="989">
        <f>-IF($K90="○",IF((W83+W86)*$M$24*VLOOKUP($AY$9,単価表２,52,0)&lt;10,INT((W83+W86)*$M$24*VLOOKUP($AY$9,単価表２,52,0)),ROUNDDOWN((W83+W86)*$M$24*VLOOKUP($AY$9,単価表２,52,0),-1)),0)</f>
        <v>0</v>
      </c>
      <c r="X90" s="990"/>
      <c r="Y90" s="1063">
        <f>-IF($K90="○",IF((Y83+Y86)*$M$24*VLOOKUP($AY$9,単価表２,52,0)&lt;10,INT((Y83+Y86)*$M$24*VLOOKUP($AY$9,単価表２,52,0)),ROUNDDOWN((Y83+Y86)*$M$24*VLOOKUP($AY$9,単価表２,52,0),-1)),0)</f>
        <v>0</v>
      </c>
      <c r="Z90" s="995"/>
      <c r="AA90" s="989">
        <f>-IF($K90="○",IF((AA83+AA86)*$M$24*VLOOKUP($AY$9,単価表２,52,0)&lt;10,INT((AA83+AA86)*$M$24*VLOOKUP($AY$9,単価表２,52,0)),ROUNDDOWN((AA83+AA86)*$M$24*VLOOKUP($AY$9,単価表２,52,0),-1)),0)</f>
        <v>0</v>
      </c>
      <c r="AB90" s="990"/>
      <c r="AC90" s="1063">
        <f>-IF($K90="○",IF((AC83+AC86)*$M$24*VLOOKUP($AY$9,単価表２,52,0)&lt;10,INT((AC83+AC86)*$M$24*VLOOKUP($AY$9,単価表２,52,0)),ROUNDDOWN((AC83+AC86)*$M$24*VLOOKUP($AY$9,単価表２,52,0),-1)),0)</f>
        <v>0</v>
      </c>
      <c r="AD90" s="995"/>
      <c r="AE90" s="989">
        <f>-IF($K90="○",IF((AE83+AE86)*$M$24*VLOOKUP($AY$9,単価表２,52,0)&lt;10,INT((AE83+AE86)*$M$24*VLOOKUP($AY$9,単価表２,52,0)),ROUNDDOWN((AE83+AE86)*$M$24*VLOOKUP($AY$9,単価表２,52,0),-1)),0)</f>
        <v>0</v>
      </c>
      <c r="AF90" s="990"/>
      <c r="AG90" s="1063">
        <f>-IF($K90="○",IF((AG83+AG86)*$M$24*VLOOKUP($AY$9,単価表２,52,0)&lt;10,INT((AG83+AG86)*$M$24*VLOOKUP($AY$9,単価表２,52,0)),ROUNDDOWN((AG83+AG86)*$M$24*VLOOKUP($AY$9,単価表２,52,0),-1)),0)</f>
        <v>0</v>
      </c>
      <c r="AH90" s="995"/>
      <c r="AI90" s="989">
        <f>-IF($K90="○",IF((AI83+AI86)*$M$24*VLOOKUP($AY$9,単価表２,52,0)&lt;10,INT((AI83+AI86)*$M$24*VLOOKUP($AY$9,単価表２,52,0)),ROUNDDOWN((AI83+AI86)*$M$24*VLOOKUP($AY$9,単価表２,52,0),-1)),0)</f>
        <v>0</v>
      </c>
      <c r="AJ90" s="990"/>
    </row>
    <row r="91" spans="1:36" ht="63.75" hidden="1" customHeight="1">
      <c r="A91" s="921"/>
      <c r="B91" s="962"/>
      <c r="C91" s="963" t="s">
        <v>503</v>
      </c>
      <c r="D91" s="963"/>
      <c r="E91" s="963"/>
      <c r="F91" s="963"/>
      <c r="G91" s="963"/>
      <c r="H91" s="963"/>
      <c r="I91" s="963"/>
      <c r="J91" s="963"/>
      <c r="K91" s="1066"/>
      <c r="L91" s="1067"/>
      <c r="M91" s="979">
        <f>-IF($K91="○",IF((M83+M85+M86)*$M$21*VLOOKUP($AY$9,単価表２,54,0)&lt;10,INT((M83+M85+M86)*$M$21*VLOOKUP($AY$9,単価表２,54,0)),ROUNDDOWN((M83+M85+M86)*$M$21*VLOOKUP($AY$9,単価表２,54,0),-1)),0)</f>
        <v>0</v>
      </c>
      <c r="N91" s="980"/>
      <c r="O91" s="981">
        <f>-IF($K91="○",IF((O83+O85+O86)*$M$21*VLOOKUP($AY$9,単価表２,54,0)&lt;10,INT((O83+O85+O86)*$M$21*VLOOKUP($AY$9,単価表２,54,0)),ROUNDDOWN((O83+O85+O86)*$M$21*VLOOKUP($AY$9,単価表２,54,0),-1)),0)</f>
        <v>0</v>
      </c>
      <c r="P91" s="982"/>
      <c r="Q91" s="983">
        <f>-IF($K91="○",IF((Q83+Q85+Q86)*$M$21*VLOOKUP($AY$9,単価表２,54,0)&lt;10,INT((Q83+Q85+Q86)*$M$21*VLOOKUP($AY$9,単価表２,54,0)),ROUNDDOWN((Q83+Q85+Q86)*$M$21*VLOOKUP($AY$9,単価表２,54,0),-1)),0)</f>
        <v>0</v>
      </c>
      <c r="R91" s="979"/>
      <c r="S91" s="981">
        <f>-IF($K91="○",IF((S83+S85+S86)*$M$21*VLOOKUP($AY$9,単価表２,54,0)&lt;10,INT((S83+S85+S86)*$M$21*VLOOKUP($AY$9,単価表２,54,0)),ROUNDDOWN((S83+S85+S86)*$M$21*VLOOKUP($AY$9,単価表２,54,0),-1)),0)</f>
        <v>0</v>
      </c>
      <c r="T91" s="982"/>
      <c r="U91" s="983">
        <f>-IF($K91="○",IF((U83+U85+U86)*$M$21*VLOOKUP($AY$9,単価表２,54,0)&lt;10,INT((U83+U85+U86)*$M$21*VLOOKUP($AY$9,単価表２,54,0)),ROUNDDOWN((U83+U85+U86)*$M$21*VLOOKUP($AY$9,単価表２,54,0),-1)),0)</f>
        <v>0</v>
      </c>
      <c r="V91" s="979"/>
      <c r="W91" s="981">
        <f>-IF($K91="○",IF((W83+W85+W86)*$M$21*VLOOKUP($AY$9,単価表２,54,0)&lt;10,INT((W83+W85+W86)*$M$21*VLOOKUP($AY$9,単価表２,54,0)),ROUNDDOWN((W83+W85+W86)*$M$21*VLOOKUP($AY$9,単価表２,54,0),-1)),0)</f>
        <v>0</v>
      </c>
      <c r="X91" s="982"/>
      <c r="Y91" s="983">
        <f>-IF($K91="○",IF((Y83+Y85+Y86)*$M$21*VLOOKUP($AY$9,単価表２,54,0)&lt;10,INT((Y83+Y85+Y86)*$M$21*VLOOKUP($AY$9,単価表２,54,0)),ROUNDDOWN((Y83+Y85+Y86)*$M$21*VLOOKUP($AY$9,単価表２,54,0),-1)),0)</f>
        <v>0</v>
      </c>
      <c r="Z91" s="979"/>
      <c r="AA91" s="981">
        <f>-IF($K91="○",IF((AA83+AA85+AA86)*$M$21*VLOOKUP($AY$9,単価表２,54,0)&lt;10,INT((AA83+AA85+AA86)*$M$21*VLOOKUP($AY$9,単価表２,54,0)),ROUNDDOWN((AA83+AA85+AA86)*$M$21*VLOOKUP($AY$9,単価表２,54,0),-1)),0)</f>
        <v>0</v>
      </c>
      <c r="AB91" s="982"/>
      <c r="AC91" s="983">
        <f>-IF($K91="○",IF((AC83+AC85+AC86)*$M$21*VLOOKUP($AY$9,単価表２,54,0)&lt;10,INT((AC83+AC85+AC86)*$M$21*VLOOKUP($AY$9,単価表２,54,0)),ROUNDDOWN((AC83+AC85+AC86)*$M$21*VLOOKUP($AY$9,単価表２,54,0),-1)),0)</f>
        <v>0</v>
      </c>
      <c r="AD91" s="979"/>
      <c r="AE91" s="981">
        <f>-IF($K91="○",IF((AE83+AE85+AE86)*$M$21*VLOOKUP($AY$9,単価表２,54,0)&lt;10,INT((AE83+AE85+AE86)*$M$21*VLOOKUP($AY$9,単価表２,54,0)),ROUNDDOWN((AE83+AE85+AE86)*$M$21*VLOOKUP($AY$9,単価表２,54,0),-1)),0)</f>
        <v>0</v>
      </c>
      <c r="AF91" s="982"/>
      <c r="AG91" s="983">
        <f>-IF($K91="○",IF((AG83+AG85+AG86)*$M$21*VLOOKUP($AY$9,単価表２,54,0)&lt;10,INT((AG83+AG85+AG86)*$M$21*VLOOKUP($AY$9,単価表２,54,0)),ROUNDDOWN((AG83+AG85+AG86)*$M$21*VLOOKUP($AY$9,単価表２,54,0),-1)),0)</f>
        <v>0</v>
      </c>
      <c r="AH91" s="979"/>
      <c r="AI91" s="981">
        <f>-IF($K91="○",IF((AI83+AI85+AI86)*$M$21*VLOOKUP($AY$9,単価表２,54,0)&lt;10,INT((AI83+AI85+AI86)*$M$21*VLOOKUP($AY$9,単価表２,54,0)),ROUNDDOWN((AI83+AI85+AI86)*$M$21*VLOOKUP($AY$9,単価表２,54,0),-1)),0)</f>
        <v>0</v>
      </c>
      <c r="AJ91" s="982"/>
    </row>
    <row r="92" spans="1:36" ht="63.75" hidden="1" customHeight="1">
      <c r="A92" s="921"/>
      <c r="B92" s="962"/>
      <c r="C92" s="963" t="s">
        <v>504</v>
      </c>
      <c r="D92" s="963"/>
      <c r="E92" s="963"/>
      <c r="F92" s="963"/>
      <c r="G92" s="963"/>
      <c r="H92" s="963"/>
      <c r="I92" s="963"/>
      <c r="J92" s="963"/>
      <c r="K92" s="977">
        <f>K91</f>
        <v>0</v>
      </c>
      <c r="L92" s="978"/>
      <c r="M92" s="979">
        <f>-IF($K92="○",IF((M83+M85+M86)*$S$21*VLOOKUP($AY$9,単価表２,54,0)&lt;10,INT((M83+M85+M86)*$S$21*VLOOKUP($AY$9,単価表２,54,0)),ROUNDDOWN((M83+M85+M86)*$S$21*VLOOKUP($AY$9,単価表２,54,0),-1)),0)</f>
        <v>0</v>
      </c>
      <c r="N92" s="980"/>
      <c r="O92" s="981">
        <f>-IF($K92="○",IF((O83+O85+O86)*$S$21*VLOOKUP($AY$9,単価表２,54,0)&lt;10,INT((O83+O85+O86)*$S$21*VLOOKUP($AY$9,単価表２,54,0)),ROUNDDOWN((O83+O85+O86)*$S$21*VLOOKUP($AY$9,単価表２,54,0),-1)),0)</f>
        <v>0</v>
      </c>
      <c r="P92" s="982"/>
      <c r="Q92" s="983">
        <f>-IF($K92="○",IF((Q83+Q85+Q86)*$S$21*VLOOKUP($AY$9,単価表２,54,0)&lt;10,INT((Q83+Q85+Q86)*$S$21*VLOOKUP($AY$9,単価表２,54,0)),ROUNDDOWN((Q83+Q85+Q86)*$S$21*VLOOKUP($AY$9,単価表２,54,0),-1)),0)</f>
        <v>0</v>
      </c>
      <c r="R92" s="979"/>
      <c r="S92" s="981">
        <f>-IF($K92="○",IF((S83+S85+S86)*$S$21*VLOOKUP($AY$9,単価表２,54,0)&lt;10,INT((S83+S85+S86)*$S$21*VLOOKUP($AY$9,単価表２,54,0)),ROUNDDOWN((S83+S85+S86)*$S$21*VLOOKUP($AY$9,単価表２,54,0),-1)),0)</f>
        <v>0</v>
      </c>
      <c r="T92" s="982"/>
      <c r="U92" s="983">
        <f>-IF($K92="○",IF((U83+U85+U86)*$S$21*VLOOKUP($AY$9,単価表２,54,0)&lt;10,INT((U83+U85+U86)*$S$21*VLOOKUP($AY$9,単価表２,54,0)),ROUNDDOWN((U83+U85+U86)*$S$21*VLOOKUP($AY$9,単価表２,54,0),-1)),0)</f>
        <v>0</v>
      </c>
      <c r="V92" s="979"/>
      <c r="W92" s="981">
        <f>-IF($K92="○",IF((W83+W85+W86)*$S$21*VLOOKUP($AY$9,単価表２,54,0)&lt;10,INT((W83+W85+W86)*$S$21*VLOOKUP($AY$9,単価表２,54,0)),ROUNDDOWN((W83+W85+W86)*$S$21*VLOOKUP($AY$9,単価表２,54,0),-1)),0)</f>
        <v>0</v>
      </c>
      <c r="X92" s="982"/>
      <c r="Y92" s="983">
        <f>-IF($K92="○",IF((Y83+Y85+Y86)*$S$21*VLOOKUP($AY$9,単価表２,54,0)&lt;10,INT((Y83+Y85+Y86)*$S$21*VLOOKUP($AY$9,単価表２,54,0)),ROUNDDOWN((Y83+Y85+Y86)*$S$21*VLOOKUP($AY$9,単価表２,54,0),-1)),0)</f>
        <v>0</v>
      </c>
      <c r="Z92" s="979"/>
      <c r="AA92" s="981">
        <f>-IF($K92="○",IF((AA83+AA85+AA86)*$S$21*VLOOKUP($AY$9,単価表２,54,0)&lt;10,INT((AA83+AA85+AA86)*$S$21*VLOOKUP($AY$9,単価表２,54,0)),ROUNDDOWN((AA83+AA85+AA86)*$S$21*VLOOKUP($AY$9,単価表２,54,0),-1)),0)</f>
        <v>0</v>
      </c>
      <c r="AB92" s="982"/>
      <c r="AC92" s="983">
        <f>-IF($K92="○",IF((AC83+AC85+AC86)*$S$21*VLOOKUP($AY$9,単価表２,54,0)&lt;10,INT((AC83+AC85+AC86)*$S$21*VLOOKUP($AY$9,単価表２,54,0)),ROUNDDOWN((AC83+AC85+AC86)*$S$21*VLOOKUP($AY$9,単価表２,54,0),-1)),0)</f>
        <v>0</v>
      </c>
      <c r="AD92" s="979"/>
      <c r="AE92" s="981">
        <f>-IF($K92="○",IF((AE83+AE85+AE86)*$S$21*VLOOKUP($AY$9,単価表２,54,0)&lt;10,INT((AE83+AE85+AE86)*$S$21*VLOOKUP($AY$9,単価表２,54,0)),ROUNDDOWN((AE83+AE85+AE86)*$S$21*VLOOKUP($AY$9,単価表２,54,0),-1)),0)</f>
        <v>0</v>
      </c>
      <c r="AF92" s="982"/>
      <c r="AG92" s="983">
        <f>-IF($K92="○",IF((AG83+AG85+AG86)*$S$21*VLOOKUP($AY$9,単価表２,54,0)&lt;10,INT((AG83+AG85+AG86)*$S$21*VLOOKUP($AY$9,単価表２,54,0)),ROUNDDOWN((AG83+AG85+AG86)*$S$21*VLOOKUP($AY$9,単価表２,54,0),-1)),0)</f>
        <v>0</v>
      </c>
      <c r="AH92" s="979"/>
      <c r="AI92" s="981">
        <f>-IF($K92="○",IF((AI83+AI85+AI86)*$S$21*VLOOKUP($AY$9,単価表２,54,0)&lt;10,INT((AI83+AI85+AI86)*$S$21*VLOOKUP($AY$9,単価表２,54,0)),ROUNDDOWN((AI83+AI85+AI86)*$S$21*VLOOKUP($AY$9,単価表２,54,0),-1)),0)</f>
        <v>0</v>
      </c>
      <c r="AJ92" s="982"/>
    </row>
    <row r="93" spans="1:36" ht="63.75" customHeight="1">
      <c r="A93" s="921"/>
      <c r="B93" s="962"/>
      <c r="C93" s="984" t="s">
        <v>505</v>
      </c>
      <c r="D93" s="984"/>
      <c r="E93" s="984"/>
      <c r="F93" s="984"/>
      <c r="G93" s="984"/>
      <c r="H93" s="984"/>
      <c r="I93" s="984"/>
      <c r="J93" s="984"/>
      <c r="K93" s="1057" t="str">
        <f>IF(K64="","-",K64)</f>
        <v>-</v>
      </c>
      <c r="L93" s="1058"/>
      <c r="M93" s="1007">
        <f>-IF($K93="○",IF((M83+M85+M86)*$M$24*VLOOKUP($AY$9,単価表２,54,0)&lt;10,INT((M83+M85+M86)*$M$24*VLOOKUP($AY$9,単価表２,54,0)),ROUNDDOWN((M83+M85+M86)*$M$24*VLOOKUP($AY$9,単価表２,54,0),-1)),0)</f>
        <v>0</v>
      </c>
      <c r="N93" s="996"/>
      <c r="O93" s="995">
        <f>-IF($K93="○",IF((O83+O85+O86)*$M$24*VLOOKUP($AY$9,単価表２,54,0)&lt;10,INT((O83+O85+O86)*$M$24*VLOOKUP($AY$9,単価表２,54,0)),ROUNDDOWN((O83+O85+O86)*$M$24*VLOOKUP($AY$9,単価表２,54,0),-1)),0)</f>
        <v>0</v>
      </c>
      <c r="P93" s="997"/>
      <c r="Q93" s="995">
        <f>-IF($K93="○",IF((Q83+Q85+Q86)*$M$24*VLOOKUP($AY$9,単価表２,54,0)&lt;10,INT((Q83+Q85+Q86)*$M$24*VLOOKUP($AY$9,単価表２,54,0)),ROUNDDOWN((Q83+Q85+Q86)*$M$24*VLOOKUP($AY$9,単価表２,54,0),-1)),0)</f>
        <v>0</v>
      </c>
      <c r="R93" s="996"/>
      <c r="S93" s="995">
        <f>-IF($K93="○",IF((S83+S85+S86)*$M$24*VLOOKUP($AY$9,単価表２,54,0)&lt;10,INT((S83+S85+S86)*$M$24*VLOOKUP($AY$9,単価表２,54,0)),ROUNDDOWN((S83+S85+S86)*$M$24*VLOOKUP($AY$9,単価表２,54,0),-1)),0)</f>
        <v>0</v>
      </c>
      <c r="T93" s="989"/>
      <c r="U93" s="1005">
        <f>-IF($K93="○",IF((U83+U85+U86)*$M$24*VLOOKUP($AY$9,単価表２,54,0)&lt;10,INT((U83+U85+U86)*$M$24*VLOOKUP($AY$9,単価表２,54,0)),ROUNDDOWN((U83+U85+U86)*$M$24*VLOOKUP($AY$9,単価表２,54,0),-1)),0)</f>
        <v>0</v>
      </c>
      <c r="V93" s="996"/>
      <c r="W93" s="995">
        <f>-IF($K93="○",IF((W83+W85+W86)*$M$24*VLOOKUP($AY$9,単価表２,54,0)&lt;10,INT((W83+W85+W86)*$M$24*VLOOKUP($AY$9,単価表２,54,0)),ROUNDDOWN((W83+W85+W86)*$M$24*VLOOKUP($AY$9,単価表２,54,0),-1)),0)</f>
        <v>0</v>
      </c>
      <c r="X93" s="997"/>
      <c r="Y93" s="995">
        <f>-IF($K93="○",IF((Y83+Y85+Y86)*$M$24*VLOOKUP($AY$9,単価表２,54,0)&lt;10,INT((Y83+Y85+Y86)*$M$24*VLOOKUP($AY$9,単価表２,54,0)),ROUNDDOWN((Y83+Y85+Y86)*$M$24*VLOOKUP($AY$9,単価表２,54,0),-1)),0)</f>
        <v>0</v>
      </c>
      <c r="Z93" s="996"/>
      <c r="AA93" s="995">
        <f>-IF($K93="○",IF((AA83+AA85+AA86)*$M$24*VLOOKUP($AY$9,単価表２,54,0)&lt;10,INT((AA83+AA85+AA86)*$M$24*VLOOKUP($AY$9,単価表２,54,0)),ROUNDDOWN((AA83+AA85+AA86)*$M$24*VLOOKUP($AY$9,単価表２,54,0),-1)),0)</f>
        <v>0</v>
      </c>
      <c r="AB93" s="989"/>
      <c r="AC93" s="1005">
        <f>-IF($K93="○",IF((AC83+AC85+AC86)*$M$24*VLOOKUP($AY$9,単価表２,54,0)&lt;10,INT((AC83+AC85+AC86)*$M$24*VLOOKUP($AY$9,単価表２,54,0)),ROUNDDOWN((AC83+AC85+AC86)*$M$24*VLOOKUP($AY$9,単価表２,54,0),-1)),0)</f>
        <v>0</v>
      </c>
      <c r="AD93" s="996"/>
      <c r="AE93" s="995">
        <f>-IF($K93="○",IF((AE83+AE85+AE86)*$M$24*VLOOKUP($AY$9,単価表２,54,0)&lt;10,INT((AE83+AE85+AE86)*$M$24*VLOOKUP($AY$9,単価表２,54,0)),ROUNDDOWN((AE83+AE85+AE86)*$M$24*VLOOKUP($AY$9,単価表２,54,0),-1)),0)</f>
        <v>0</v>
      </c>
      <c r="AF93" s="997"/>
      <c r="AG93" s="995">
        <f>-IF($K93="○",IF((AG83+AG85+AG86)*$M$24*VLOOKUP($AY$9,単価表２,54,0)&lt;10,INT((AG83+AG85+AG86)*$M$24*VLOOKUP($AY$9,単価表２,54,0)),ROUNDDOWN((AG83+AG85+AG86)*$M$24*VLOOKUP($AY$9,単価表２,54,0),-1)),0)</f>
        <v>0</v>
      </c>
      <c r="AH93" s="996"/>
      <c r="AI93" s="996">
        <f>-IF($K93="○",IF((AI83+AI85+AI86)*$M$24*VLOOKUP($AY$9,単価表２,54,0)&lt;10,INT((AI83+AI85+AI86)*$M$24*VLOOKUP($AY$9,単価表２,54,0)),ROUNDDOWN((AI83+AI85+AI86)*$M$24*VLOOKUP($AY$9,単価表２,54,0),-1)),0)</f>
        <v>0</v>
      </c>
      <c r="AJ93" s="997"/>
    </row>
    <row r="94" spans="1:36" ht="21.75" customHeight="1" thickBot="1">
      <c r="A94" s="921"/>
      <c r="B94" s="962"/>
      <c r="C94" s="998" t="s">
        <v>506</v>
      </c>
      <c r="D94" s="998"/>
      <c r="E94" s="998"/>
      <c r="F94" s="998"/>
      <c r="G94" s="998"/>
      <c r="H94" s="998"/>
      <c r="I94" s="998"/>
      <c r="J94" s="998"/>
      <c r="K94" s="999" t="s">
        <v>507</v>
      </c>
      <c r="L94" s="1000"/>
      <c r="M94" s="1001"/>
      <c r="N94" s="1002"/>
      <c r="O94" s="1002"/>
      <c r="P94" s="1003"/>
      <c r="Q94" s="1004"/>
      <c r="R94" s="1002"/>
      <c r="S94" s="1002"/>
      <c r="T94" s="1003"/>
      <c r="U94" s="1004"/>
      <c r="V94" s="1002"/>
      <c r="W94" s="1002"/>
      <c r="X94" s="1006"/>
      <c r="Y94" s="1001"/>
      <c r="Z94" s="1002"/>
      <c r="AA94" s="1002"/>
      <c r="AB94" s="1006"/>
      <c r="AC94" s="1001"/>
      <c r="AD94" s="1002"/>
      <c r="AE94" s="1002"/>
      <c r="AF94" s="1006"/>
      <c r="AG94" s="1001"/>
      <c r="AH94" s="1002"/>
      <c r="AI94" s="1002"/>
      <c r="AJ94" s="1006"/>
    </row>
    <row r="95" spans="1:36" ht="21.75" hidden="1" customHeight="1" thickTop="1">
      <c r="A95" s="921"/>
      <c r="B95" s="962"/>
      <c r="C95" s="1017" t="s">
        <v>508</v>
      </c>
      <c r="D95" s="1017"/>
      <c r="E95" s="1017"/>
      <c r="F95" s="1017"/>
      <c r="G95" s="1017"/>
      <c r="H95" s="1017"/>
      <c r="I95" s="1017"/>
      <c r="J95" s="1017"/>
      <c r="K95" s="1017"/>
      <c r="L95" s="1017"/>
      <c r="M95" s="1018">
        <f>M88+M91</f>
        <v>0</v>
      </c>
      <c r="N95" s="1009"/>
      <c r="O95" s="1009">
        <f t="shared" ref="O95:O97" si="24">O88+O91</f>
        <v>0</v>
      </c>
      <c r="P95" s="1019"/>
      <c r="Q95" s="1018">
        <f t="shared" ref="Q95:Q97" si="25">Q88+Q91</f>
        <v>0</v>
      </c>
      <c r="R95" s="1009"/>
      <c r="S95" s="1009">
        <f t="shared" ref="S95:S97" si="26">S88+S91</f>
        <v>0</v>
      </c>
      <c r="T95" s="1019"/>
      <c r="U95" s="1018">
        <f t="shared" ref="U95:U97" si="27">U88+U91</f>
        <v>0</v>
      </c>
      <c r="V95" s="1009"/>
      <c r="W95" s="1009">
        <f t="shared" ref="W95:W97" si="28">W88+W91</f>
        <v>0</v>
      </c>
      <c r="X95" s="1010"/>
      <c r="Y95" s="1008">
        <f t="shared" ref="Y95:Y97" si="29">Y88+Y91</f>
        <v>0</v>
      </c>
      <c r="Z95" s="1009"/>
      <c r="AA95" s="1009">
        <f t="shared" ref="AA95:AA97" si="30">AA88+AA91</f>
        <v>0</v>
      </c>
      <c r="AB95" s="1010"/>
      <c r="AC95" s="1008">
        <f t="shared" ref="AC95:AC97" si="31">AC88+AC91</f>
        <v>0</v>
      </c>
      <c r="AD95" s="1009"/>
      <c r="AE95" s="1009">
        <f t="shared" ref="AE95:AE97" si="32">AE88+AE91</f>
        <v>0</v>
      </c>
      <c r="AF95" s="1010"/>
      <c r="AG95" s="1008">
        <f t="shared" ref="AG95:AG97" si="33">AG88+AG91</f>
        <v>0</v>
      </c>
      <c r="AH95" s="1009"/>
      <c r="AI95" s="1009">
        <f t="shared" ref="AI95:AI97" si="34">AI88+AI91</f>
        <v>0</v>
      </c>
      <c r="AJ95" s="1010"/>
    </row>
    <row r="96" spans="1:36" ht="21.75" hidden="1" customHeight="1">
      <c r="A96" s="921"/>
      <c r="B96" s="962"/>
      <c r="C96" s="1011" t="s">
        <v>509</v>
      </c>
      <c r="D96" s="1011"/>
      <c r="E96" s="1011"/>
      <c r="F96" s="1011"/>
      <c r="G96" s="1011"/>
      <c r="H96" s="1011"/>
      <c r="I96" s="1011"/>
      <c r="J96" s="1011"/>
      <c r="K96" s="1011"/>
      <c r="L96" s="1011"/>
      <c r="M96" s="1012">
        <f>M89+M92</f>
        <v>0</v>
      </c>
      <c r="N96" s="1013"/>
      <c r="O96" s="1013">
        <f t="shared" si="24"/>
        <v>0</v>
      </c>
      <c r="P96" s="1014"/>
      <c r="Q96" s="1012">
        <f t="shared" si="25"/>
        <v>0</v>
      </c>
      <c r="R96" s="1013"/>
      <c r="S96" s="1013">
        <f t="shared" si="26"/>
        <v>0</v>
      </c>
      <c r="T96" s="1014"/>
      <c r="U96" s="1012">
        <f t="shared" si="27"/>
        <v>0</v>
      </c>
      <c r="V96" s="1013"/>
      <c r="W96" s="1013">
        <f t="shared" si="28"/>
        <v>0</v>
      </c>
      <c r="X96" s="1015"/>
      <c r="Y96" s="1016">
        <f t="shared" si="29"/>
        <v>0</v>
      </c>
      <c r="Z96" s="1013"/>
      <c r="AA96" s="1013">
        <f t="shared" si="30"/>
        <v>0</v>
      </c>
      <c r="AB96" s="1015"/>
      <c r="AC96" s="1016">
        <f t="shared" si="31"/>
        <v>0</v>
      </c>
      <c r="AD96" s="1013"/>
      <c r="AE96" s="1013">
        <f t="shared" si="32"/>
        <v>0</v>
      </c>
      <c r="AF96" s="1015"/>
      <c r="AG96" s="1016">
        <f t="shared" si="33"/>
        <v>0</v>
      </c>
      <c r="AH96" s="1013"/>
      <c r="AI96" s="1013">
        <f t="shared" si="34"/>
        <v>0</v>
      </c>
      <c r="AJ96" s="1015"/>
    </row>
    <row r="97" spans="1:36" ht="21.75" customHeight="1" thickTop="1">
      <c r="A97" s="921"/>
      <c r="B97" s="962"/>
      <c r="C97" s="1020" t="s">
        <v>125</v>
      </c>
      <c r="D97" s="1020"/>
      <c r="E97" s="1020"/>
      <c r="F97" s="1020"/>
      <c r="G97" s="1020"/>
      <c r="H97" s="1020"/>
      <c r="I97" s="1020"/>
      <c r="J97" s="1020"/>
      <c r="K97" s="1020"/>
      <c r="L97" s="1021"/>
      <c r="M97" s="1022">
        <f>M90+M93</f>
        <v>0</v>
      </c>
      <c r="N97" s="1023"/>
      <c r="O97" s="1023">
        <f t="shared" si="24"/>
        <v>0</v>
      </c>
      <c r="P97" s="1024"/>
      <c r="Q97" s="1022">
        <f t="shared" si="25"/>
        <v>0</v>
      </c>
      <c r="R97" s="1023"/>
      <c r="S97" s="1023">
        <f t="shared" si="26"/>
        <v>0</v>
      </c>
      <c r="T97" s="1024"/>
      <c r="U97" s="1022">
        <f t="shared" si="27"/>
        <v>0</v>
      </c>
      <c r="V97" s="1023"/>
      <c r="W97" s="1023">
        <f t="shared" si="28"/>
        <v>0</v>
      </c>
      <c r="X97" s="1025"/>
      <c r="Y97" s="1026">
        <f t="shared" si="29"/>
        <v>0</v>
      </c>
      <c r="Z97" s="1023"/>
      <c r="AA97" s="1023">
        <f t="shared" si="30"/>
        <v>0</v>
      </c>
      <c r="AB97" s="1025"/>
      <c r="AC97" s="1026">
        <f t="shared" si="31"/>
        <v>0</v>
      </c>
      <c r="AD97" s="1023"/>
      <c r="AE97" s="1023">
        <f t="shared" si="32"/>
        <v>0</v>
      </c>
      <c r="AF97" s="1025"/>
      <c r="AG97" s="1026">
        <f t="shared" si="33"/>
        <v>0</v>
      </c>
      <c r="AH97" s="1023"/>
      <c r="AI97" s="1023">
        <f t="shared" si="34"/>
        <v>0</v>
      </c>
      <c r="AJ97" s="1025"/>
    </row>
    <row r="98" spans="1:36" ht="21.75" customHeight="1">
      <c r="A98" s="1068" t="s">
        <v>510</v>
      </c>
      <c r="B98" s="1069"/>
      <c r="C98" s="1069"/>
      <c r="D98" s="1069"/>
      <c r="E98" s="1069"/>
      <c r="F98" s="1069"/>
      <c r="G98" s="1069"/>
      <c r="H98" s="1069"/>
      <c r="I98" s="1069"/>
      <c r="J98" s="1069"/>
      <c r="K98" s="1069"/>
      <c r="L98" s="1070"/>
      <c r="M98" s="1027">
        <f>M87</f>
        <v>0</v>
      </c>
      <c r="N98" s="1028"/>
      <c r="O98" s="1028">
        <f t="shared" ref="O98" si="35">O87</f>
        <v>0</v>
      </c>
      <c r="P98" s="1029"/>
      <c r="Q98" s="1027">
        <f t="shared" ref="Q98" si="36">Q87</f>
        <v>0</v>
      </c>
      <c r="R98" s="1028"/>
      <c r="S98" s="1028">
        <f t="shared" ref="S98" si="37">S87</f>
        <v>0</v>
      </c>
      <c r="T98" s="1029"/>
      <c r="U98" s="1027">
        <f t="shared" ref="U98" si="38">U87</f>
        <v>0</v>
      </c>
      <c r="V98" s="1028"/>
      <c r="W98" s="1028">
        <f t="shared" ref="W98" si="39">W87</f>
        <v>0</v>
      </c>
      <c r="X98" s="1030"/>
      <c r="Y98" s="1031">
        <f t="shared" ref="Y98" si="40">Y87</f>
        <v>0</v>
      </c>
      <c r="Z98" s="1028"/>
      <c r="AA98" s="1028">
        <f t="shared" ref="AA98" si="41">AA87</f>
        <v>0</v>
      </c>
      <c r="AB98" s="1030"/>
      <c r="AC98" s="1031">
        <f t="shared" ref="AC98" si="42">AC87</f>
        <v>0</v>
      </c>
      <c r="AD98" s="1028"/>
      <c r="AE98" s="1028">
        <f t="shared" ref="AE98" si="43">AE87</f>
        <v>0</v>
      </c>
      <c r="AF98" s="1030"/>
      <c r="AG98" s="1031">
        <f t="shared" ref="AG98" si="44">AG87</f>
        <v>0</v>
      </c>
      <c r="AH98" s="1028"/>
      <c r="AI98" s="1028">
        <f t="shared" ref="AI98" si="45">AI87</f>
        <v>0</v>
      </c>
      <c r="AJ98" s="1030"/>
    </row>
    <row r="99" spans="1:36" ht="21.75" hidden="1" customHeight="1">
      <c r="A99" s="1032" t="s">
        <v>511</v>
      </c>
      <c r="B99" s="1033"/>
      <c r="C99" s="1033"/>
      <c r="D99" s="1033"/>
      <c r="E99" s="1033"/>
      <c r="F99" s="1033"/>
      <c r="G99" s="1033"/>
      <c r="H99" s="1033"/>
      <c r="I99" s="1033"/>
      <c r="J99" s="1033"/>
      <c r="K99" s="1033"/>
      <c r="L99" s="1033"/>
      <c r="M99" s="1049">
        <f>M98*M82</f>
        <v>0</v>
      </c>
      <c r="N99" s="1041"/>
      <c r="O99" s="1041">
        <f>O98*O82</f>
        <v>0</v>
      </c>
      <c r="P99" s="1050"/>
      <c r="Q99" s="1049">
        <f>Q98*Q82</f>
        <v>0</v>
      </c>
      <c r="R99" s="1041"/>
      <c r="S99" s="1041">
        <f>S98*S82</f>
        <v>0</v>
      </c>
      <c r="T99" s="1050"/>
      <c r="U99" s="1049">
        <f>U98*U82</f>
        <v>0</v>
      </c>
      <c r="V99" s="1041"/>
      <c r="W99" s="1041">
        <f>W98*W82</f>
        <v>0</v>
      </c>
      <c r="X99" s="1042"/>
      <c r="Y99" s="1040">
        <f>Y98*Y82</f>
        <v>0</v>
      </c>
      <c r="Z99" s="1041"/>
      <c r="AA99" s="1041">
        <f>AA98*AA82</f>
        <v>0</v>
      </c>
      <c r="AB99" s="1042"/>
      <c r="AC99" s="1040">
        <f>AC98*AC82</f>
        <v>0</v>
      </c>
      <c r="AD99" s="1041"/>
      <c r="AE99" s="1041">
        <f>AE98*AE82</f>
        <v>0</v>
      </c>
      <c r="AF99" s="1042"/>
      <c r="AG99" s="1040">
        <f>AG98*AG82</f>
        <v>0</v>
      </c>
      <c r="AH99" s="1041"/>
      <c r="AI99" s="1041">
        <f>AI98*AI82</f>
        <v>0</v>
      </c>
      <c r="AJ99" s="1042"/>
    </row>
    <row r="100" spans="1:36" ht="21.75" hidden="1" customHeight="1">
      <c r="A100" s="1043" t="s">
        <v>512</v>
      </c>
      <c r="B100" s="1044"/>
      <c r="C100" s="1044"/>
      <c r="D100" s="1044"/>
      <c r="E100" s="1044"/>
      <c r="F100" s="1044"/>
      <c r="G100" s="1044"/>
      <c r="H100" s="1044"/>
      <c r="I100" s="1044"/>
      <c r="J100" s="1044"/>
      <c r="K100" s="1044"/>
      <c r="L100" s="1045"/>
      <c r="M100" s="1046">
        <f>M101+M102</f>
        <v>0</v>
      </c>
      <c r="N100" s="1047"/>
      <c r="O100" s="1047"/>
      <c r="P100" s="1047"/>
      <c r="Q100" s="1047"/>
      <c r="R100" s="1047"/>
      <c r="S100" s="1047"/>
      <c r="T100" s="1047"/>
      <c r="U100" s="1047"/>
      <c r="V100" s="1047"/>
      <c r="W100" s="1047"/>
      <c r="X100" s="1047"/>
      <c r="Y100" s="1047"/>
      <c r="Z100" s="1047"/>
      <c r="AA100" s="1047"/>
      <c r="AB100" s="1047"/>
      <c r="AC100" s="1047"/>
      <c r="AD100" s="1047"/>
      <c r="AE100" s="1047"/>
      <c r="AF100" s="1047"/>
      <c r="AG100" s="1047"/>
      <c r="AH100" s="1047"/>
      <c r="AI100" s="1047"/>
      <c r="AJ100" s="1048"/>
    </row>
    <row r="101" spans="1:36" ht="21.75" hidden="1" customHeight="1">
      <c r="A101" s="285"/>
      <c r="B101" s="1032" t="s">
        <v>447</v>
      </c>
      <c r="C101" s="1033"/>
      <c r="D101" s="1033"/>
      <c r="E101" s="1033"/>
      <c r="F101" s="1033"/>
      <c r="G101" s="1033"/>
      <c r="H101" s="1033"/>
      <c r="I101" s="1033"/>
      <c r="J101" s="1033"/>
      <c r="K101" s="1033"/>
      <c r="L101" s="1034"/>
      <c r="M101" s="1035">
        <f>SUM(M99:AJ99)*M21*G21+SUMPRODUCT(M82:AJ82,M95:AJ95)*G21</f>
        <v>0</v>
      </c>
      <c r="N101" s="1036"/>
      <c r="O101" s="1036"/>
      <c r="P101" s="1036"/>
      <c r="Q101" s="1036"/>
      <c r="R101" s="1036"/>
      <c r="S101" s="1036"/>
      <c r="T101" s="1036"/>
      <c r="U101" s="1036"/>
      <c r="V101" s="1036"/>
      <c r="W101" s="1036"/>
      <c r="X101" s="1036"/>
      <c r="Y101" s="1036"/>
      <c r="Z101" s="1036"/>
      <c r="AA101" s="1036"/>
      <c r="AB101" s="1036"/>
      <c r="AC101" s="1036"/>
      <c r="AD101" s="1036"/>
      <c r="AE101" s="1036"/>
      <c r="AF101" s="1036"/>
      <c r="AG101" s="1036"/>
      <c r="AH101" s="1036"/>
      <c r="AI101" s="1036"/>
      <c r="AJ101" s="1037"/>
    </row>
    <row r="102" spans="1:36" ht="21.75" hidden="1" customHeight="1">
      <c r="A102" s="286"/>
      <c r="B102" s="1032" t="s">
        <v>513</v>
      </c>
      <c r="C102" s="1033"/>
      <c r="D102" s="1033"/>
      <c r="E102" s="1033"/>
      <c r="F102" s="1033"/>
      <c r="G102" s="1033"/>
      <c r="H102" s="1033"/>
      <c r="I102" s="1033"/>
      <c r="J102" s="1033"/>
      <c r="K102" s="1033"/>
      <c r="L102" s="1034"/>
      <c r="M102" s="1035">
        <f>SUM(M99:AJ99)*S21*G21+SUMPRODUCT(M82:AJ82,M96:AJ96)*G21</f>
        <v>0</v>
      </c>
      <c r="N102" s="1036"/>
      <c r="O102" s="1036"/>
      <c r="P102" s="1036"/>
      <c r="Q102" s="1036"/>
      <c r="R102" s="1036"/>
      <c r="S102" s="1036"/>
      <c r="T102" s="1036"/>
      <c r="U102" s="1036"/>
      <c r="V102" s="1036"/>
      <c r="W102" s="1036"/>
      <c r="X102" s="1036"/>
      <c r="Y102" s="1036"/>
      <c r="Z102" s="1036"/>
      <c r="AA102" s="1036"/>
      <c r="AB102" s="1036"/>
      <c r="AC102" s="1036"/>
      <c r="AD102" s="1036"/>
      <c r="AE102" s="1036"/>
      <c r="AF102" s="1036"/>
      <c r="AG102" s="1036"/>
      <c r="AH102" s="1036"/>
      <c r="AI102" s="1036"/>
      <c r="AJ102" s="1037"/>
    </row>
    <row r="103" spans="1:36" ht="21.75" customHeight="1">
      <c r="A103" s="1038" t="s">
        <v>514</v>
      </c>
      <c r="B103" s="1038"/>
      <c r="C103" s="1038"/>
      <c r="D103" s="1038"/>
      <c r="E103" s="1038"/>
      <c r="F103" s="1038"/>
      <c r="G103" s="1038"/>
      <c r="H103" s="1038"/>
      <c r="I103" s="1038"/>
      <c r="J103" s="1038"/>
      <c r="K103" s="1038"/>
      <c r="L103" s="1038"/>
      <c r="M103" s="1039" t="e">
        <f>(SUM(M99:AJ99)*M24+SUMPRODUCT(M97:AJ97,M82:AJ82))*S24/2</f>
        <v>#N/A</v>
      </c>
      <c r="N103" s="1039"/>
      <c r="O103" s="1039"/>
      <c r="P103" s="1039"/>
      <c r="Q103" s="1039"/>
      <c r="R103" s="1039"/>
      <c r="S103" s="1039"/>
      <c r="T103" s="1039"/>
      <c r="U103" s="1039"/>
      <c r="V103" s="1039"/>
      <c r="W103" s="1039"/>
      <c r="X103" s="1039"/>
      <c r="Y103" s="1039"/>
      <c r="Z103" s="1039"/>
      <c r="AA103" s="1039"/>
      <c r="AB103" s="1039"/>
      <c r="AC103" s="1039"/>
      <c r="AD103" s="1039"/>
      <c r="AE103" s="1039"/>
      <c r="AF103" s="1039"/>
      <c r="AG103" s="1039"/>
      <c r="AH103" s="1039"/>
      <c r="AI103" s="1039"/>
      <c r="AJ103" s="1039"/>
    </row>
    <row r="104" spans="1:36">
      <c r="A104" s="252"/>
      <c r="B104" s="25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row>
  </sheetData>
  <sheetProtection algorithmName="SHA-512" hashValue="seZiiumew/b7PSOG93qtTbXoKtbRhXwnbs4CKfGnqS8PvkRQYpWrq6kr2EkjtpnZvY26o9zYglUnGA6x7PRcQA==" saltValue="kXHrQ8t6Zybh1/C3t1Y4vQ==" spinCount="100000" sheet="1" objects="1" scenarios="1"/>
  <mergeCells count="793">
    <mergeCell ref="A69:L69"/>
    <mergeCell ref="A103:L103"/>
    <mergeCell ref="M103:AJ103"/>
    <mergeCell ref="R4:U4"/>
    <mergeCell ref="R5:U6"/>
    <mergeCell ref="V4:AJ4"/>
    <mergeCell ref="V5:AJ6"/>
    <mergeCell ref="AI99:AJ99"/>
    <mergeCell ref="A100:L100"/>
    <mergeCell ref="M100:AJ100"/>
    <mergeCell ref="B101:L101"/>
    <mergeCell ref="M101:AJ101"/>
    <mergeCell ref="B102:L102"/>
    <mergeCell ref="M102:AJ102"/>
    <mergeCell ref="W99:X99"/>
    <mergeCell ref="Y99:Z99"/>
    <mergeCell ref="AA99:AB99"/>
    <mergeCell ref="AC99:AD99"/>
    <mergeCell ref="AE99:AF99"/>
    <mergeCell ref="AG99:AH99"/>
    <mergeCell ref="AC98:AD98"/>
    <mergeCell ref="AE98:AF98"/>
    <mergeCell ref="AG98:AH98"/>
    <mergeCell ref="AI98:AJ98"/>
    <mergeCell ref="A99:L99"/>
    <mergeCell ref="M99:N99"/>
    <mergeCell ref="O99:P99"/>
    <mergeCell ref="Q99:R99"/>
    <mergeCell ref="S99:T99"/>
    <mergeCell ref="U99:V99"/>
    <mergeCell ref="A98:L98"/>
    <mergeCell ref="M98:N98"/>
    <mergeCell ref="O98:P98"/>
    <mergeCell ref="Q98:R98"/>
    <mergeCell ref="S98:T98"/>
    <mergeCell ref="U98:V98"/>
    <mergeCell ref="W98:X98"/>
    <mergeCell ref="Y98:Z98"/>
    <mergeCell ref="AA98:AB98"/>
    <mergeCell ref="W97:X97"/>
    <mergeCell ref="Y97:Z97"/>
    <mergeCell ref="AA97:AB97"/>
    <mergeCell ref="AG96:AH96"/>
    <mergeCell ref="AI96:AJ96"/>
    <mergeCell ref="C97:L97"/>
    <mergeCell ref="M97:N97"/>
    <mergeCell ref="O97:P97"/>
    <mergeCell ref="Q97:R97"/>
    <mergeCell ref="S97:T97"/>
    <mergeCell ref="U97:V97"/>
    <mergeCell ref="AI97:AJ97"/>
    <mergeCell ref="AC97:AD97"/>
    <mergeCell ref="AE97:AF97"/>
    <mergeCell ref="AG97:AH97"/>
    <mergeCell ref="AI95:AJ95"/>
    <mergeCell ref="C96:L96"/>
    <mergeCell ref="M96:N96"/>
    <mergeCell ref="O96:P96"/>
    <mergeCell ref="Q96:R96"/>
    <mergeCell ref="S96:T96"/>
    <mergeCell ref="U96:V96"/>
    <mergeCell ref="W96:X96"/>
    <mergeCell ref="Y96:Z96"/>
    <mergeCell ref="AA96:AB96"/>
    <mergeCell ref="W95:X95"/>
    <mergeCell ref="Y95:Z95"/>
    <mergeCell ref="AA95:AB95"/>
    <mergeCell ref="AC95:AD95"/>
    <mergeCell ref="AE95:AF95"/>
    <mergeCell ref="AG95:AH95"/>
    <mergeCell ref="C95:L95"/>
    <mergeCell ref="M95:N95"/>
    <mergeCell ref="O95:P95"/>
    <mergeCell ref="Q95:R95"/>
    <mergeCell ref="S95:T95"/>
    <mergeCell ref="U95:V95"/>
    <mergeCell ref="AC96:AD96"/>
    <mergeCell ref="AE96:AF96"/>
    <mergeCell ref="Y94:Z94"/>
    <mergeCell ref="AA94:AB94"/>
    <mergeCell ref="AC94:AD94"/>
    <mergeCell ref="AE94:AF94"/>
    <mergeCell ref="AG94:AH94"/>
    <mergeCell ref="AI94:AJ94"/>
    <mergeCell ref="AG93:AH93"/>
    <mergeCell ref="AI93:AJ93"/>
    <mergeCell ref="C94:J94"/>
    <mergeCell ref="K94:L94"/>
    <mergeCell ref="M94:N94"/>
    <mergeCell ref="O94:P94"/>
    <mergeCell ref="Q94:R94"/>
    <mergeCell ref="S94:T94"/>
    <mergeCell ref="U94:V94"/>
    <mergeCell ref="W94:X94"/>
    <mergeCell ref="U93:V93"/>
    <mergeCell ref="W93:X93"/>
    <mergeCell ref="Y93:Z93"/>
    <mergeCell ref="AA93:AB93"/>
    <mergeCell ref="AC93:AD93"/>
    <mergeCell ref="AE93:AF93"/>
    <mergeCell ref="C93:J93"/>
    <mergeCell ref="K93:L93"/>
    <mergeCell ref="M93:N93"/>
    <mergeCell ref="O93:P93"/>
    <mergeCell ref="Q93:R93"/>
    <mergeCell ref="S93:T93"/>
    <mergeCell ref="Y92:Z92"/>
    <mergeCell ref="AA92:AB92"/>
    <mergeCell ref="AC92:AD92"/>
    <mergeCell ref="AE92:AF92"/>
    <mergeCell ref="AG92:AH92"/>
    <mergeCell ref="AI92:AJ92"/>
    <mergeCell ref="AG91:AH91"/>
    <mergeCell ref="AI91:AJ91"/>
    <mergeCell ref="C92:J92"/>
    <mergeCell ref="K92:L92"/>
    <mergeCell ref="M92:N92"/>
    <mergeCell ref="O92:P92"/>
    <mergeCell ref="Q92:R92"/>
    <mergeCell ref="S92:T92"/>
    <mergeCell ref="U92:V92"/>
    <mergeCell ref="W92:X92"/>
    <mergeCell ref="U91:V91"/>
    <mergeCell ref="W91:X91"/>
    <mergeCell ref="Y91:Z91"/>
    <mergeCell ref="AA91:AB91"/>
    <mergeCell ref="AC91:AD91"/>
    <mergeCell ref="AE91:AF91"/>
    <mergeCell ref="C91:J91"/>
    <mergeCell ref="K91:L91"/>
    <mergeCell ref="M91:N91"/>
    <mergeCell ref="O91:P91"/>
    <mergeCell ref="Q91:R91"/>
    <mergeCell ref="S91:T91"/>
    <mergeCell ref="AE90:AF90"/>
    <mergeCell ref="AG90:AH90"/>
    <mergeCell ref="AI90:AJ90"/>
    <mergeCell ref="AG89:AH89"/>
    <mergeCell ref="AI89:AJ89"/>
    <mergeCell ref="C90:J90"/>
    <mergeCell ref="K90:L90"/>
    <mergeCell ref="M90:N90"/>
    <mergeCell ref="O90:P90"/>
    <mergeCell ref="Q90:R90"/>
    <mergeCell ref="S90:T90"/>
    <mergeCell ref="U90:V90"/>
    <mergeCell ref="W90:X90"/>
    <mergeCell ref="U89:V89"/>
    <mergeCell ref="W89:X89"/>
    <mergeCell ref="Y89:Z89"/>
    <mergeCell ref="AA89:AB89"/>
    <mergeCell ref="AC89:AD89"/>
    <mergeCell ref="AE89:AF89"/>
    <mergeCell ref="B88:B97"/>
    <mergeCell ref="C88:J88"/>
    <mergeCell ref="K88:L88"/>
    <mergeCell ref="M88:N88"/>
    <mergeCell ref="O88:P88"/>
    <mergeCell ref="AC88:AD88"/>
    <mergeCell ref="AE88:AF88"/>
    <mergeCell ref="AG88:AH88"/>
    <mergeCell ref="AI88:AJ88"/>
    <mergeCell ref="C89:J89"/>
    <mergeCell ref="K89:L89"/>
    <mergeCell ref="M89:N89"/>
    <mergeCell ref="O89:P89"/>
    <mergeCell ref="Q89:R89"/>
    <mergeCell ref="S89:T89"/>
    <mergeCell ref="Q88:R88"/>
    <mergeCell ref="S88:T88"/>
    <mergeCell ref="U88:V88"/>
    <mergeCell ref="W88:X88"/>
    <mergeCell ref="Y88:Z88"/>
    <mergeCell ref="AA88:AB88"/>
    <mergeCell ref="Y90:Z90"/>
    <mergeCell ref="AA90:AB90"/>
    <mergeCell ref="AC90:AD90"/>
    <mergeCell ref="AA86:AB86"/>
    <mergeCell ref="AC86:AD86"/>
    <mergeCell ref="AE86:AF86"/>
    <mergeCell ref="AG86:AH86"/>
    <mergeCell ref="AA87:AB87"/>
    <mergeCell ref="AC87:AD87"/>
    <mergeCell ref="AE87:AF87"/>
    <mergeCell ref="AG87:AH87"/>
    <mergeCell ref="AI87:AJ87"/>
    <mergeCell ref="C87:J87"/>
    <mergeCell ref="K87:L87"/>
    <mergeCell ref="M87:N87"/>
    <mergeCell ref="O87:P87"/>
    <mergeCell ref="Q87:R87"/>
    <mergeCell ref="S87:T87"/>
    <mergeCell ref="U87:V87"/>
    <mergeCell ref="W87:X87"/>
    <mergeCell ref="Y87:Z87"/>
    <mergeCell ref="C85:J85"/>
    <mergeCell ref="K85:L85"/>
    <mergeCell ref="M85:N85"/>
    <mergeCell ref="O85:P85"/>
    <mergeCell ref="Q85:R85"/>
    <mergeCell ref="AE85:AF85"/>
    <mergeCell ref="AG85:AH85"/>
    <mergeCell ref="AI85:AJ85"/>
    <mergeCell ref="C86:J86"/>
    <mergeCell ref="K86:L86"/>
    <mergeCell ref="M86:N86"/>
    <mergeCell ref="O86:P86"/>
    <mergeCell ref="Q86:R86"/>
    <mergeCell ref="S86:T86"/>
    <mergeCell ref="U86:V86"/>
    <mergeCell ref="S85:T85"/>
    <mergeCell ref="U85:V85"/>
    <mergeCell ref="W85:X85"/>
    <mergeCell ref="Y85:Z85"/>
    <mergeCell ref="AA85:AB85"/>
    <mergeCell ref="AC85:AD85"/>
    <mergeCell ref="AI86:AJ86"/>
    <mergeCell ref="W86:X86"/>
    <mergeCell ref="Y86:Z86"/>
    <mergeCell ref="AA83:AB83"/>
    <mergeCell ref="AC83:AD83"/>
    <mergeCell ref="AE83:AF83"/>
    <mergeCell ref="AG83:AH83"/>
    <mergeCell ref="AA84:AB84"/>
    <mergeCell ref="AC84:AD84"/>
    <mergeCell ref="AE84:AF84"/>
    <mergeCell ref="AG84:AH84"/>
    <mergeCell ref="AI84:AJ84"/>
    <mergeCell ref="K84:L84"/>
    <mergeCell ref="M84:N84"/>
    <mergeCell ref="O84:P84"/>
    <mergeCell ref="Q84:R84"/>
    <mergeCell ref="S84:T84"/>
    <mergeCell ref="U84:V84"/>
    <mergeCell ref="W84:X84"/>
    <mergeCell ref="Y84:Z84"/>
    <mergeCell ref="W83:X83"/>
    <mergeCell ref="Y83:Z83"/>
    <mergeCell ref="AI82:AJ82"/>
    <mergeCell ref="A83:A97"/>
    <mergeCell ref="B83:B87"/>
    <mergeCell ref="C83:J83"/>
    <mergeCell ref="K83:L83"/>
    <mergeCell ref="M83:N83"/>
    <mergeCell ref="O83:P83"/>
    <mergeCell ref="Q83:R83"/>
    <mergeCell ref="S83:T83"/>
    <mergeCell ref="U83:V83"/>
    <mergeCell ref="W82:X82"/>
    <mergeCell ref="Y82:Z82"/>
    <mergeCell ref="AA82:AB82"/>
    <mergeCell ref="AC82:AD82"/>
    <mergeCell ref="AE82:AF82"/>
    <mergeCell ref="AG82:AH82"/>
    <mergeCell ref="A82:L82"/>
    <mergeCell ref="M82:N82"/>
    <mergeCell ref="O82:P82"/>
    <mergeCell ref="Q82:R82"/>
    <mergeCell ref="S82:T82"/>
    <mergeCell ref="U82:V82"/>
    <mergeCell ref="AI83:AJ83"/>
    <mergeCell ref="C84:J84"/>
    <mergeCell ref="A77:AJ77"/>
    <mergeCell ref="A78:J81"/>
    <mergeCell ref="K78:L81"/>
    <mergeCell ref="M78:AJ79"/>
    <mergeCell ref="M80:P80"/>
    <mergeCell ref="Q80:T80"/>
    <mergeCell ref="U80:X80"/>
    <mergeCell ref="Y80:AB80"/>
    <mergeCell ref="AC80:AF80"/>
    <mergeCell ref="AG80:AJ80"/>
    <mergeCell ref="Y81:Z81"/>
    <mergeCell ref="AA81:AB81"/>
    <mergeCell ref="AC81:AD81"/>
    <mergeCell ref="AE81:AF81"/>
    <mergeCell ref="AG81:AH81"/>
    <mergeCell ref="AI81:AJ81"/>
    <mergeCell ref="M81:N81"/>
    <mergeCell ref="O81:P81"/>
    <mergeCell ref="Q81:R81"/>
    <mergeCell ref="S81:T81"/>
    <mergeCell ref="U81:V81"/>
    <mergeCell ref="W81:X81"/>
    <mergeCell ref="B72:L72"/>
    <mergeCell ref="M72:AJ72"/>
    <mergeCell ref="B73:L73"/>
    <mergeCell ref="M73:AJ73"/>
    <mergeCell ref="A74:L74"/>
    <mergeCell ref="M74:AJ74"/>
    <mergeCell ref="AC70:AD70"/>
    <mergeCell ref="AE70:AF70"/>
    <mergeCell ref="AG70:AH70"/>
    <mergeCell ref="AI70:AJ70"/>
    <mergeCell ref="A71:L71"/>
    <mergeCell ref="M71:AJ71"/>
    <mergeCell ref="A70:L70"/>
    <mergeCell ref="M70:N70"/>
    <mergeCell ref="O70:P70"/>
    <mergeCell ref="Q70:R70"/>
    <mergeCell ref="S70:T70"/>
    <mergeCell ref="U70:V70"/>
    <mergeCell ref="W70:X70"/>
    <mergeCell ref="Y70:Z70"/>
    <mergeCell ref="AA70:AB70"/>
    <mergeCell ref="AC68:AD68"/>
    <mergeCell ref="AE68:AF68"/>
    <mergeCell ref="AG68:AH68"/>
    <mergeCell ref="AI68:AJ68"/>
    <mergeCell ref="M69:N69"/>
    <mergeCell ref="O69:P69"/>
    <mergeCell ref="Q69:R69"/>
    <mergeCell ref="S69:T69"/>
    <mergeCell ref="U69:V69"/>
    <mergeCell ref="AI69:AJ69"/>
    <mergeCell ref="W69:X69"/>
    <mergeCell ref="Y69:Z69"/>
    <mergeCell ref="AA69:AB69"/>
    <mergeCell ref="AC69:AD69"/>
    <mergeCell ref="AE69:AF69"/>
    <mergeCell ref="AG69:AH69"/>
    <mergeCell ref="Q66:R66"/>
    <mergeCell ref="S66:T66"/>
    <mergeCell ref="U66:V66"/>
    <mergeCell ref="W66:X66"/>
    <mergeCell ref="Y66:Z66"/>
    <mergeCell ref="AA66:AB66"/>
    <mergeCell ref="C68:L68"/>
    <mergeCell ref="M68:N68"/>
    <mergeCell ref="O68:P68"/>
    <mergeCell ref="Q68:R68"/>
    <mergeCell ref="S68:T68"/>
    <mergeCell ref="U68:V68"/>
    <mergeCell ref="W68:X68"/>
    <mergeCell ref="Y68:Z68"/>
    <mergeCell ref="AA68:AB68"/>
    <mergeCell ref="O64:P64"/>
    <mergeCell ref="Q64:R64"/>
    <mergeCell ref="AA65:AB65"/>
    <mergeCell ref="AE64:AF64"/>
    <mergeCell ref="AC66:AD66"/>
    <mergeCell ref="AE66:AF66"/>
    <mergeCell ref="AG66:AH66"/>
    <mergeCell ref="AI66:AJ66"/>
    <mergeCell ref="C67:L67"/>
    <mergeCell ref="M67:N67"/>
    <mergeCell ref="O67:P67"/>
    <mergeCell ref="Q67:R67"/>
    <mergeCell ref="S67:T67"/>
    <mergeCell ref="U67:V67"/>
    <mergeCell ref="AI67:AJ67"/>
    <mergeCell ref="W67:X67"/>
    <mergeCell ref="Y67:Z67"/>
    <mergeCell ref="AA67:AB67"/>
    <mergeCell ref="AC67:AD67"/>
    <mergeCell ref="AE67:AF67"/>
    <mergeCell ref="AG67:AH67"/>
    <mergeCell ref="C66:L66"/>
    <mergeCell ref="M66:N66"/>
    <mergeCell ref="O66:P66"/>
    <mergeCell ref="AG64:AH64"/>
    <mergeCell ref="AI64:AJ64"/>
    <mergeCell ref="C65:J65"/>
    <mergeCell ref="K65:L65"/>
    <mergeCell ref="M65:N65"/>
    <mergeCell ref="O65:P65"/>
    <mergeCell ref="Q65:R65"/>
    <mergeCell ref="S65:T65"/>
    <mergeCell ref="U65:V65"/>
    <mergeCell ref="S64:T64"/>
    <mergeCell ref="U64:V64"/>
    <mergeCell ref="W64:X64"/>
    <mergeCell ref="Y64:Z64"/>
    <mergeCell ref="AA64:AB64"/>
    <mergeCell ref="AC64:AD64"/>
    <mergeCell ref="AI65:AJ65"/>
    <mergeCell ref="W65:X65"/>
    <mergeCell ref="Y65:Z65"/>
    <mergeCell ref="AC65:AD65"/>
    <mergeCell ref="AE65:AF65"/>
    <mergeCell ref="AG65:AH65"/>
    <mergeCell ref="C64:J64"/>
    <mergeCell ref="K64:L64"/>
    <mergeCell ref="M64:N64"/>
    <mergeCell ref="AA62:AB62"/>
    <mergeCell ref="AC62:AD62"/>
    <mergeCell ref="AE62:AF62"/>
    <mergeCell ref="AG62:AH62"/>
    <mergeCell ref="AA63:AB63"/>
    <mergeCell ref="AC63:AD63"/>
    <mergeCell ref="AE63:AF63"/>
    <mergeCell ref="AG63:AH63"/>
    <mergeCell ref="AI63:AJ63"/>
    <mergeCell ref="C63:J63"/>
    <mergeCell ref="K63:L63"/>
    <mergeCell ref="M63:N63"/>
    <mergeCell ref="O63:P63"/>
    <mergeCell ref="Q63:R63"/>
    <mergeCell ref="S63:T63"/>
    <mergeCell ref="U63:V63"/>
    <mergeCell ref="W63:X63"/>
    <mergeCell ref="Y63:Z63"/>
    <mergeCell ref="C61:J61"/>
    <mergeCell ref="K61:L61"/>
    <mergeCell ref="M61:N61"/>
    <mergeCell ref="O61:P61"/>
    <mergeCell ref="Q61:R61"/>
    <mergeCell ref="AE61:AF61"/>
    <mergeCell ref="AG61:AH61"/>
    <mergeCell ref="AI61:AJ61"/>
    <mergeCell ref="C62:J62"/>
    <mergeCell ref="K62:L62"/>
    <mergeCell ref="M62:N62"/>
    <mergeCell ref="O62:P62"/>
    <mergeCell ref="Q62:R62"/>
    <mergeCell ref="S62:T62"/>
    <mergeCell ref="U62:V62"/>
    <mergeCell ref="S61:T61"/>
    <mergeCell ref="U61:V61"/>
    <mergeCell ref="W61:X61"/>
    <mergeCell ref="Y61:Z61"/>
    <mergeCell ref="AA61:AB61"/>
    <mergeCell ref="AC61:AD61"/>
    <mergeCell ref="AI62:AJ62"/>
    <mergeCell ref="W62:X62"/>
    <mergeCell ref="Y62:Z62"/>
    <mergeCell ref="AA59:AB59"/>
    <mergeCell ref="AC59:AD59"/>
    <mergeCell ref="AE59:AF59"/>
    <mergeCell ref="AG59:AH59"/>
    <mergeCell ref="AA60:AB60"/>
    <mergeCell ref="AC60:AD60"/>
    <mergeCell ref="AE60:AF60"/>
    <mergeCell ref="AG60:AH60"/>
    <mergeCell ref="AI60:AJ60"/>
    <mergeCell ref="K60:L60"/>
    <mergeCell ref="M60:N60"/>
    <mergeCell ref="O60:P60"/>
    <mergeCell ref="Q60:R60"/>
    <mergeCell ref="S60:T60"/>
    <mergeCell ref="U60:V60"/>
    <mergeCell ref="W60:X60"/>
    <mergeCell ref="Y60:Z60"/>
    <mergeCell ref="W59:X59"/>
    <mergeCell ref="Y59:Z59"/>
    <mergeCell ref="AG58:AH58"/>
    <mergeCell ref="AI58:AJ58"/>
    <mergeCell ref="B59:B68"/>
    <mergeCell ref="C59:J59"/>
    <mergeCell ref="K59:L59"/>
    <mergeCell ref="M59:N59"/>
    <mergeCell ref="O59:P59"/>
    <mergeCell ref="Q59:R59"/>
    <mergeCell ref="S59:T59"/>
    <mergeCell ref="U59:V59"/>
    <mergeCell ref="U58:V58"/>
    <mergeCell ref="W58:X58"/>
    <mergeCell ref="Y58:Z58"/>
    <mergeCell ref="AA58:AB58"/>
    <mergeCell ref="AC58:AD58"/>
    <mergeCell ref="AE58:AF58"/>
    <mergeCell ref="C58:J58"/>
    <mergeCell ref="K58:L58"/>
    <mergeCell ref="M58:N58"/>
    <mergeCell ref="O58:P58"/>
    <mergeCell ref="Q58:R58"/>
    <mergeCell ref="S58:T58"/>
    <mergeCell ref="AI59:AJ59"/>
    <mergeCell ref="C60:J60"/>
    <mergeCell ref="Y57:Z57"/>
    <mergeCell ref="AA57:AB57"/>
    <mergeCell ref="AC57:AD57"/>
    <mergeCell ref="AE57:AF57"/>
    <mergeCell ref="AG57:AH57"/>
    <mergeCell ref="AI57:AJ57"/>
    <mergeCell ref="AG56:AH56"/>
    <mergeCell ref="AI56:AJ56"/>
    <mergeCell ref="C57:J57"/>
    <mergeCell ref="K57:L57"/>
    <mergeCell ref="M57:N57"/>
    <mergeCell ref="O57:P57"/>
    <mergeCell ref="Q57:R57"/>
    <mergeCell ref="S57:T57"/>
    <mergeCell ref="U57:V57"/>
    <mergeCell ref="W57:X57"/>
    <mergeCell ref="U56:V56"/>
    <mergeCell ref="W56:X56"/>
    <mergeCell ref="Y56:Z56"/>
    <mergeCell ref="AA56:AB56"/>
    <mergeCell ref="AC56:AD56"/>
    <mergeCell ref="AE56:AF56"/>
    <mergeCell ref="C56:J56"/>
    <mergeCell ref="K56:L56"/>
    <mergeCell ref="M56:N56"/>
    <mergeCell ref="O56:P56"/>
    <mergeCell ref="Q56:R56"/>
    <mergeCell ref="S56:T56"/>
    <mergeCell ref="Y55:Z55"/>
    <mergeCell ref="AA55:AB55"/>
    <mergeCell ref="AC55:AD55"/>
    <mergeCell ref="AE55:AF55"/>
    <mergeCell ref="AG55:AH55"/>
    <mergeCell ref="AI54:AJ54"/>
    <mergeCell ref="C55:J55"/>
    <mergeCell ref="K55:L55"/>
    <mergeCell ref="M55:N55"/>
    <mergeCell ref="O55:P55"/>
    <mergeCell ref="Q55:R55"/>
    <mergeCell ref="S55:T55"/>
    <mergeCell ref="U55:V55"/>
    <mergeCell ref="W55:X55"/>
    <mergeCell ref="U54:V54"/>
    <mergeCell ref="W54:X54"/>
    <mergeCell ref="Y54:Z54"/>
    <mergeCell ref="AA54:AB54"/>
    <mergeCell ref="AC54:AD54"/>
    <mergeCell ref="AE54:AF54"/>
    <mergeCell ref="A53:J53"/>
    <mergeCell ref="K53:L53"/>
    <mergeCell ref="M53:N53"/>
    <mergeCell ref="O53:P53"/>
    <mergeCell ref="Q53:R53"/>
    <mergeCell ref="S53:T53"/>
    <mergeCell ref="AG53:AH53"/>
    <mergeCell ref="AI53:AJ53"/>
    <mergeCell ref="A54:A68"/>
    <mergeCell ref="B54:B58"/>
    <mergeCell ref="C54:J54"/>
    <mergeCell ref="K54:L54"/>
    <mergeCell ref="M54:N54"/>
    <mergeCell ref="O54:P54"/>
    <mergeCell ref="Q54:R54"/>
    <mergeCell ref="S54:T54"/>
    <mergeCell ref="U53:V53"/>
    <mergeCell ref="W53:X53"/>
    <mergeCell ref="Y53:Z53"/>
    <mergeCell ref="AA53:AB53"/>
    <mergeCell ref="AC53:AD53"/>
    <mergeCell ref="AE53:AF53"/>
    <mergeCell ref="AI55:AJ55"/>
    <mergeCell ref="AG54:AH54"/>
    <mergeCell ref="A46:AJ46"/>
    <mergeCell ref="A47:L47"/>
    <mergeCell ref="M47:AJ47"/>
    <mergeCell ref="A49:J52"/>
    <mergeCell ref="K49:L52"/>
    <mergeCell ref="M49:AJ50"/>
    <mergeCell ref="M51:P51"/>
    <mergeCell ref="Q51:T51"/>
    <mergeCell ref="U51:X51"/>
    <mergeCell ref="Y51:AB51"/>
    <mergeCell ref="AC51:AF51"/>
    <mergeCell ref="AG51:AJ51"/>
    <mergeCell ref="M52:N52"/>
    <mergeCell ref="O52:P52"/>
    <mergeCell ref="Q52:R52"/>
    <mergeCell ref="S52:T52"/>
    <mergeCell ref="U52:V52"/>
    <mergeCell ref="W52:X52"/>
    <mergeCell ref="Y52:Z52"/>
    <mergeCell ref="AA52:AB52"/>
    <mergeCell ref="AC52:AD52"/>
    <mergeCell ref="AE52:AF52"/>
    <mergeCell ref="AG52:AH52"/>
    <mergeCell ref="AI52:AJ52"/>
    <mergeCell ref="X43:Y43"/>
    <mergeCell ref="Z43:AA43"/>
    <mergeCell ref="AB43:AC43"/>
    <mergeCell ref="AD43:AE43"/>
    <mergeCell ref="AF43:AH43"/>
    <mergeCell ref="C44:AH44"/>
    <mergeCell ref="AF42:AH42"/>
    <mergeCell ref="F43:G43"/>
    <mergeCell ref="H43:I43"/>
    <mergeCell ref="J43:K43"/>
    <mergeCell ref="L43:M43"/>
    <mergeCell ref="N43:O43"/>
    <mergeCell ref="P43:Q43"/>
    <mergeCell ref="R43:S43"/>
    <mergeCell ref="T43:U43"/>
    <mergeCell ref="V43:W43"/>
    <mergeCell ref="T42:U42"/>
    <mergeCell ref="V42:W42"/>
    <mergeCell ref="X42:Y42"/>
    <mergeCell ref="Z42:AA42"/>
    <mergeCell ref="AB42:AC42"/>
    <mergeCell ref="AD42:AE42"/>
    <mergeCell ref="C42:E43"/>
    <mergeCell ref="F42:G42"/>
    <mergeCell ref="R42:S42"/>
    <mergeCell ref="R41:S41"/>
    <mergeCell ref="C40:E41"/>
    <mergeCell ref="F40:G40"/>
    <mergeCell ref="H40:I40"/>
    <mergeCell ref="J40:K40"/>
    <mergeCell ref="L40:M40"/>
    <mergeCell ref="Z40:AA40"/>
    <mergeCell ref="AB40:AC40"/>
    <mergeCell ref="V41:W41"/>
    <mergeCell ref="X41:Y41"/>
    <mergeCell ref="Z41:AA41"/>
    <mergeCell ref="AB41:AC41"/>
    <mergeCell ref="H42:I42"/>
    <mergeCell ref="J42:K42"/>
    <mergeCell ref="L42:M42"/>
    <mergeCell ref="N42:O42"/>
    <mergeCell ref="P42:Q42"/>
    <mergeCell ref="AD40:AE40"/>
    <mergeCell ref="AF40:AH40"/>
    <mergeCell ref="F41:G41"/>
    <mergeCell ref="H41:I41"/>
    <mergeCell ref="J41:K41"/>
    <mergeCell ref="L41:M41"/>
    <mergeCell ref="N41:O41"/>
    <mergeCell ref="P41:Q41"/>
    <mergeCell ref="N40:O40"/>
    <mergeCell ref="P40:Q40"/>
    <mergeCell ref="R40:S40"/>
    <mergeCell ref="T40:U40"/>
    <mergeCell ref="V40:W40"/>
    <mergeCell ref="X40:Y40"/>
    <mergeCell ref="AD41:AE41"/>
    <mergeCell ref="AF41:AH41"/>
    <mergeCell ref="T41:U41"/>
    <mergeCell ref="X38:Y38"/>
    <mergeCell ref="Z38:AA38"/>
    <mergeCell ref="AB38:AC38"/>
    <mergeCell ref="AD38:AE38"/>
    <mergeCell ref="X39:Y39"/>
    <mergeCell ref="Z39:AA39"/>
    <mergeCell ref="AB39:AC39"/>
    <mergeCell ref="AD39:AE39"/>
    <mergeCell ref="AF39:AH39"/>
    <mergeCell ref="J39:K39"/>
    <mergeCell ref="L39:M39"/>
    <mergeCell ref="N39:O39"/>
    <mergeCell ref="P39:Q39"/>
    <mergeCell ref="R39:S39"/>
    <mergeCell ref="T39:U39"/>
    <mergeCell ref="V39:W39"/>
    <mergeCell ref="T38:U38"/>
    <mergeCell ref="V38:W38"/>
    <mergeCell ref="AF37:AH37"/>
    <mergeCell ref="C38:E39"/>
    <mergeCell ref="F38:G38"/>
    <mergeCell ref="H38:I38"/>
    <mergeCell ref="J38:K38"/>
    <mergeCell ref="L38:M38"/>
    <mergeCell ref="N38:O38"/>
    <mergeCell ref="P38:Q38"/>
    <mergeCell ref="R38:S38"/>
    <mergeCell ref="R37:S37"/>
    <mergeCell ref="T37:U37"/>
    <mergeCell ref="V37:W37"/>
    <mergeCell ref="X37:Y37"/>
    <mergeCell ref="Z37:AA37"/>
    <mergeCell ref="AB37:AC37"/>
    <mergeCell ref="F37:G37"/>
    <mergeCell ref="H37:I37"/>
    <mergeCell ref="J37:K37"/>
    <mergeCell ref="L37:M37"/>
    <mergeCell ref="N37:O37"/>
    <mergeCell ref="P37:Q37"/>
    <mergeCell ref="AF38:AH38"/>
    <mergeCell ref="F39:G39"/>
    <mergeCell ref="H39:I39"/>
    <mergeCell ref="V36:W36"/>
    <mergeCell ref="X36:Y36"/>
    <mergeCell ref="Z36:AA36"/>
    <mergeCell ref="AB36:AC36"/>
    <mergeCell ref="AD36:AE36"/>
    <mergeCell ref="AF36:AH36"/>
    <mergeCell ref="AF35:AH35"/>
    <mergeCell ref="C36:E37"/>
    <mergeCell ref="F36:G36"/>
    <mergeCell ref="H36:I36"/>
    <mergeCell ref="J36:K36"/>
    <mergeCell ref="L36:M36"/>
    <mergeCell ref="N36:O36"/>
    <mergeCell ref="P36:Q36"/>
    <mergeCell ref="R36:S36"/>
    <mergeCell ref="T36:U36"/>
    <mergeCell ref="T35:U35"/>
    <mergeCell ref="V35:W35"/>
    <mergeCell ref="X35:Y35"/>
    <mergeCell ref="Z35:AA35"/>
    <mergeCell ref="AB35:AC35"/>
    <mergeCell ref="AD35:AE35"/>
    <mergeCell ref="C34:E35"/>
    <mergeCell ref="AD37:AE37"/>
    <mergeCell ref="AB34:AC34"/>
    <mergeCell ref="AD34:AE34"/>
    <mergeCell ref="AF34:AH34"/>
    <mergeCell ref="F35:G35"/>
    <mergeCell ref="H35:I35"/>
    <mergeCell ref="J35:K35"/>
    <mergeCell ref="L35:M35"/>
    <mergeCell ref="N35:O35"/>
    <mergeCell ref="P35:Q35"/>
    <mergeCell ref="R35:S35"/>
    <mergeCell ref="P34:Q34"/>
    <mergeCell ref="R34:S34"/>
    <mergeCell ref="T34:U34"/>
    <mergeCell ref="V34:W34"/>
    <mergeCell ref="X34:Y34"/>
    <mergeCell ref="Z34:AA34"/>
    <mergeCell ref="F34:G34"/>
    <mergeCell ref="H34:I34"/>
    <mergeCell ref="J34:K34"/>
    <mergeCell ref="L34:M34"/>
    <mergeCell ref="N34:O34"/>
    <mergeCell ref="V33:W33"/>
    <mergeCell ref="X33:Y33"/>
    <mergeCell ref="Z33:AA33"/>
    <mergeCell ref="AB33:AC33"/>
    <mergeCell ref="AD33:AE33"/>
    <mergeCell ref="AF33:AH33"/>
    <mergeCell ref="AD32:AE32"/>
    <mergeCell ref="AF32:AH32"/>
    <mergeCell ref="F33:G33"/>
    <mergeCell ref="H33:I33"/>
    <mergeCell ref="J33:K33"/>
    <mergeCell ref="L33:M33"/>
    <mergeCell ref="N33:O33"/>
    <mergeCell ref="P33:Q33"/>
    <mergeCell ref="R33:S33"/>
    <mergeCell ref="T33:U33"/>
    <mergeCell ref="R32:S32"/>
    <mergeCell ref="T32:U32"/>
    <mergeCell ref="V32:W32"/>
    <mergeCell ref="X32:Y32"/>
    <mergeCell ref="Z32:AA32"/>
    <mergeCell ref="AB32:AC32"/>
    <mergeCell ref="C32:E33"/>
    <mergeCell ref="F32:G32"/>
    <mergeCell ref="H32:I32"/>
    <mergeCell ref="J32:K32"/>
    <mergeCell ref="L32:M32"/>
    <mergeCell ref="N32:O32"/>
    <mergeCell ref="P32:Q32"/>
    <mergeCell ref="R30:S30"/>
    <mergeCell ref="T30:U30"/>
    <mergeCell ref="A26:AJ26"/>
    <mergeCell ref="A27:L27"/>
    <mergeCell ref="M27:AI27"/>
    <mergeCell ref="A29:AJ29"/>
    <mergeCell ref="C30:G31"/>
    <mergeCell ref="H30:I30"/>
    <mergeCell ref="J30:K30"/>
    <mergeCell ref="L30:M30"/>
    <mergeCell ref="N30:O30"/>
    <mergeCell ref="P30:Q30"/>
    <mergeCell ref="AD30:AE30"/>
    <mergeCell ref="AF30:AH31"/>
    <mergeCell ref="H31:AE31"/>
    <mergeCell ref="V30:W30"/>
    <mergeCell ref="X30:Y30"/>
    <mergeCell ref="Z30:AA30"/>
    <mergeCell ref="AB30:AC30"/>
    <mergeCell ref="G23:L23"/>
    <mergeCell ref="M23:R23"/>
    <mergeCell ref="S23:X23"/>
    <mergeCell ref="G24:L24"/>
    <mergeCell ref="M24:R24"/>
    <mergeCell ref="S24:X24"/>
    <mergeCell ref="G19:L20"/>
    <mergeCell ref="M19:R20"/>
    <mergeCell ref="S19:X20"/>
    <mergeCell ref="Y20:AC20"/>
    <mergeCell ref="G21:L21"/>
    <mergeCell ref="M21:R21"/>
    <mergeCell ref="S21:X21"/>
    <mergeCell ref="Y21:AC21"/>
    <mergeCell ref="A16:F16"/>
    <mergeCell ref="G16:L16"/>
    <mergeCell ref="M16:R16"/>
    <mergeCell ref="S16:X16"/>
    <mergeCell ref="Y16:AD16"/>
    <mergeCell ref="AE16:AJ16"/>
    <mergeCell ref="R7:U7"/>
    <mergeCell ref="V7:AJ7"/>
    <mergeCell ref="A10:AJ10"/>
    <mergeCell ref="A13:AJ13"/>
    <mergeCell ref="S1:T1"/>
    <mergeCell ref="U1:AA1"/>
    <mergeCell ref="AG1:AI1"/>
    <mergeCell ref="B2:M7"/>
    <mergeCell ref="R2:U2"/>
    <mergeCell ref="R3:U3"/>
    <mergeCell ref="V3:AJ3"/>
    <mergeCell ref="V2:X2"/>
    <mergeCell ref="AH2:AJ2"/>
    <mergeCell ref="Y2:AG2"/>
  </mergeCells>
  <phoneticPr fontId="2"/>
  <conditionalFormatting sqref="K65:L65 K60:L60">
    <cfRule type="containsBlanks" dxfId="324" priority="14">
      <formula>LEN(TRIM(K60))=0</formula>
    </cfRule>
  </conditionalFormatting>
  <conditionalFormatting sqref="K65:L65 K60:L60">
    <cfRule type="containsBlanks" dxfId="323" priority="15">
      <formula>LEN(TRIM(K60))=0</formula>
    </cfRule>
  </conditionalFormatting>
  <conditionalFormatting sqref="K60:L60">
    <cfRule type="containsBlanks" dxfId="322" priority="13">
      <formula>LEN(TRIM(K60))=0</formula>
    </cfRule>
  </conditionalFormatting>
  <conditionalFormatting sqref="S16:X16 Y21:AC21 G21:L21 M53:AJ53 K54:L57 K59:L59 K62:L62 V3:AJ3 V7:AJ7 V4 V2 Y2 AH2">
    <cfRule type="containsBlanks" dxfId="321" priority="12">
      <formula>LEN(TRIM(G2))=0</formula>
    </cfRule>
  </conditionalFormatting>
  <conditionalFormatting sqref="G24:X24">
    <cfRule type="containsBlanks" dxfId="320" priority="11">
      <formula>LEN(TRIM(G24))=0</formula>
    </cfRule>
  </conditionalFormatting>
  <conditionalFormatting sqref="H42:AE43">
    <cfRule type="containsBlanks" dxfId="319" priority="9">
      <formula>LEN(TRIM(H42))=0</formula>
    </cfRule>
  </conditionalFormatting>
  <conditionalFormatting sqref="K61:L61">
    <cfRule type="containsBlanks" dxfId="318" priority="8">
      <formula>LEN(TRIM(K61))=0</formula>
    </cfRule>
  </conditionalFormatting>
  <conditionalFormatting sqref="H32:AE41">
    <cfRule type="containsBlanks" dxfId="317" priority="10">
      <formula>LEN(TRIM(H32))=0</formula>
    </cfRule>
  </conditionalFormatting>
  <conditionalFormatting sqref="K64:L64">
    <cfRule type="containsBlanks" dxfId="316" priority="7">
      <formula>LEN(TRIM(K64))=0</formula>
    </cfRule>
  </conditionalFormatting>
  <conditionalFormatting sqref="K94:L94 K89:L89">
    <cfRule type="containsBlanks" dxfId="315" priority="5">
      <formula>LEN(TRIM(K89))=0</formula>
    </cfRule>
  </conditionalFormatting>
  <conditionalFormatting sqref="K94:L94 K89:L89">
    <cfRule type="containsBlanks" dxfId="314" priority="6">
      <formula>LEN(TRIM(K89))=0</formula>
    </cfRule>
  </conditionalFormatting>
  <conditionalFormatting sqref="K89:L89">
    <cfRule type="containsBlanks" dxfId="313" priority="4">
      <formula>LEN(TRIM(K89))=0</formula>
    </cfRule>
  </conditionalFormatting>
  <conditionalFormatting sqref="M82:AJ82 K88:L88 K91:L91 K83:L86">
    <cfRule type="containsBlanks" dxfId="312" priority="3">
      <formula>LEN(TRIM(K82))=0</formula>
    </cfRule>
  </conditionalFormatting>
  <conditionalFormatting sqref="K90:L90">
    <cfRule type="containsBlanks" dxfId="311" priority="2">
      <formula>LEN(TRIM(K90))=0</formula>
    </cfRule>
  </conditionalFormatting>
  <conditionalFormatting sqref="K93:L93">
    <cfRule type="containsBlanks" dxfId="310" priority="1">
      <formula>LEN(TRIM(K93))=0</formula>
    </cfRule>
  </conditionalFormatting>
  <dataValidations count="3">
    <dataValidation type="list" allowBlank="1" showInputMessage="1" showErrorMessage="1" sqref="Y21:Y23">
      <formula1>"○,×"</formula1>
    </dataValidation>
    <dataValidation type="list" allowBlank="1" showInputMessage="1" showErrorMessage="1" sqref="K65:L65 K94:L94">
      <formula1>"―"</formula1>
    </dataValidation>
    <dataValidation type="list" allowBlank="1" showInputMessage="1" showErrorMessage="1" sqref="K54:L57 K59:L59 K62 K61:L61 K64 K88:L88">
      <formula1>"○,―"</formula1>
    </dataValidation>
  </dataValidations>
  <pageMargins left="0.7" right="0.7" top="0.75" bottom="0.75" header="0.3" footer="0.3"/>
  <pageSetup paperSize="9" scale="81" fitToHeight="0" orientation="portrait" r:id="rId1"/>
  <rowBreaks count="1" manualBreakCount="1">
    <brk id="45" max="3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Q273"/>
  <sheetViews>
    <sheetView view="pageBreakPreview" zoomScale="70" zoomScaleNormal="68" zoomScaleSheetLayoutView="70" zoomScalePageLayoutView="46" workbookViewId="0">
      <selection activeCell="B14" sqref="B14:C14"/>
    </sheetView>
  </sheetViews>
  <sheetFormatPr defaultRowHeight="18.75"/>
  <cols>
    <col min="1" max="1" width="4.25" style="255" customWidth="1"/>
    <col min="2" max="3" width="9" style="255"/>
    <col min="4" max="4" width="11.375" style="255" customWidth="1"/>
    <col min="5" max="6" width="7.625" style="255" customWidth="1"/>
    <col min="7" max="7" width="9" style="255"/>
    <col min="8" max="10" width="5.625" style="255" customWidth="1"/>
    <col min="11" max="11" width="5.125" style="255" customWidth="1"/>
    <col min="12" max="12" width="9" style="255"/>
    <col min="13" max="13" width="10.625" style="255" customWidth="1"/>
    <col min="14" max="14" width="9" style="255"/>
    <col min="15" max="16" width="8.875" style="255" customWidth="1"/>
    <col min="17" max="17" width="7.625" style="255" customWidth="1"/>
    <col min="18" max="21" width="15.625" style="255" customWidth="1"/>
    <col min="22" max="22" width="13.625" style="255" customWidth="1"/>
    <col min="23" max="23" width="18.125" style="255" customWidth="1"/>
    <col min="24" max="37" width="15.625" style="255" customWidth="1"/>
    <col min="38" max="38" width="26.75" style="255" customWidth="1"/>
    <col min="39" max="39" width="9" style="255"/>
    <col min="40" max="40" width="30.625" style="255" customWidth="1"/>
    <col min="41" max="41" width="9" style="255"/>
    <col min="42" max="42" width="2.5" style="255" customWidth="1"/>
    <col min="43" max="47" width="9" style="255" customWidth="1"/>
    <col min="48" max="49" width="20.625" style="255" customWidth="1"/>
    <col min="50" max="50" width="9" style="255" customWidth="1"/>
    <col min="51" max="51" width="10.75" style="255" customWidth="1"/>
    <col min="52" max="63" width="9" style="255" customWidth="1"/>
    <col min="64" max="65" width="20.625" style="255" customWidth="1"/>
    <col min="66" max="66" width="9" style="255" customWidth="1"/>
    <col min="67" max="67" width="12.5" style="255" customWidth="1"/>
    <col min="68" max="68" width="9" style="255" customWidth="1"/>
    <col min="69" max="69" width="9.5" style="255" customWidth="1"/>
    <col min="70" max="77" width="9" style="255" customWidth="1"/>
    <col min="78" max="86" width="0" style="255" hidden="1" customWidth="1"/>
    <col min="87" max="87" width="9" style="255" hidden="1" customWidth="1"/>
    <col min="88" max="143" width="0" style="255" hidden="1" customWidth="1"/>
    <col min="144" max="144" width="21" style="255" hidden="1" customWidth="1"/>
    <col min="145" max="145" width="0" style="255" hidden="1" customWidth="1"/>
    <col min="146" max="16384" width="9" style="255"/>
  </cols>
  <sheetData>
    <row r="1" spans="1:173">
      <c r="A1" s="287" t="s">
        <v>36</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9"/>
      <c r="AG1" s="289"/>
      <c r="AH1" s="289"/>
      <c r="AI1" s="289"/>
      <c r="AJ1" s="290"/>
      <c r="AK1" s="290"/>
      <c r="AL1" s="290"/>
      <c r="AM1" s="290"/>
      <c r="AN1" s="290"/>
      <c r="AO1" s="288"/>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row>
    <row r="2" spans="1:173" ht="24">
      <c r="A2" s="291"/>
      <c r="B2" s="288"/>
      <c r="C2" s="288"/>
      <c r="D2" s="288"/>
      <c r="E2" s="288"/>
      <c r="F2" s="288"/>
      <c r="G2" s="288"/>
      <c r="H2" s="288"/>
      <c r="I2" s="288"/>
      <c r="J2" s="288"/>
      <c r="K2" s="288"/>
      <c r="L2" s="292" t="s">
        <v>28</v>
      </c>
      <c r="M2" s="292"/>
      <c r="N2" s="288"/>
      <c r="O2" s="288"/>
      <c r="P2" s="288"/>
      <c r="Q2" s="288"/>
      <c r="R2" s="288"/>
      <c r="S2" s="288"/>
      <c r="T2" s="288"/>
      <c r="U2" s="288"/>
      <c r="V2" s="288"/>
      <c r="W2" s="288"/>
      <c r="X2" s="288"/>
      <c r="Y2" s="288"/>
      <c r="Z2" s="288"/>
      <c r="AA2" s="288"/>
      <c r="AB2" s="288"/>
      <c r="AC2" s="288"/>
      <c r="AD2" s="288"/>
      <c r="AE2" s="288"/>
      <c r="AF2" s="289"/>
      <c r="AG2" s="289"/>
      <c r="AH2" s="289"/>
      <c r="AI2" s="289"/>
      <c r="AJ2" s="290"/>
      <c r="AK2" s="290"/>
      <c r="AL2" s="290"/>
      <c r="AM2" s="290"/>
      <c r="AN2" s="290"/>
      <c r="AO2" s="288"/>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row>
    <row r="3" spans="1:173" ht="25.5">
      <c r="A3" s="291"/>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52"/>
      <c r="AC3" s="252"/>
      <c r="AD3" s="252"/>
      <c r="AE3" s="723" t="s">
        <v>13</v>
      </c>
      <c r="AF3" s="723"/>
      <c r="AG3" s="723"/>
      <c r="AH3" s="1244" t="s">
        <v>30</v>
      </c>
      <c r="AI3" s="579"/>
      <c r="AJ3" s="579"/>
      <c r="AK3" s="483">
        <f>⑤⑧処遇Ⅰ入力シート!I7</f>
        <v>0</v>
      </c>
      <c r="AL3" s="483"/>
      <c r="AM3" s="483"/>
      <c r="AN3" s="293" t="s">
        <v>31</v>
      </c>
      <c r="AO3" s="238"/>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row>
    <row r="4" spans="1:173" ht="21" customHeight="1">
      <c r="A4" s="291"/>
      <c r="B4" s="288"/>
      <c r="C4" s="288"/>
      <c r="D4" s="288"/>
      <c r="E4" s="288"/>
      <c r="F4" s="288"/>
      <c r="G4" s="288"/>
      <c r="H4" s="288"/>
      <c r="I4" s="288"/>
      <c r="J4" s="288"/>
      <c r="K4" s="288"/>
      <c r="L4" s="288"/>
      <c r="M4" s="288"/>
      <c r="N4" s="288"/>
      <c r="O4" s="288"/>
      <c r="P4" s="288"/>
      <c r="Q4" s="288"/>
      <c r="R4" s="288"/>
      <c r="S4" s="288"/>
      <c r="T4" s="288"/>
      <c r="U4" s="288"/>
      <c r="V4" s="288"/>
      <c r="W4" s="288"/>
      <c r="X4" s="288"/>
      <c r="Y4" s="1238"/>
      <c r="Z4" s="1238"/>
      <c r="AA4" s="1238"/>
      <c r="AB4" s="252"/>
      <c r="AC4" s="252"/>
      <c r="AD4" s="252"/>
      <c r="AE4" s="723" t="s">
        <v>14</v>
      </c>
      <c r="AF4" s="723"/>
      <c r="AG4" s="723"/>
      <c r="AH4" s="1190">
        <f>⑤⑧処遇Ⅰ入力シート!E8</f>
        <v>0</v>
      </c>
      <c r="AI4" s="1190"/>
      <c r="AJ4" s="1190"/>
      <c r="AK4" s="1190"/>
      <c r="AL4" s="1190"/>
      <c r="AM4" s="1190"/>
      <c r="AN4" s="1190"/>
      <c r="AO4" s="294"/>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row>
    <row r="5" spans="1:173" ht="25.5">
      <c r="A5" s="291"/>
      <c r="B5" s="288"/>
      <c r="C5" s="288"/>
      <c r="D5" s="288"/>
      <c r="E5" s="288"/>
      <c r="F5" s="288"/>
      <c r="G5" s="288"/>
      <c r="H5" s="288"/>
      <c r="I5" s="288"/>
      <c r="J5" s="288"/>
      <c r="K5" s="288"/>
      <c r="L5" s="288"/>
      <c r="M5" s="288"/>
      <c r="N5" s="288"/>
      <c r="O5" s="288"/>
      <c r="P5" s="288"/>
      <c r="Q5" s="288"/>
      <c r="R5" s="288"/>
      <c r="S5" s="288"/>
      <c r="T5" s="288"/>
      <c r="U5" s="288"/>
      <c r="V5" s="288"/>
      <c r="W5" s="288"/>
      <c r="X5" s="288"/>
      <c r="Y5" s="1238"/>
      <c r="Z5" s="1238"/>
      <c r="AA5" s="1238"/>
      <c r="AB5" s="252"/>
      <c r="AC5" s="252"/>
      <c r="AD5" s="252"/>
      <c r="AE5" s="723" t="s">
        <v>15</v>
      </c>
      <c r="AF5" s="723"/>
      <c r="AG5" s="723"/>
      <c r="AH5" s="1245">
        <f>⑤⑧処遇Ⅰ入力シート!E9</f>
        <v>0</v>
      </c>
      <c r="AI5" s="1245"/>
      <c r="AJ5" s="1245"/>
      <c r="AK5" s="1245"/>
      <c r="AL5" s="1245"/>
      <c r="AM5" s="1245"/>
      <c r="AN5" s="1245"/>
      <c r="AO5" s="295"/>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row>
    <row r="6" spans="1:173" ht="21" customHeight="1">
      <c r="A6" s="291"/>
      <c r="B6" s="288"/>
      <c r="C6" s="288"/>
      <c r="D6" s="288"/>
      <c r="E6" s="288"/>
      <c r="F6" s="288"/>
      <c r="G6" s="288"/>
      <c r="H6" s="288"/>
      <c r="I6" s="288"/>
      <c r="J6" s="288"/>
      <c r="K6" s="288"/>
      <c r="L6" s="288"/>
      <c r="M6" s="288"/>
      <c r="N6" s="288"/>
      <c r="O6" s="288"/>
      <c r="P6" s="288"/>
      <c r="Q6" s="288"/>
      <c r="R6" s="288"/>
      <c r="S6" s="288"/>
      <c r="T6" s="288"/>
      <c r="U6" s="288"/>
      <c r="V6" s="288"/>
      <c r="W6" s="288"/>
      <c r="X6" s="288"/>
      <c r="Y6" s="1238"/>
      <c r="Z6" s="1238"/>
      <c r="AA6" s="1238"/>
      <c r="AB6" s="252"/>
      <c r="AC6" s="252"/>
      <c r="AD6" s="252"/>
      <c r="AE6" s="723" t="s">
        <v>16</v>
      </c>
      <c r="AF6" s="723"/>
      <c r="AG6" s="723"/>
      <c r="AH6" s="1190">
        <f>⑤⑧処遇Ⅰ入力シート!E10</f>
        <v>0</v>
      </c>
      <c r="AI6" s="1190"/>
      <c r="AJ6" s="1190"/>
      <c r="AK6" s="1190"/>
      <c r="AL6" s="1190"/>
      <c r="AM6" s="1190"/>
      <c r="AN6" s="1190"/>
      <c r="AO6" s="294"/>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row>
    <row r="7" spans="1:173" ht="25.5">
      <c r="A7" s="296"/>
      <c r="B7" s="296"/>
      <c r="C7" s="296"/>
      <c r="D7" s="296"/>
      <c r="E7" s="296"/>
      <c r="F7" s="296"/>
      <c r="G7" s="296"/>
      <c r="H7" s="296"/>
      <c r="I7" s="296"/>
      <c r="J7" s="296"/>
      <c r="K7" s="296"/>
      <c r="L7" s="296"/>
      <c r="M7" s="296"/>
      <c r="N7" s="296"/>
      <c r="O7" s="296"/>
      <c r="P7" s="296"/>
      <c r="Q7" s="296"/>
      <c r="R7" s="296"/>
      <c r="S7" s="296"/>
      <c r="T7" s="296"/>
      <c r="U7" s="297"/>
      <c r="V7" s="298"/>
      <c r="W7" s="298"/>
      <c r="X7" s="298"/>
      <c r="Y7" s="1239"/>
      <c r="Z7" s="1239"/>
      <c r="AA7" s="1239"/>
      <c r="AB7" s="252"/>
      <c r="AC7" s="252"/>
      <c r="AD7" s="252"/>
      <c r="AE7" s="723" t="s">
        <v>32</v>
      </c>
      <c r="AF7" s="723"/>
      <c r="AG7" s="723"/>
      <c r="AH7" s="1190">
        <f>⑤⑧処遇Ⅰ入力シート!E11</f>
        <v>0</v>
      </c>
      <c r="AI7" s="1190"/>
      <c r="AJ7" s="1190"/>
      <c r="AK7" s="1190"/>
      <c r="AL7" s="1190"/>
      <c r="AM7" s="1190"/>
      <c r="AN7" s="1190"/>
      <c r="AO7" s="294"/>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row>
    <row r="8" spans="1:173" ht="25.5">
      <c r="A8" s="299"/>
      <c r="B8" s="299"/>
      <c r="C8" s="299"/>
      <c r="D8" s="299"/>
      <c r="E8" s="299"/>
      <c r="F8" s="299"/>
      <c r="G8" s="299"/>
      <c r="H8" s="299"/>
      <c r="I8" s="299"/>
      <c r="J8" s="299"/>
      <c r="K8" s="299"/>
      <c r="L8" s="299"/>
      <c r="M8" s="299"/>
      <c r="N8" s="299"/>
      <c r="O8" s="299"/>
      <c r="P8" s="299"/>
      <c r="Q8" s="299"/>
      <c r="R8" s="299"/>
      <c r="S8" s="299"/>
      <c r="T8" s="299"/>
      <c r="U8" s="297"/>
      <c r="V8" s="298"/>
      <c r="W8" s="298"/>
      <c r="X8" s="298"/>
      <c r="Y8" s="1239"/>
      <c r="Z8" s="1239"/>
      <c r="AA8" s="1239"/>
      <c r="AB8" s="300"/>
      <c r="AC8" s="300"/>
      <c r="AD8" s="301"/>
      <c r="AE8" s="302"/>
      <c r="AF8" s="302"/>
      <c r="AG8" s="302"/>
      <c r="AH8" s="302"/>
      <c r="AI8" s="302"/>
      <c r="AJ8" s="302"/>
      <c r="AK8" s="302"/>
      <c r="AL8" s="302"/>
      <c r="AM8" s="302"/>
      <c r="AN8" s="290"/>
      <c r="AO8" s="303"/>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row>
    <row r="9" spans="1:173" ht="25.5">
      <c r="A9" s="299"/>
      <c r="B9" s="299"/>
      <c r="C9" s="299"/>
      <c r="D9" s="299"/>
      <c r="E9" s="299"/>
      <c r="F9" s="299"/>
      <c r="G9" s="299"/>
      <c r="H9" s="299"/>
      <c r="I9" s="299"/>
      <c r="J9" s="299"/>
      <c r="K9" s="299"/>
      <c r="L9" s="299"/>
      <c r="M9" s="299"/>
      <c r="N9" s="299"/>
      <c r="O9" s="299"/>
      <c r="P9" s="299"/>
      <c r="Q9" s="299"/>
      <c r="R9" s="299"/>
      <c r="S9" s="299"/>
      <c r="T9" s="299"/>
      <c r="U9" s="297"/>
      <c r="V9" s="298"/>
      <c r="W9" s="298"/>
      <c r="X9" s="298"/>
      <c r="Y9" s="300"/>
      <c r="Z9" s="300"/>
      <c r="AA9" s="300"/>
      <c r="AB9" s="300"/>
      <c r="AC9" s="300"/>
      <c r="AD9" s="304"/>
      <c r="AE9" s="305"/>
      <c r="AF9" s="305"/>
      <c r="AG9" s="305"/>
      <c r="AH9" s="305"/>
      <c r="AI9" s="305"/>
      <c r="AJ9" s="305"/>
      <c r="AK9" s="305"/>
      <c r="AL9" s="305"/>
      <c r="AM9" s="305"/>
      <c r="AN9" s="290"/>
      <c r="AO9" s="303"/>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row>
    <row r="10" spans="1:173" ht="19.5" customHeight="1" thickBot="1">
      <c r="A10" s="297"/>
      <c r="B10" s="297"/>
      <c r="C10" s="297"/>
      <c r="D10" s="297"/>
      <c r="E10" s="297"/>
      <c r="F10" s="297"/>
      <c r="G10" s="297"/>
      <c r="H10" s="297"/>
      <c r="I10" s="297"/>
      <c r="J10" s="297"/>
      <c r="K10" s="297"/>
      <c r="L10" s="297"/>
      <c r="M10" s="297"/>
      <c r="N10" s="297"/>
      <c r="O10" s="297"/>
      <c r="P10" s="297"/>
      <c r="Q10" s="297"/>
      <c r="R10" s="297"/>
      <c r="S10" s="297"/>
      <c r="T10" s="297"/>
      <c r="U10" s="297"/>
      <c r="V10" s="298"/>
      <c r="W10" s="298"/>
      <c r="X10" s="298"/>
      <c r="Y10" s="306"/>
      <c r="Z10" s="306"/>
      <c r="AA10" s="306"/>
      <c r="AB10" s="306"/>
      <c r="AC10" s="306"/>
      <c r="AD10" s="306"/>
      <c r="AE10" s="306"/>
      <c r="AF10" s="298"/>
      <c r="AG10" s="306"/>
      <c r="AH10" s="306"/>
      <c r="AI10" s="306"/>
      <c r="AJ10" s="306"/>
      <c r="AK10" s="306"/>
      <c r="AL10" s="307"/>
      <c r="AM10" s="308"/>
      <c r="AN10" s="308"/>
      <c r="AO10" s="303"/>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row>
    <row r="11" spans="1:173" ht="34.5" customHeight="1" thickTop="1">
      <c r="A11" s="1199" t="s">
        <v>0</v>
      </c>
      <c r="B11" s="1182" t="s">
        <v>1</v>
      </c>
      <c r="C11" s="1183"/>
      <c r="D11" s="1202" t="s">
        <v>111</v>
      </c>
      <c r="E11" s="1203"/>
      <c r="F11" s="1204"/>
      <c r="G11" s="1208" t="s">
        <v>112</v>
      </c>
      <c r="H11" s="1182" t="s">
        <v>99</v>
      </c>
      <c r="I11" s="1205"/>
      <c r="J11" s="1205"/>
      <c r="K11" s="1183"/>
      <c r="L11" s="1208" t="s">
        <v>100</v>
      </c>
      <c r="M11" s="1208" t="s">
        <v>349</v>
      </c>
      <c r="N11" s="1208" t="s">
        <v>101</v>
      </c>
      <c r="O11" s="1182" t="s">
        <v>341</v>
      </c>
      <c r="P11" s="1183"/>
      <c r="Q11" s="1211" t="s">
        <v>2</v>
      </c>
      <c r="R11" s="1216" t="s">
        <v>102</v>
      </c>
      <c r="S11" s="1217"/>
      <c r="T11" s="1217"/>
      <c r="U11" s="1217"/>
      <c r="V11" s="1222" t="s">
        <v>103</v>
      </c>
      <c r="W11" s="1222" t="s">
        <v>104</v>
      </c>
      <c r="X11" s="1225" t="s">
        <v>3</v>
      </c>
      <c r="Y11" s="1228" t="s">
        <v>4</v>
      </c>
      <c r="Z11" s="1229"/>
      <c r="AA11" s="1229"/>
      <c r="AB11" s="1229"/>
      <c r="AC11" s="1229"/>
      <c r="AD11" s="1229"/>
      <c r="AE11" s="1222" t="s">
        <v>316</v>
      </c>
      <c r="AF11" s="1225" t="s">
        <v>317</v>
      </c>
      <c r="AG11" s="1240" t="s">
        <v>318</v>
      </c>
      <c r="AH11" s="1205"/>
      <c r="AI11" s="1183"/>
      <c r="AJ11" s="1272" t="s">
        <v>319</v>
      </c>
      <c r="AK11" s="1191" t="s">
        <v>320</v>
      </c>
      <c r="AL11" s="1260" t="s">
        <v>420</v>
      </c>
      <c r="AM11" s="1263" t="s">
        <v>5</v>
      </c>
      <c r="AN11" s="1264"/>
      <c r="AO11" s="1265"/>
      <c r="AP11" s="252"/>
      <c r="AQ11" s="252"/>
      <c r="AR11" s="252"/>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1301" t="s">
        <v>348</v>
      </c>
      <c r="CB11" s="1287" t="s">
        <v>345</v>
      </c>
      <c r="CC11" s="1288"/>
      <c r="CD11" s="1288"/>
      <c r="CE11" s="1288"/>
      <c r="CF11" s="1288"/>
      <c r="CG11" s="1288"/>
      <c r="CH11" s="1288"/>
      <c r="CI11" s="1288"/>
      <c r="CJ11" s="1288"/>
      <c r="CK11" s="1289"/>
      <c r="CL11" s="1287" t="s">
        <v>355</v>
      </c>
      <c r="CM11" s="1288"/>
      <c r="CN11" s="1288"/>
      <c r="CO11" s="1288"/>
      <c r="CP11" s="1288"/>
      <c r="CQ11" s="1288"/>
      <c r="CR11" s="1288"/>
      <c r="CS11" s="1288"/>
      <c r="CT11" s="1288"/>
      <c r="CU11" s="1289"/>
      <c r="CV11" s="1287" t="s">
        <v>363</v>
      </c>
      <c r="CW11" s="1288"/>
      <c r="CX11" s="1288"/>
      <c r="CY11" s="1288"/>
      <c r="CZ11" s="1288"/>
      <c r="DA11" s="1288"/>
      <c r="DB11" s="1288"/>
      <c r="DC11" s="1288"/>
      <c r="DD11" s="1288"/>
      <c r="DE11" s="1288"/>
      <c r="DF11" s="1288"/>
      <c r="DG11" s="1288"/>
      <c r="DH11" s="1288"/>
      <c r="DI11" s="1288"/>
      <c r="DJ11" s="1288"/>
      <c r="DK11" s="1288"/>
      <c r="DL11" s="1288"/>
      <c r="DM11" s="1288"/>
      <c r="DN11" s="1288"/>
      <c r="DO11" s="1288"/>
      <c r="DP11" s="1288"/>
      <c r="DQ11" s="1289"/>
      <c r="DR11" s="1287" t="s">
        <v>364</v>
      </c>
      <c r="DS11" s="1288"/>
      <c r="DT11" s="1288"/>
      <c r="DU11" s="1288"/>
      <c r="DV11" s="1288"/>
      <c r="DW11" s="1288"/>
      <c r="DX11" s="1288"/>
      <c r="DY11" s="1288"/>
      <c r="DZ11" s="1288"/>
      <c r="EA11" s="1288"/>
      <c r="EB11" s="1288"/>
      <c r="EC11" s="1288"/>
      <c r="ED11" s="1288"/>
      <c r="EE11" s="1288"/>
      <c r="EF11" s="1288"/>
      <c r="EG11" s="1288"/>
      <c r="EH11" s="1288"/>
      <c r="EI11" s="1288"/>
      <c r="EJ11" s="1288"/>
      <c r="EK11" s="1288"/>
      <c r="EL11" s="1288"/>
      <c r="EM11" s="1289"/>
      <c r="EN11" s="1297" t="s">
        <v>365</v>
      </c>
    </row>
    <row r="12" spans="1:173" ht="34.5" customHeight="1" thickBot="1">
      <c r="A12" s="1200"/>
      <c r="B12" s="1184"/>
      <c r="C12" s="1185"/>
      <c r="D12" s="1214" t="s">
        <v>421</v>
      </c>
      <c r="E12" s="1214" t="s">
        <v>96</v>
      </c>
      <c r="F12" s="1214" t="s">
        <v>97</v>
      </c>
      <c r="G12" s="1209"/>
      <c r="H12" s="1184"/>
      <c r="I12" s="1206"/>
      <c r="J12" s="1206"/>
      <c r="K12" s="1185"/>
      <c r="L12" s="1209"/>
      <c r="M12" s="1209"/>
      <c r="N12" s="1209"/>
      <c r="O12" s="1184"/>
      <c r="P12" s="1185"/>
      <c r="Q12" s="1212"/>
      <c r="R12" s="1218"/>
      <c r="S12" s="1219"/>
      <c r="T12" s="1219"/>
      <c r="U12" s="1219"/>
      <c r="V12" s="1223"/>
      <c r="W12" s="1223"/>
      <c r="X12" s="1226"/>
      <c r="Y12" s="1180" t="s">
        <v>9</v>
      </c>
      <c r="Z12" s="1188" t="s">
        <v>10</v>
      </c>
      <c r="AA12" s="1188" t="s">
        <v>11</v>
      </c>
      <c r="AB12" s="1179" t="s">
        <v>98</v>
      </c>
      <c r="AC12" s="1179"/>
      <c r="AD12" s="1220" t="s">
        <v>315</v>
      </c>
      <c r="AE12" s="1223"/>
      <c r="AF12" s="1226"/>
      <c r="AG12" s="1241"/>
      <c r="AH12" s="1242"/>
      <c r="AI12" s="1243"/>
      <c r="AJ12" s="1273"/>
      <c r="AK12" s="1192"/>
      <c r="AL12" s="1261"/>
      <c r="AM12" s="1266"/>
      <c r="AN12" s="1267"/>
      <c r="AO12" s="1268"/>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1301"/>
      <c r="CB12" s="1284"/>
      <c r="CC12" s="1285"/>
      <c r="CD12" s="1285"/>
      <c r="CE12" s="1285"/>
      <c r="CF12" s="1285"/>
      <c r="CG12" s="1285"/>
      <c r="CH12" s="1285"/>
      <c r="CI12" s="1285"/>
      <c r="CJ12" s="1285"/>
      <c r="CK12" s="1286"/>
      <c r="CL12" s="1284"/>
      <c r="CM12" s="1285"/>
      <c r="CN12" s="1285"/>
      <c r="CO12" s="1285"/>
      <c r="CP12" s="1285"/>
      <c r="CQ12" s="1285"/>
      <c r="CR12" s="1285"/>
      <c r="CS12" s="1285"/>
      <c r="CT12" s="1285"/>
      <c r="CU12" s="1286"/>
      <c r="CV12" s="1300" t="s">
        <v>356</v>
      </c>
      <c r="CW12" s="1300"/>
      <c r="CX12" s="1300" t="s">
        <v>357</v>
      </c>
      <c r="CY12" s="1300"/>
      <c r="CZ12" s="1300" t="s">
        <v>358</v>
      </c>
      <c r="DA12" s="1300"/>
      <c r="DB12" s="1300" t="s">
        <v>359</v>
      </c>
      <c r="DC12" s="1300"/>
      <c r="DD12" s="1300" t="s">
        <v>360</v>
      </c>
      <c r="DE12" s="1300"/>
      <c r="DF12" s="1300" t="s">
        <v>361</v>
      </c>
      <c r="DG12" s="1300"/>
      <c r="DH12" s="1300" t="s">
        <v>362</v>
      </c>
      <c r="DI12" s="1300"/>
      <c r="DJ12" s="1284"/>
      <c r="DK12" s="1285"/>
      <c r="DL12" s="1285"/>
      <c r="DM12" s="1285"/>
      <c r="DN12" s="1285"/>
      <c r="DO12" s="1285"/>
      <c r="DP12" s="1285"/>
      <c r="DQ12" s="1286"/>
      <c r="DR12" s="1300" t="s">
        <v>356</v>
      </c>
      <c r="DS12" s="1300"/>
      <c r="DT12" s="1300" t="s">
        <v>357</v>
      </c>
      <c r="DU12" s="1300"/>
      <c r="DV12" s="1300" t="s">
        <v>358</v>
      </c>
      <c r="DW12" s="1300"/>
      <c r="DX12" s="1300" t="s">
        <v>359</v>
      </c>
      <c r="DY12" s="1300"/>
      <c r="DZ12" s="1300" t="s">
        <v>360</v>
      </c>
      <c r="EA12" s="1300"/>
      <c r="EB12" s="1300" t="s">
        <v>361</v>
      </c>
      <c r="EC12" s="1300"/>
      <c r="ED12" s="1300" t="s">
        <v>362</v>
      </c>
      <c r="EE12" s="1300"/>
      <c r="EF12" s="1284"/>
      <c r="EG12" s="1285"/>
      <c r="EH12" s="1285"/>
      <c r="EI12" s="1285"/>
      <c r="EJ12" s="1285"/>
      <c r="EK12" s="1285"/>
      <c r="EL12" s="1285"/>
      <c r="EM12" s="1286"/>
      <c r="EN12" s="1298"/>
      <c r="EO12" s="309"/>
      <c r="EP12" s="309"/>
      <c r="EQ12" s="309"/>
      <c r="ER12" s="309"/>
      <c r="ES12" s="309"/>
      <c r="ET12" s="309"/>
      <c r="EU12" s="309"/>
      <c r="EV12" s="309"/>
      <c r="EW12" s="309"/>
      <c r="EX12" s="309"/>
      <c r="EY12" s="309"/>
      <c r="EZ12" s="309"/>
      <c r="FA12" s="309"/>
      <c r="FB12" s="309"/>
      <c r="FC12" s="309"/>
      <c r="FD12" s="309"/>
      <c r="FE12" s="309"/>
      <c r="FF12" s="309"/>
      <c r="FG12" s="309"/>
      <c r="FH12" s="309"/>
      <c r="FI12" s="309"/>
      <c r="FJ12" s="309"/>
      <c r="FK12" s="309"/>
      <c r="FL12" s="310"/>
      <c r="FM12" s="310"/>
      <c r="FN12" s="310"/>
      <c r="FO12" s="310"/>
      <c r="FP12" s="310"/>
      <c r="FQ12" s="310"/>
    </row>
    <row r="13" spans="1:173" ht="60" customHeight="1" thickBot="1">
      <c r="A13" s="1201"/>
      <c r="B13" s="1186"/>
      <c r="C13" s="1187"/>
      <c r="D13" s="1215"/>
      <c r="E13" s="1215"/>
      <c r="F13" s="1215"/>
      <c r="G13" s="1210"/>
      <c r="H13" s="1186"/>
      <c r="I13" s="1207"/>
      <c r="J13" s="1207"/>
      <c r="K13" s="1187"/>
      <c r="L13" s="1210"/>
      <c r="M13" s="1210"/>
      <c r="N13" s="1210"/>
      <c r="O13" s="1186"/>
      <c r="P13" s="1187"/>
      <c r="Q13" s="1213"/>
      <c r="R13" s="311" t="s">
        <v>6</v>
      </c>
      <c r="S13" s="312" t="s">
        <v>7</v>
      </c>
      <c r="T13" s="312" t="s">
        <v>8</v>
      </c>
      <c r="U13" s="313" t="s">
        <v>105</v>
      </c>
      <c r="V13" s="1224"/>
      <c r="W13" s="1224"/>
      <c r="X13" s="1227"/>
      <c r="Y13" s="1181"/>
      <c r="Z13" s="1189"/>
      <c r="AA13" s="1189"/>
      <c r="AB13" s="312" t="s">
        <v>313</v>
      </c>
      <c r="AC13" s="312" t="s">
        <v>314</v>
      </c>
      <c r="AD13" s="1221"/>
      <c r="AE13" s="1224"/>
      <c r="AF13" s="1227"/>
      <c r="AG13" s="314" t="s">
        <v>95</v>
      </c>
      <c r="AH13" s="315" t="s">
        <v>96</v>
      </c>
      <c r="AI13" s="315" t="s">
        <v>97</v>
      </c>
      <c r="AJ13" s="1274"/>
      <c r="AK13" s="1193"/>
      <c r="AL13" s="1262"/>
      <c r="AM13" s="1269"/>
      <c r="AN13" s="1270"/>
      <c r="AO13" s="1271"/>
      <c r="AP13" s="252"/>
      <c r="AQ13" s="252"/>
      <c r="AR13" s="252"/>
      <c r="AS13" s="1258" t="s">
        <v>107</v>
      </c>
      <c r="AT13" s="1258"/>
      <c r="AU13" s="1258"/>
      <c r="AV13" s="1258"/>
      <c r="AW13" s="1258"/>
      <c r="AX13" s="1258"/>
      <c r="AY13" s="1258"/>
      <c r="AZ13" s="1258"/>
      <c r="BA13" s="1258"/>
      <c r="BB13" s="1258"/>
      <c r="BC13" s="1258"/>
      <c r="BD13" s="1258"/>
      <c r="BE13" s="1258"/>
      <c r="BF13" s="1258"/>
      <c r="BG13" s="1258"/>
      <c r="BH13" s="228"/>
      <c r="BI13" s="1258" t="s">
        <v>108</v>
      </c>
      <c r="BJ13" s="1258"/>
      <c r="BK13" s="1258"/>
      <c r="BL13" s="1258"/>
      <c r="BM13" s="1258"/>
      <c r="BN13" s="1258"/>
      <c r="BO13" s="1258"/>
      <c r="BP13" s="1258"/>
      <c r="BQ13" s="1258"/>
      <c r="BR13" s="1258"/>
      <c r="BS13" s="1258"/>
      <c r="BT13" s="1258"/>
      <c r="BU13" s="1258"/>
      <c r="BV13" s="1258"/>
      <c r="BW13" s="1258"/>
      <c r="BX13" s="252"/>
      <c r="BY13" s="252"/>
      <c r="BZ13" s="1301"/>
      <c r="CB13" s="316" t="s">
        <v>346</v>
      </c>
      <c r="CC13" s="316" t="s">
        <v>347</v>
      </c>
      <c r="CD13" s="317" t="s">
        <v>350</v>
      </c>
      <c r="CE13" s="317" t="s">
        <v>351</v>
      </c>
      <c r="CF13" s="318" t="s">
        <v>352</v>
      </c>
      <c r="CG13" s="319" t="s">
        <v>412</v>
      </c>
      <c r="CH13" s="320" t="s">
        <v>353</v>
      </c>
      <c r="CI13" s="321" t="s">
        <v>413</v>
      </c>
      <c r="CJ13" s="320" t="s">
        <v>354</v>
      </c>
      <c r="CK13" s="319" t="s">
        <v>414</v>
      </c>
      <c r="CL13" s="322" t="s">
        <v>346</v>
      </c>
      <c r="CM13" s="316" t="s">
        <v>347</v>
      </c>
      <c r="CN13" s="317" t="s">
        <v>350</v>
      </c>
      <c r="CO13" s="317" t="s">
        <v>351</v>
      </c>
      <c r="CP13" s="318" t="s">
        <v>352</v>
      </c>
      <c r="CQ13" s="319" t="s">
        <v>412</v>
      </c>
      <c r="CR13" s="322" t="s">
        <v>353</v>
      </c>
      <c r="CS13" s="321" t="s">
        <v>413</v>
      </c>
      <c r="CT13" s="318" t="s">
        <v>354</v>
      </c>
      <c r="CU13" s="319" t="s">
        <v>414</v>
      </c>
      <c r="CV13" s="322" t="s">
        <v>346</v>
      </c>
      <c r="CW13" s="316" t="s">
        <v>347</v>
      </c>
      <c r="CX13" s="316" t="s">
        <v>346</v>
      </c>
      <c r="CY13" s="316" t="s">
        <v>347</v>
      </c>
      <c r="CZ13" s="316" t="s">
        <v>346</v>
      </c>
      <c r="DA13" s="316" t="s">
        <v>347</v>
      </c>
      <c r="DB13" s="316" t="s">
        <v>346</v>
      </c>
      <c r="DC13" s="316" t="s">
        <v>347</v>
      </c>
      <c r="DD13" s="316" t="s">
        <v>346</v>
      </c>
      <c r="DE13" s="316" t="s">
        <v>347</v>
      </c>
      <c r="DF13" s="316" t="s">
        <v>346</v>
      </c>
      <c r="DG13" s="316" t="s">
        <v>347</v>
      </c>
      <c r="DH13" s="316" t="s">
        <v>346</v>
      </c>
      <c r="DI13" s="316" t="s">
        <v>347</v>
      </c>
      <c r="DJ13" s="317" t="s">
        <v>350</v>
      </c>
      <c r="DK13" s="317" t="s">
        <v>351</v>
      </c>
      <c r="DL13" s="318" t="s">
        <v>352</v>
      </c>
      <c r="DM13" s="319" t="s">
        <v>412</v>
      </c>
      <c r="DN13" s="322" t="s">
        <v>353</v>
      </c>
      <c r="DO13" s="321" t="s">
        <v>413</v>
      </c>
      <c r="DP13" s="318" t="s">
        <v>354</v>
      </c>
      <c r="DQ13" s="319" t="s">
        <v>414</v>
      </c>
      <c r="DR13" s="322" t="s">
        <v>346</v>
      </c>
      <c r="DS13" s="316" t="s">
        <v>347</v>
      </c>
      <c r="DT13" s="316" t="s">
        <v>346</v>
      </c>
      <c r="DU13" s="316" t="s">
        <v>347</v>
      </c>
      <c r="DV13" s="316" t="s">
        <v>346</v>
      </c>
      <c r="DW13" s="316" t="s">
        <v>347</v>
      </c>
      <c r="DX13" s="316" t="s">
        <v>346</v>
      </c>
      <c r="DY13" s="316" t="s">
        <v>347</v>
      </c>
      <c r="DZ13" s="316" t="s">
        <v>346</v>
      </c>
      <c r="EA13" s="316" t="s">
        <v>347</v>
      </c>
      <c r="EB13" s="316" t="s">
        <v>346</v>
      </c>
      <c r="EC13" s="316" t="s">
        <v>347</v>
      </c>
      <c r="ED13" s="316" t="s">
        <v>346</v>
      </c>
      <c r="EE13" s="316" t="s">
        <v>347</v>
      </c>
      <c r="EF13" s="317" t="s">
        <v>350</v>
      </c>
      <c r="EG13" s="317" t="s">
        <v>351</v>
      </c>
      <c r="EH13" s="318" t="s">
        <v>352</v>
      </c>
      <c r="EI13" s="319" t="s">
        <v>412</v>
      </c>
      <c r="EJ13" s="322" t="s">
        <v>353</v>
      </c>
      <c r="EK13" s="321" t="s">
        <v>413</v>
      </c>
      <c r="EL13" s="318" t="s">
        <v>354</v>
      </c>
      <c r="EM13" s="319" t="s">
        <v>414</v>
      </c>
      <c r="EN13" s="1299"/>
    </row>
    <row r="14" spans="1:173" ht="20.100000000000001" customHeight="1" thickTop="1">
      <c r="A14" s="323">
        <v>1</v>
      </c>
      <c r="B14" s="1135"/>
      <c r="C14" s="1135"/>
      <c r="D14" s="324"/>
      <c r="E14" s="324"/>
      <c r="F14" s="324"/>
      <c r="G14" s="324"/>
      <c r="H14" s="324"/>
      <c r="I14" s="325" t="s">
        <v>17</v>
      </c>
      <c r="J14" s="324"/>
      <c r="K14" s="325" t="s">
        <v>45</v>
      </c>
      <c r="L14" s="324"/>
      <c r="M14" s="324"/>
      <c r="N14" s="326" t="str">
        <f>IF(L14="常勤",1,IF(M14="","",IF(M14=0,0,IF(ROUND(M14/⑤⑧処遇Ⅰ入力シート!$B$17,1)&lt;0.1,0.1,ROUND(M14/⑤⑧処遇Ⅰ入力シート!$B$17,1)))))</f>
        <v/>
      </c>
      <c r="O14" s="327"/>
      <c r="P14" s="328" t="s">
        <v>342</v>
      </c>
      <c r="Q14" s="329"/>
      <c r="R14" s="330"/>
      <c r="S14" s="331"/>
      <c r="T14" s="331"/>
      <c r="U14" s="332">
        <f>SUM(R14:T14)</f>
        <v>0</v>
      </c>
      <c r="V14" s="331"/>
      <c r="W14" s="333" t="e">
        <f>ROUND((U14+V14)*⑤⑧処遇Ⅰ入力シート!$AG$17/⑤⑧処遇Ⅰ入力シート!$AC$17,0)</f>
        <v>#DIV/0!</v>
      </c>
      <c r="X14" s="334" t="e">
        <f>SUM(U14:W14)</f>
        <v>#DIV/0!</v>
      </c>
      <c r="Y14" s="330"/>
      <c r="Z14" s="331"/>
      <c r="AA14" s="331"/>
      <c r="AB14" s="331"/>
      <c r="AC14" s="331"/>
      <c r="AD14" s="335">
        <f>SUM(Y14:AA14)-SUM(AB14:AC14)</f>
        <v>0</v>
      </c>
      <c r="AE14" s="333" t="e">
        <f>ROUND(AD14*⑤⑧処遇Ⅰ入力シート!$AG$17/⑤⑧処遇Ⅰ入力シート!$AC$17,0)</f>
        <v>#DIV/0!</v>
      </c>
      <c r="AF14" s="334" t="e">
        <f>SUM(AD14:AE14)</f>
        <v>#DIV/0!</v>
      </c>
      <c r="AG14" s="336"/>
      <c r="AH14" s="331"/>
      <c r="AI14" s="331"/>
      <c r="AJ14" s="333" t="e">
        <f>ROUND(SUM(AG14:AI14)*⑤⑧処遇Ⅰ入力シート!$AG$17/⑤⑧処遇Ⅰ入力シート!$AC$17,0)</f>
        <v>#DIV/0!</v>
      </c>
      <c r="AK14" s="337" t="e">
        <f>SUM(AG14:AJ14)</f>
        <v>#DIV/0!</v>
      </c>
      <c r="AL14" s="338">
        <f>IF(D14="○",AF14-X14-AK14,0)</f>
        <v>0</v>
      </c>
      <c r="AM14" s="1259"/>
      <c r="AN14" s="1259"/>
      <c r="AO14" s="1259"/>
      <c r="AP14" s="252"/>
      <c r="AQ14" s="252"/>
      <c r="AR14" s="252"/>
      <c r="AS14" s="1258"/>
      <c r="AT14" s="1258"/>
      <c r="AU14" s="1258"/>
      <c r="AV14" s="1258"/>
      <c r="AW14" s="1258"/>
      <c r="AX14" s="1258"/>
      <c r="AY14" s="1258"/>
      <c r="AZ14" s="1258"/>
      <c r="BA14" s="1258"/>
      <c r="BB14" s="1258"/>
      <c r="BC14" s="1258"/>
      <c r="BD14" s="1258"/>
      <c r="BE14" s="1258"/>
      <c r="BF14" s="1258"/>
      <c r="BG14" s="1258"/>
      <c r="BH14" s="228"/>
      <c r="BI14" s="1258"/>
      <c r="BJ14" s="1258"/>
      <c r="BK14" s="1258"/>
      <c r="BL14" s="1258"/>
      <c r="BM14" s="1258"/>
      <c r="BN14" s="1258"/>
      <c r="BO14" s="1258"/>
      <c r="BP14" s="1258"/>
      <c r="BQ14" s="1258"/>
      <c r="BR14" s="1258"/>
      <c r="BS14" s="1258"/>
      <c r="BT14" s="1258"/>
      <c r="BU14" s="1258"/>
      <c r="BV14" s="1258"/>
      <c r="BW14" s="1258"/>
      <c r="BX14" s="252"/>
      <c r="BY14" s="252"/>
      <c r="BZ14" s="339" t="str">
        <f>IF(D14="○","1","0")</f>
        <v>0</v>
      </c>
      <c r="CB14" s="340">
        <f>IF(AND(OR(G14="教諭",G14="保育教諭",G14="保育士",G14="家庭的保育者"),L14="常勤"),O14,0)</f>
        <v>0</v>
      </c>
      <c r="CC14" s="341">
        <f t="shared" ref="CC14" si="0">CB14*BZ14</f>
        <v>0</v>
      </c>
      <c r="CD14" s="341">
        <f>IF(AND(OR(G14="教諭",G14="保育教諭",G14="保育士",G14="家庭的保育者"),L14="常勤"),N14*O14,0)</f>
        <v>0</v>
      </c>
      <c r="CE14" s="341">
        <f>CD14*BZ14</f>
        <v>0</v>
      </c>
      <c r="CF14" s="341">
        <f>IF(AND(OR(G14="教諭",G14="保育教諭",G14="保育士",G14="家庭的保育者"),L14="常勤"),AD14,0)</f>
        <v>0</v>
      </c>
      <c r="CG14" s="342">
        <f>CF14*BZ14</f>
        <v>0</v>
      </c>
      <c r="CH14" s="341">
        <f>IF(AND(OR(G14="教諭",G14="保育教諭",G14="保育士",G14="家庭的保育者"),L14="常勤"),AG14+AH14+AI14,0)</f>
        <v>0</v>
      </c>
      <c r="CI14" s="343">
        <f>CH14*BZ14</f>
        <v>0</v>
      </c>
      <c r="CJ14" s="341">
        <f>IF(AND(OR(G14="教諭",G14="保育教諭",G14="保育士",G14="家庭的保育者"),L14="常勤"),U14+V14,0)</f>
        <v>0</v>
      </c>
      <c r="CK14" s="342">
        <f>CJ14*BZ14</f>
        <v>0</v>
      </c>
      <c r="CL14" s="341">
        <f>IF(AND(OR(G14="教諭",G14="保育教諭",G14="保育士",G14="家庭的保育者"),L14="非常勤"),O14,0)</f>
        <v>0</v>
      </c>
      <c r="CM14" s="341">
        <f>CL14*BZ14</f>
        <v>0</v>
      </c>
      <c r="CN14" s="341">
        <f>IF(AND(OR(G14="教諭",G14="保育教諭",G14="保育士",G14="家庭的保育者"),L14="非常勤"),N14*O14,0)</f>
        <v>0</v>
      </c>
      <c r="CO14" s="341">
        <f>CN14*BZ14</f>
        <v>0</v>
      </c>
      <c r="CP14" s="341">
        <f>IF(AND(OR(G14="教諭",G14="保育教諭",G14="保育士",G14="家庭的保育者"),L14="非常勤"),AD14,0)</f>
        <v>0</v>
      </c>
      <c r="CQ14" s="342">
        <f>CP14*BZ14</f>
        <v>0</v>
      </c>
      <c r="CR14" s="341">
        <f>IF(AND(OR(G14="教諭",G14="保育教諭",G14="保育士",G14="家庭的保育者"),L14="非常勤"),AG14+AH14+AI14,0)</f>
        <v>0</v>
      </c>
      <c r="CS14" s="343">
        <f>CR14*BZ14</f>
        <v>0</v>
      </c>
      <c r="CT14" s="341">
        <f>IF(AND(OR(G14="教諭",G14="保育教諭",G14="保育士",G14="家庭的保育者"),L14="非常勤"),U14+V14,0)</f>
        <v>0</v>
      </c>
      <c r="CU14" s="342">
        <f>CT14*BZ14</f>
        <v>0</v>
      </c>
      <c r="CV14" s="344">
        <f>IF(AND($G14="事務職員",$L14="常勤"),$O14,0)</f>
        <v>0</v>
      </c>
      <c r="CW14" s="344">
        <f>CV14*$BZ14</f>
        <v>0</v>
      </c>
      <c r="CX14" s="344">
        <f>IF(AND($G14="調理員",$L14="常勤"),$O14,0)</f>
        <v>0</v>
      </c>
      <c r="CY14" s="344">
        <f t="shared" ref="CY14" si="1">CX14*$BZ14</f>
        <v>0</v>
      </c>
      <c r="CZ14" s="344">
        <f>IF(AND($G14="保健師",$L14="常勤"),$O14,0)</f>
        <v>0</v>
      </c>
      <c r="DA14" s="344">
        <f t="shared" ref="DA14" si="2">CZ14*$BZ14</f>
        <v>0</v>
      </c>
      <c r="DB14" s="344">
        <f>IF(AND($G14="看護師",$L14="常勤"),$O14,0)</f>
        <v>0</v>
      </c>
      <c r="DC14" s="344">
        <f t="shared" ref="DC14" si="3">DB14*$BZ14</f>
        <v>0</v>
      </c>
      <c r="DD14" s="344">
        <f>IF(AND($G14="准看護師",$L14="常勤"),$O14,0)</f>
        <v>0</v>
      </c>
      <c r="DE14" s="344">
        <f t="shared" ref="DE14" si="4">DD14*$BZ14</f>
        <v>0</v>
      </c>
      <c r="DF14" s="344">
        <f>IF(AND($G14="栄養士",$L14="常勤"),$O14,0)</f>
        <v>0</v>
      </c>
      <c r="DG14" s="344">
        <f t="shared" ref="DG14" si="5">DF14*$BZ14</f>
        <v>0</v>
      </c>
      <c r="DH14" s="344">
        <f>IF(AND($G14="その他職員",$L14="常勤"),$O14,0)</f>
        <v>0</v>
      </c>
      <c r="DI14" s="344">
        <f>DH14*$BZ14</f>
        <v>0</v>
      </c>
      <c r="DJ14" s="344">
        <f>IF(AND(OR(G14="事務職員",G14="調理員",G14="保健師",G14="看護師",G14="准看護師",G14="栄養士",G14="その他"),L14="常勤"),N14*O14,0)</f>
        <v>0</v>
      </c>
      <c r="DK14" s="344">
        <f>DJ14*BZ14</f>
        <v>0</v>
      </c>
      <c r="DL14" s="344">
        <f>IF(AND(OR(G14="事務職員",G14="調理員",G14="保健師",G14="看護師",G14="准看護師",G14="栄養士",G14="その他"),L14="常勤"),AD14,0)</f>
        <v>0</v>
      </c>
      <c r="DM14" s="342">
        <f>DL14*BZ14</f>
        <v>0</v>
      </c>
      <c r="DN14" s="344">
        <f>IF(AND(OR(G14="事務職員",G14="調理員",G14="保健師",G14="看護師",G14="准看護師",G14="栄養士",G14="その他"),L14="常勤"),AG14+AH14+AI14,0)</f>
        <v>0</v>
      </c>
      <c r="DO14" s="343">
        <f>DN14*BZ14</f>
        <v>0</v>
      </c>
      <c r="DP14" s="344">
        <f>IF(AND(OR(G14="事務職員",G14="調理員",G14="保健師",G14="看護師",G14="准看護師",G14="栄養士",G14="その他"),L14="常勤"),U14+V14,0)</f>
        <v>0</v>
      </c>
      <c r="DQ14" s="342">
        <f>DP14*BZ14</f>
        <v>0</v>
      </c>
      <c r="DR14" s="345">
        <f>IF(AND($G14="事務職員",$L14="非常勤"),$O14,0)</f>
        <v>0</v>
      </c>
      <c r="DS14" s="345">
        <f>DR14*$BZ14</f>
        <v>0</v>
      </c>
      <c r="DT14" s="345">
        <f>IF(AND($G14="調理員",$L14="非常勤"),$O14,0)</f>
        <v>0</v>
      </c>
      <c r="DU14" s="345">
        <f t="shared" ref="DU14" si="6">DT14*$BZ14</f>
        <v>0</v>
      </c>
      <c r="DV14" s="345">
        <f>IF(AND($G14="保健師",$L14="非常勤"),$O14,0)</f>
        <v>0</v>
      </c>
      <c r="DW14" s="345">
        <f t="shared" ref="DW14" si="7">DV14*$BZ14</f>
        <v>0</v>
      </c>
      <c r="DX14" s="345">
        <f>IF(AND($G14="看護師",$L14="非常勤"),$O14,0)</f>
        <v>0</v>
      </c>
      <c r="DY14" s="345">
        <f t="shared" ref="DY14" si="8">DX14*$BZ14</f>
        <v>0</v>
      </c>
      <c r="DZ14" s="345">
        <f>IF(AND($G14="准看護師",$L14="非常勤"),$O14,0)</f>
        <v>0</v>
      </c>
      <c r="EA14" s="345">
        <f t="shared" ref="EA14" si="9">DZ14*$BZ14</f>
        <v>0</v>
      </c>
      <c r="EB14" s="345">
        <f>IF(AND($G14="栄養士",$L14="非常勤"),$O14,0)</f>
        <v>0</v>
      </c>
      <c r="EC14" s="345">
        <f t="shared" ref="EC14" si="10">EB14*$BZ14</f>
        <v>0</v>
      </c>
      <c r="ED14" s="345">
        <f>IF(AND($G14="その他職員",$L14="非常勤"),$O14,0)</f>
        <v>0</v>
      </c>
      <c r="EE14" s="345">
        <f>ED14*$BZ14</f>
        <v>0</v>
      </c>
      <c r="EF14" s="345">
        <f>IF(AND(OR(G14="事務職員",G14="調理員",G14="保健師",G14="看護師",G14="准看護師",G14="栄養士",G14="その他"),L14="非常勤"),N14*O14,0)</f>
        <v>0</v>
      </c>
      <c r="EG14" s="345">
        <f>EF14*BZ14</f>
        <v>0</v>
      </c>
      <c r="EH14" s="345">
        <f>IF(AND(OR(G14="事務職員",G14="調理員",G14="保健師",G14="看護師",G14="准看護師",G14="栄養士",G14="その他"),L14="非常勤"),AD14,0)</f>
        <v>0</v>
      </c>
      <c r="EI14" s="346">
        <f>EH14*BZ14</f>
        <v>0</v>
      </c>
      <c r="EJ14" s="345">
        <f>IF(AND(OR(G14="事務職員",G14="調理員",G14="保健師",G14="看護師",G14="准看護師",G14="栄養士",G14="その他"),L14="非常勤"),AG14+AH14+AI14,0)</f>
        <v>0</v>
      </c>
      <c r="EK14" s="343">
        <f>EJ14*BZ14</f>
        <v>0</v>
      </c>
      <c r="EL14" s="345">
        <f>IF(AND(OR(G14="事務職員",G14="調理員",G14="保健師",G14="看護師",G14="准看護師",G14="栄養士",G14="その他"),L14="非常勤"),U14+V14,0)</f>
        <v>0</v>
      </c>
      <c r="EM14" s="347">
        <f>EL14*BZ14</f>
        <v>0</v>
      </c>
      <c r="EN14" s="348">
        <f>IF(OR(E14="○",F14="○"),X14,0)</f>
        <v>0</v>
      </c>
    </row>
    <row r="15" spans="1:173" ht="20.100000000000001" customHeight="1">
      <c r="A15" s="349">
        <f t="shared" ref="A15:A29" si="11">A14+1</f>
        <v>2</v>
      </c>
      <c r="B15" s="1136"/>
      <c r="C15" s="1136"/>
      <c r="D15" s="324"/>
      <c r="E15" s="350"/>
      <c r="F15" s="350"/>
      <c r="G15" s="350"/>
      <c r="H15" s="350"/>
      <c r="I15" s="351" t="s">
        <v>17</v>
      </c>
      <c r="J15" s="350"/>
      <c r="K15" s="351" t="s">
        <v>45</v>
      </c>
      <c r="L15" s="324"/>
      <c r="M15" s="324"/>
      <c r="N15" s="326" t="str">
        <f>IF(L15="常勤",1,IF(M15="","",IF(M15=0,0,IF(ROUND(M15/⑤⑧処遇Ⅰ入力シート!$B$17,1)&lt;0.1,0.1,ROUND(M15/⑤⑧処遇Ⅰ入力シート!$B$17,1)))))</f>
        <v/>
      </c>
      <c r="O15" s="327"/>
      <c r="P15" s="328" t="s">
        <v>342</v>
      </c>
      <c r="Q15" s="352"/>
      <c r="R15" s="353"/>
      <c r="S15" s="354"/>
      <c r="T15" s="354"/>
      <c r="U15" s="355">
        <f t="shared" ref="U15:U45" si="12">SUM(R15:T15)</f>
        <v>0</v>
      </c>
      <c r="V15" s="354"/>
      <c r="W15" s="333" t="e">
        <f>ROUND((U15+V15)*⑤⑧処遇Ⅰ入力シート!$AG$17/⑤⑧処遇Ⅰ入力シート!$AC$17,0)</f>
        <v>#DIV/0!</v>
      </c>
      <c r="X15" s="356" t="e">
        <f t="shared" ref="X15:X45" si="13">SUM(U15:W15)</f>
        <v>#DIV/0!</v>
      </c>
      <c r="Y15" s="353"/>
      <c r="Z15" s="354"/>
      <c r="AA15" s="354"/>
      <c r="AB15" s="354"/>
      <c r="AC15" s="354"/>
      <c r="AD15" s="335">
        <f t="shared" ref="AD15:AD213" si="14">SUM(Y15:AA15)-SUM(AB15:AC15)</f>
        <v>0</v>
      </c>
      <c r="AE15" s="333" t="e">
        <f>ROUND(AD15*⑤⑧処遇Ⅰ入力シート!$AG$17/⑤⑧処遇Ⅰ入力シート!$AC$17,0)</f>
        <v>#DIV/0!</v>
      </c>
      <c r="AF15" s="356" t="e">
        <f t="shared" ref="AF15:AF45" si="15">SUM(AD15:AE15)</f>
        <v>#DIV/0!</v>
      </c>
      <c r="AG15" s="357"/>
      <c r="AH15" s="354"/>
      <c r="AI15" s="354"/>
      <c r="AJ15" s="333" t="e">
        <f>ROUND(SUM(AG15:AI15)*⑤⑧処遇Ⅰ入力シート!$AG$17/⑤⑧処遇Ⅰ入力シート!$AC$17,0)</f>
        <v>#DIV/0!</v>
      </c>
      <c r="AK15" s="358" t="e">
        <f t="shared" ref="AK15:AK45" si="16">SUM(AG15:AJ15)</f>
        <v>#DIV/0!</v>
      </c>
      <c r="AL15" s="338">
        <f t="shared" ref="AL15:AL213" si="17">IF(D15="○",AF15-X15-AK15,0)</f>
        <v>0</v>
      </c>
      <c r="AM15" s="1131"/>
      <c r="AN15" s="1131"/>
      <c r="AO15" s="1131"/>
      <c r="AP15" s="252"/>
      <c r="AQ15" s="252"/>
      <c r="AR15" s="252"/>
      <c r="AS15" s="359"/>
      <c r="AT15" s="359"/>
      <c r="AU15" s="359"/>
      <c r="AV15" s="359"/>
      <c r="AW15" s="359"/>
      <c r="AX15" s="359"/>
      <c r="AY15" s="359"/>
      <c r="AZ15" s="359"/>
      <c r="BA15" s="359"/>
      <c r="BB15" s="359"/>
      <c r="BC15" s="359"/>
      <c r="BD15" s="359"/>
      <c r="BE15" s="359"/>
      <c r="BF15" s="359"/>
      <c r="BG15" s="359"/>
      <c r="BH15" s="228"/>
      <c r="BI15" s="359"/>
      <c r="BJ15" s="359"/>
      <c r="BK15" s="359"/>
      <c r="BL15" s="359"/>
      <c r="BM15" s="359"/>
      <c r="BN15" s="359"/>
      <c r="BO15" s="359"/>
      <c r="BP15" s="359"/>
      <c r="BQ15" s="359"/>
      <c r="BR15" s="359"/>
      <c r="BS15" s="359"/>
      <c r="BT15" s="359"/>
      <c r="BU15" s="359"/>
      <c r="BV15" s="359"/>
      <c r="BW15" s="359"/>
      <c r="BX15" s="252"/>
      <c r="BY15" s="252"/>
      <c r="BZ15" s="339" t="str">
        <f t="shared" ref="BZ15:BZ213" si="18">IF(D15="○","1","0")</f>
        <v>0</v>
      </c>
      <c r="CB15" s="340">
        <f>IF(AND(OR(G15="教諭",G15="保育教諭",G15="保育士",G15="家庭的保育者"),L15="常勤"),O15,0)</f>
        <v>0</v>
      </c>
      <c r="CC15" s="341">
        <f t="shared" ref="CC15:CC213" si="19">CB15*BZ15</f>
        <v>0</v>
      </c>
      <c r="CD15" s="341">
        <f>IF(AND(OR(G15="教諭",G15="保育教諭",G15="保育士",G15="家庭的保育者"),L15="常勤"),N15*O15,0)</f>
        <v>0</v>
      </c>
      <c r="CE15" s="341">
        <f t="shared" ref="CE15:CE213" si="20">CD15*BZ15</f>
        <v>0</v>
      </c>
      <c r="CF15" s="341">
        <f t="shared" ref="CF15:CF213" si="21">IF(AND(OR(G15="教諭",G15="保育教諭",G15="保育士",G15="家庭的保育者"),L15="常勤"),AD15,0)</f>
        <v>0</v>
      </c>
      <c r="CG15" s="342">
        <f t="shared" ref="CG15:CG213" si="22">CF15*BZ15</f>
        <v>0</v>
      </c>
      <c r="CH15" s="341">
        <f t="shared" ref="CH15:CH213" si="23">IF(AND(OR(G15="教諭",G15="保育教諭",G15="保育士",G15="家庭的保育者"),L15="常勤"),AG15+AH15+AI15,0)</f>
        <v>0</v>
      </c>
      <c r="CI15" s="342">
        <f t="shared" ref="CI15:CI213" si="24">CH15*BZ15</f>
        <v>0</v>
      </c>
      <c r="CJ15" s="341">
        <f t="shared" ref="CJ15:CJ213" si="25">IF(AND(OR(G15="教諭",G15="保育教諭",G15="保育士",G15="家庭的保育者"),L15="常勤"),U15+V15,0)</f>
        <v>0</v>
      </c>
      <c r="CK15" s="342">
        <f t="shared" ref="CK15:CK213" si="26">CJ15*BZ15</f>
        <v>0</v>
      </c>
      <c r="CL15" s="341">
        <f>IF(AND(OR(G15="教諭",G15="保育教諭",G15="保育士",G15="家庭的保育者"),L15="非常勤"),O15,0)</f>
        <v>0</v>
      </c>
      <c r="CM15" s="341">
        <f t="shared" ref="CM15:CM213" si="27">CL15*BZ15</f>
        <v>0</v>
      </c>
      <c r="CN15" s="341">
        <f>IF(AND(OR(G15="教諭",G15="保育教諭",G15="保育士",G15="家庭的保育者"),L15="非常勤"),N15*O15,0)</f>
        <v>0</v>
      </c>
      <c r="CO15" s="341">
        <f t="shared" ref="CO15:CO213" si="28">CN15*BZ15</f>
        <v>0</v>
      </c>
      <c r="CP15" s="341">
        <f t="shared" ref="CP15:CP213" si="29">IF(AND(OR(G15="教諭",G15="保育教諭",G15="保育士",G15="家庭的保育者"),L15="非常勤"),AD15,0)</f>
        <v>0</v>
      </c>
      <c r="CQ15" s="342">
        <f t="shared" ref="CQ15:CQ213" si="30">CP15*BZ15</f>
        <v>0</v>
      </c>
      <c r="CR15" s="341">
        <f t="shared" ref="CR15:CR213" si="31">IF(AND(OR(G15="教諭",G15="保育教諭",G15="保育士",G15="家庭的保育者"),L15="非常勤"),AG15+AH15+AI15,0)</f>
        <v>0</v>
      </c>
      <c r="CS15" s="342">
        <f t="shared" ref="CS15:CS213" si="32">CR15*BZ15</f>
        <v>0</v>
      </c>
      <c r="CT15" s="341">
        <f t="shared" ref="CT15:CT213" si="33">IF(AND(OR(G15="教諭",G15="保育教諭",G15="保育士",G15="家庭的保育者"),L15="非常勤"),U15+V15,0)</f>
        <v>0</v>
      </c>
      <c r="CU15" s="342">
        <f t="shared" ref="CU15:CU213" si="34">CT15*BZ15</f>
        <v>0</v>
      </c>
      <c r="CV15" s="344">
        <f>IF(AND($G15="事務職員",$L15="常勤"),$O15,0)</f>
        <v>0</v>
      </c>
      <c r="CW15" s="344">
        <f t="shared" ref="CW15:CW213" si="35">CV15*$BZ15</f>
        <v>0</v>
      </c>
      <c r="CX15" s="344">
        <f>IF(AND($G15="調理員",$L15="常勤"),$O15,0)</f>
        <v>0</v>
      </c>
      <c r="CY15" s="344">
        <f t="shared" ref="CY15" si="36">CX15*$BZ15</f>
        <v>0</v>
      </c>
      <c r="CZ15" s="344">
        <f>IF(AND($G15="保健師",$L15="常勤"),$O15,0)</f>
        <v>0</v>
      </c>
      <c r="DA15" s="344">
        <f t="shared" ref="DA15" si="37">CZ15*$BZ15</f>
        <v>0</v>
      </c>
      <c r="DB15" s="344">
        <f>IF(AND($G15="看護師",$L15="常勤"),$O15,0)</f>
        <v>0</v>
      </c>
      <c r="DC15" s="344">
        <f t="shared" ref="DC15" si="38">DB15*$BZ15</f>
        <v>0</v>
      </c>
      <c r="DD15" s="344">
        <f>IF(AND($G15="准看護師",$L15="常勤"),$O15,0)</f>
        <v>0</v>
      </c>
      <c r="DE15" s="344">
        <f t="shared" ref="DE15" si="39">DD15*$BZ15</f>
        <v>0</v>
      </c>
      <c r="DF15" s="344">
        <f>IF(AND($G15="栄養士",$L15="常勤"),$O15,0)</f>
        <v>0</v>
      </c>
      <c r="DG15" s="344">
        <f t="shared" ref="DG15" si="40">DF15*$BZ15</f>
        <v>0</v>
      </c>
      <c r="DH15" s="344">
        <f>IF(AND($G15="その他職員",$L15="常勤"),$O15,0)</f>
        <v>0</v>
      </c>
      <c r="DI15" s="344">
        <f t="shared" ref="DI15:EE213" si="41">DH15*$BZ15</f>
        <v>0</v>
      </c>
      <c r="DJ15" s="344">
        <f>IF(AND(OR(G15="事務職員",G15="調理員",G15="保健師",G15="看護師",G15="准看護師",G15="栄養士",G15="その他"),L15="常勤"),N15*O15,0)</f>
        <v>0</v>
      </c>
      <c r="DK15" s="344">
        <f t="shared" ref="DK15:DK213" si="42">DJ15*BZ15</f>
        <v>0</v>
      </c>
      <c r="DL15" s="344">
        <f t="shared" ref="DL15:DL213" si="43">IF(AND(OR(G15="事務職員",G15="調理員",G15="保健師",G15="看護師",G15="准看護師",G15="栄養士",G15="その他"),L15="常勤"),AD15,0)</f>
        <v>0</v>
      </c>
      <c r="DM15" s="342">
        <f t="shared" ref="DM15:DM213" si="44">DL15*BZ15</f>
        <v>0</v>
      </c>
      <c r="DN15" s="344">
        <f t="shared" ref="DN15:DN213" si="45">IF(AND(OR(G15="事務職員",G15="調理員",G15="保健師",G15="看護師",G15="准看護師",G15="栄養士",G15="その他"),L15="常勤"),AG15+AH15+AI15,0)</f>
        <v>0</v>
      </c>
      <c r="DO15" s="342">
        <f t="shared" ref="DO15:DO213" si="46">DN15*BZ15</f>
        <v>0</v>
      </c>
      <c r="DP15" s="344">
        <f t="shared" ref="DP15:DP213" si="47">IF(AND(OR(G15="事務職員",G15="調理員",G15="保健師",G15="看護師",G15="准看護師",G15="栄養士",G15="その他"),L15="常勤"),U15+V15,0)</f>
        <v>0</v>
      </c>
      <c r="DQ15" s="342">
        <f t="shared" ref="DQ15:DQ213" si="48">DP15*BZ15</f>
        <v>0</v>
      </c>
      <c r="DR15" s="341">
        <f>IF(AND($G15="事務職員",$L15="非常勤"),$O15,0)</f>
        <v>0</v>
      </c>
      <c r="DS15" s="341">
        <f t="shared" ref="DS15:DS212" si="49">DR15*$BZ15</f>
        <v>0</v>
      </c>
      <c r="DT15" s="341">
        <f>IF(AND($G15="調理員",$L15="非常勤"),$O15,0)</f>
        <v>0</v>
      </c>
      <c r="DU15" s="341">
        <f t="shared" ref="DU15" si="50">DT15*$BZ15</f>
        <v>0</v>
      </c>
      <c r="DV15" s="341">
        <f>IF(AND($G15="保健師",$L15="非常勤"),$O15,0)</f>
        <v>0</v>
      </c>
      <c r="DW15" s="341">
        <f t="shared" ref="DW15" si="51">DV15*$BZ15</f>
        <v>0</v>
      </c>
      <c r="DX15" s="341">
        <f>IF(AND($G15="看護師",$L15="非常勤"),$O15,0)</f>
        <v>0</v>
      </c>
      <c r="DY15" s="341">
        <f t="shared" ref="DY15" si="52">DX15*$BZ15</f>
        <v>0</v>
      </c>
      <c r="DZ15" s="341">
        <f>IF(AND($G15="准看護師",$L15="非常勤"),$O15,0)</f>
        <v>0</v>
      </c>
      <c r="EA15" s="341">
        <f t="shared" ref="EA15" si="53">DZ15*$BZ15</f>
        <v>0</v>
      </c>
      <c r="EB15" s="341">
        <f>IF(AND($G15="栄養士",$L15="非常勤"),$O15,0)</f>
        <v>0</v>
      </c>
      <c r="EC15" s="341">
        <f t="shared" ref="EC15" si="54">EB15*$BZ15</f>
        <v>0</v>
      </c>
      <c r="ED15" s="341">
        <f>IF(AND($G15="その他職員",$L15="非常勤"),$O15,0)</f>
        <v>0</v>
      </c>
      <c r="EE15" s="341">
        <f t="shared" ref="EE15:EE212" si="55">ED15*$BZ15</f>
        <v>0</v>
      </c>
      <c r="EF15" s="341">
        <f>IF(AND(OR(G15="事務職員",G15="調理員",G15="保健師",G15="看護師",G15="准看護師",G15="栄養士",G15="その他"),L15="非常勤"),N15*O15,0)</f>
        <v>0</v>
      </c>
      <c r="EG15" s="341">
        <f t="shared" ref="EG15:EG213" si="56">EF15*BZ15</f>
        <v>0</v>
      </c>
      <c r="EH15" s="341">
        <f t="shared" ref="EH15:EH213" si="57">IF(AND(OR(G15="事務職員",G15="調理員",G15="保健師",G15="看護師",G15="准看護師",G15="栄養士",G15="その他"),L15="非常勤"),AD15,0)</f>
        <v>0</v>
      </c>
      <c r="EI15" s="346">
        <f t="shared" ref="EI15:EI213" si="58">EH15*BZ15</f>
        <v>0</v>
      </c>
      <c r="EJ15" s="341">
        <f t="shared" ref="EJ15:EJ213" si="59">IF(AND(OR(G15="事務職員",G15="調理員",G15="保健師",G15="看護師",G15="准看護師",G15="栄養士",G15="その他"),L15="非常勤"),AG15+AH15+AI15,0)</f>
        <v>0</v>
      </c>
      <c r="EK15" s="347">
        <f t="shared" ref="EK15:EK213" si="60">EJ15*BZ15</f>
        <v>0</v>
      </c>
      <c r="EL15" s="341">
        <f t="shared" ref="EL15:EL213" si="61">IF(AND(OR(G15="事務職員",G15="調理員",G15="保健師",G15="看護師",G15="准看護師",G15="栄養士",G15="その他"),L15="非常勤"),U15+V15,0)</f>
        <v>0</v>
      </c>
      <c r="EM15" s="347">
        <f t="shared" ref="EM15:EM213" si="62">EL15*BZ15</f>
        <v>0</v>
      </c>
      <c r="EN15" s="348">
        <f t="shared" ref="EN15:EN213" si="63">IF(OR(E15="○",F15="○"),X15,0)</f>
        <v>0</v>
      </c>
    </row>
    <row r="16" spans="1:173" ht="20.100000000000001" customHeight="1">
      <c r="A16" s="349">
        <f t="shared" si="11"/>
        <v>3</v>
      </c>
      <c r="B16" s="1136"/>
      <c r="C16" s="1136"/>
      <c r="D16" s="324"/>
      <c r="E16" s="350"/>
      <c r="F16" s="350"/>
      <c r="G16" s="350"/>
      <c r="H16" s="350"/>
      <c r="I16" s="351" t="s">
        <v>17</v>
      </c>
      <c r="J16" s="350"/>
      <c r="K16" s="351" t="s">
        <v>44</v>
      </c>
      <c r="L16" s="324"/>
      <c r="M16" s="324"/>
      <c r="N16" s="326" t="str">
        <f>IF(L16="常勤",1,IF(M16="","",IF(M16=0,0,IF(ROUND(M16/⑤⑧処遇Ⅰ入力シート!$B$17,1)&lt;0.1,0.1,ROUND(M16/⑤⑧処遇Ⅰ入力シート!$B$17,1)))))</f>
        <v/>
      </c>
      <c r="O16" s="327"/>
      <c r="P16" s="328" t="s">
        <v>342</v>
      </c>
      <c r="Q16" s="352"/>
      <c r="R16" s="353"/>
      <c r="S16" s="354"/>
      <c r="T16" s="354"/>
      <c r="U16" s="355">
        <f t="shared" si="12"/>
        <v>0</v>
      </c>
      <c r="V16" s="354"/>
      <c r="W16" s="333" t="e">
        <f>ROUND((U16+V16)*⑤⑧処遇Ⅰ入力シート!$AG$17/⑤⑧処遇Ⅰ入力シート!$AC$17,0)</f>
        <v>#DIV/0!</v>
      </c>
      <c r="X16" s="356" t="e">
        <f t="shared" si="13"/>
        <v>#DIV/0!</v>
      </c>
      <c r="Y16" s="353"/>
      <c r="Z16" s="354"/>
      <c r="AA16" s="354"/>
      <c r="AB16" s="354"/>
      <c r="AC16" s="354"/>
      <c r="AD16" s="335">
        <f t="shared" si="14"/>
        <v>0</v>
      </c>
      <c r="AE16" s="333" t="e">
        <f>ROUND(AD16*⑤⑧処遇Ⅰ入力シート!$AG$17/⑤⑧処遇Ⅰ入力シート!$AC$17,0)</f>
        <v>#DIV/0!</v>
      </c>
      <c r="AF16" s="356" t="e">
        <f t="shared" si="15"/>
        <v>#DIV/0!</v>
      </c>
      <c r="AG16" s="357"/>
      <c r="AH16" s="354"/>
      <c r="AI16" s="354"/>
      <c r="AJ16" s="333" t="e">
        <f>ROUND(SUM(AG16:AI16)*⑤⑧処遇Ⅰ入力シート!$AG$17/⑤⑧処遇Ⅰ入力シート!$AC$17,0)</f>
        <v>#DIV/0!</v>
      </c>
      <c r="AK16" s="358" t="e">
        <f t="shared" si="16"/>
        <v>#DIV/0!</v>
      </c>
      <c r="AL16" s="338">
        <f t="shared" si="17"/>
        <v>0</v>
      </c>
      <c r="AM16" s="1131"/>
      <c r="AN16" s="1131"/>
      <c r="AO16" s="1131"/>
      <c r="AP16" s="252"/>
      <c r="AQ16" s="252"/>
      <c r="AR16" s="252"/>
      <c r="AS16" s="360"/>
      <c r="AT16" s="360"/>
      <c r="AU16" s="360"/>
      <c r="AV16" s="360"/>
      <c r="AW16" s="360"/>
      <c r="AX16" s="360"/>
      <c r="AY16" s="360"/>
      <c r="AZ16" s="360"/>
      <c r="BA16" s="360"/>
      <c r="BB16" s="360"/>
      <c r="BC16" s="360"/>
      <c r="BD16" s="360"/>
      <c r="BE16" s="360"/>
      <c r="BF16" s="360"/>
      <c r="BG16" s="360"/>
      <c r="BH16" s="228"/>
      <c r="BI16" s="360"/>
      <c r="BJ16" s="360"/>
      <c r="BK16" s="360"/>
      <c r="BL16" s="360"/>
      <c r="BM16" s="360"/>
      <c r="BN16" s="360"/>
      <c r="BO16" s="360"/>
      <c r="BP16" s="360"/>
      <c r="BQ16" s="360"/>
      <c r="BR16" s="360"/>
      <c r="BS16" s="360"/>
      <c r="BT16" s="360"/>
      <c r="BU16" s="360"/>
      <c r="BV16" s="360"/>
      <c r="BW16" s="360"/>
      <c r="BX16" s="252"/>
      <c r="BY16" s="252"/>
      <c r="BZ16" s="339" t="str">
        <f t="shared" si="18"/>
        <v>0</v>
      </c>
      <c r="CB16" s="340">
        <f t="shared" ref="CB16:CB213" si="64">IF(AND(OR(G16="教諭",G16="保育教諭",G16="保育士",G16="家庭的保育者"),L16="常勤"),O16,0)</f>
        <v>0</v>
      </c>
      <c r="CC16" s="341">
        <f t="shared" si="19"/>
        <v>0</v>
      </c>
      <c r="CD16" s="341">
        <f t="shared" ref="CD16:CD213" si="65">IF(AND(OR(G16="教諭",G16="保育教諭",G16="保育士",G16="家庭的保育者"),L16="常勤"),N16*O16,0)</f>
        <v>0</v>
      </c>
      <c r="CE16" s="341">
        <f t="shared" si="20"/>
        <v>0</v>
      </c>
      <c r="CF16" s="341">
        <f t="shared" si="21"/>
        <v>0</v>
      </c>
      <c r="CG16" s="342">
        <f t="shared" si="22"/>
        <v>0</v>
      </c>
      <c r="CH16" s="341">
        <f t="shared" si="23"/>
        <v>0</v>
      </c>
      <c r="CI16" s="342">
        <f t="shared" si="24"/>
        <v>0</v>
      </c>
      <c r="CJ16" s="341">
        <f t="shared" si="25"/>
        <v>0</v>
      </c>
      <c r="CK16" s="342">
        <f t="shared" si="26"/>
        <v>0</v>
      </c>
      <c r="CL16" s="341">
        <f t="shared" ref="CL16:CL213" si="66">IF(AND(OR(G16="教諭",G16="保育教諭",G16="保育士",G16="家庭的保育者"),L16="非常勤"),O16,0)</f>
        <v>0</v>
      </c>
      <c r="CM16" s="341">
        <f t="shared" si="27"/>
        <v>0</v>
      </c>
      <c r="CN16" s="341">
        <f t="shared" ref="CN16:CN213" si="67">IF(AND(OR(G16="教諭",G16="保育教諭",G16="保育士",G16="家庭的保育者"),L16="非常勤"),N16*O16,0)</f>
        <v>0</v>
      </c>
      <c r="CO16" s="341">
        <f t="shared" si="28"/>
        <v>0</v>
      </c>
      <c r="CP16" s="341">
        <f t="shared" si="29"/>
        <v>0</v>
      </c>
      <c r="CQ16" s="342">
        <f t="shared" si="30"/>
        <v>0</v>
      </c>
      <c r="CR16" s="341">
        <f t="shared" si="31"/>
        <v>0</v>
      </c>
      <c r="CS16" s="342">
        <f t="shared" si="32"/>
        <v>0</v>
      </c>
      <c r="CT16" s="341">
        <f t="shared" si="33"/>
        <v>0</v>
      </c>
      <c r="CU16" s="342">
        <f t="shared" si="34"/>
        <v>0</v>
      </c>
      <c r="CV16" s="344">
        <f t="shared" ref="CV16:CV213" si="68">IF(AND($G16="事務職員",$L16="常勤"),$O16,0)</f>
        <v>0</v>
      </c>
      <c r="CW16" s="344">
        <f t="shared" si="35"/>
        <v>0</v>
      </c>
      <c r="CX16" s="344">
        <f t="shared" ref="CX16:CX213" si="69">IF(AND($G16="調理員",$L16="常勤"),$O16,0)</f>
        <v>0</v>
      </c>
      <c r="CY16" s="344">
        <f t="shared" ref="CY16" si="70">CX16*$BZ16</f>
        <v>0</v>
      </c>
      <c r="CZ16" s="344">
        <f t="shared" ref="CZ16:CZ213" si="71">IF(AND($G16="保健師",$L16="常勤"),$O16,0)</f>
        <v>0</v>
      </c>
      <c r="DA16" s="344">
        <f t="shared" ref="DA16" si="72">CZ16*$BZ16</f>
        <v>0</v>
      </c>
      <c r="DB16" s="344">
        <f t="shared" ref="DB16:DB213" si="73">IF(AND($G16="看護師",$L16="常勤"),$O16,0)</f>
        <v>0</v>
      </c>
      <c r="DC16" s="344">
        <f t="shared" ref="DC16" si="74">DB16*$BZ16</f>
        <v>0</v>
      </c>
      <c r="DD16" s="344">
        <f t="shared" ref="DD16:DD213" si="75">IF(AND($G16="准看護師",$L16="常勤"),$O16,0)</f>
        <v>0</v>
      </c>
      <c r="DE16" s="344">
        <f t="shared" ref="DE16" si="76">DD16*$BZ16</f>
        <v>0</v>
      </c>
      <c r="DF16" s="344">
        <f t="shared" ref="DF16:DF213" si="77">IF(AND($G16="栄養士",$L16="常勤"),$O16,0)</f>
        <v>0</v>
      </c>
      <c r="DG16" s="344">
        <f t="shared" ref="DG16" si="78">DF16*$BZ16</f>
        <v>0</v>
      </c>
      <c r="DH16" s="344">
        <f t="shared" ref="DH16:DH213" si="79">IF(AND($G16="その他職員",$L16="常勤"),$O16,0)</f>
        <v>0</v>
      </c>
      <c r="DI16" s="344">
        <f t="shared" si="41"/>
        <v>0</v>
      </c>
      <c r="DJ16" s="344">
        <f t="shared" ref="DJ16:DJ213" si="80">IF(AND(OR(G16="事務職員",G16="調理員",G16="保健師",G16="看護師",G16="准看護師",G16="栄養士",G16="その他"),L16="常勤"),N16*O16,0)</f>
        <v>0</v>
      </c>
      <c r="DK16" s="344">
        <f t="shared" si="42"/>
        <v>0</v>
      </c>
      <c r="DL16" s="344">
        <f t="shared" si="43"/>
        <v>0</v>
      </c>
      <c r="DM16" s="342">
        <f t="shared" si="44"/>
        <v>0</v>
      </c>
      <c r="DN16" s="344">
        <f t="shared" si="45"/>
        <v>0</v>
      </c>
      <c r="DO16" s="342">
        <f t="shared" si="46"/>
        <v>0</v>
      </c>
      <c r="DP16" s="344">
        <f t="shared" si="47"/>
        <v>0</v>
      </c>
      <c r="DQ16" s="342">
        <f t="shared" si="48"/>
        <v>0</v>
      </c>
      <c r="DR16" s="341">
        <f t="shared" ref="DR16:DR62" si="81">IF(AND($G16="事務職員",$L16="非常勤"),$O16,0)</f>
        <v>0</v>
      </c>
      <c r="DS16" s="341">
        <f t="shared" si="49"/>
        <v>0</v>
      </c>
      <c r="DT16" s="341">
        <f t="shared" ref="DT16:DT62" si="82">IF(AND($G16="調理員",$L16="非常勤"),$O16,0)</f>
        <v>0</v>
      </c>
      <c r="DU16" s="341">
        <f t="shared" ref="DU16" si="83">DT16*$BZ16</f>
        <v>0</v>
      </c>
      <c r="DV16" s="341">
        <f t="shared" ref="DV16:DV62" si="84">IF(AND($G16="保健師",$L16="非常勤"),$O16,0)</f>
        <v>0</v>
      </c>
      <c r="DW16" s="341">
        <f t="shared" ref="DW16" si="85">DV16*$BZ16</f>
        <v>0</v>
      </c>
      <c r="DX16" s="341">
        <f t="shared" ref="DX16:DX62" si="86">IF(AND($G16="看護師",$L16="非常勤"),$O16,0)</f>
        <v>0</v>
      </c>
      <c r="DY16" s="341">
        <f t="shared" ref="DY16" si="87">DX16*$BZ16</f>
        <v>0</v>
      </c>
      <c r="DZ16" s="341">
        <f t="shared" ref="DZ16:DZ62" si="88">IF(AND($G16="准看護師",$L16="非常勤"),$O16,0)</f>
        <v>0</v>
      </c>
      <c r="EA16" s="341">
        <f t="shared" ref="EA16" si="89">DZ16*$BZ16</f>
        <v>0</v>
      </c>
      <c r="EB16" s="341">
        <f t="shared" ref="EB16:EB62" si="90">IF(AND($G16="栄養士",$L16="非常勤"),$O16,0)</f>
        <v>0</v>
      </c>
      <c r="EC16" s="341">
        <f t="shared" ref="EC16" si="91">EB16*$BZ16</f>
        <v>0</v>
      </c>
      <c r="ED16" s="341">
        <f t="shared" ref="ED16:ED62" si="92">IF(AND($G16="その他職員",$L16="非常勤"),$O16,0)</f>
        <v>0</v>
      </c>
      <c r="EE16" s="341">
        <f t="shared" si="55"/>
        <v>0</v>
      </c>
      <c r="EF16" s="341">
        <f t="shared" ref="EF16:EF213" si="93">IF(AND(OR(G16="事務職員",G16="調理員",G16="保健師",G16="看護師",G16="准看護師",G16="栄養士",G16="その他"),L16="非常勤"),N16*O16,0)</f>
        <v>0</v>
      </c>
      <c r="EG16" s="341">
        <f t="shared" si="56"/>
        <v>0</v>
      </c>
      <c r="EH16" s="341">
        <f t="shared" si="57"/>
        <v>0</v>
      </c>
      <c r="EI16" s="346">
        <f t="shared" si="58"/>
        <v>0</v>
      </c>
      <c r="EJ16" s="341">
        <f t="shared" si="59"/>
        <v>0</v>
      </c>
      <c r="EK16" s="347">
        <f t="shared" si="60"/>
        <v>0</v>
      </c>
      <c r="EL16" s="341">
        <f t="shared" si="61"/>
        <v>0</v>
      </c>
      <c r="EM16" s="347">
        <f t="shared" si="62"/>
        <v>0</v>
      </c>
      <c r="EN16" s="348">
        <f t="shared" si="63"/>
        <v>0</v>
      </c>
    </row>
    <row r="17" spans="1:144" ht="20.100000000000001" customHeight="1">
      <c r="A17" s="349">
        <f t="shared" si="11"/>
        <v>4</v>
      </c>
      <c r="B17" s="1136"/>
      <c r="C17" s="1136"/>
      <c r="D17" s="324"/>
      <c r="E17" s="350"/>
      <c r="F17" s="350"/>
      <c r="G17" s="350"/>
      <c r="H17" s="350"/>
      <c r="I17" s="351" t="s">
        <v>17</v>
      </c>
      <c r="J17" s="350"/>
      <c r="K17" s="351" t="s">
        <v>44</v>
      </c>
      <c r="L17" s="324"/>
      <c r="M17" s="324"/>
      <c r="N17" s="326" t="str">
        <f>IF(L17="常勤",1,IF(M17="","",IF(M17=0,0,IF(ROUND(M17/⑤⑧処遇Ⅰ入力シート!$B$17,1)&lt;0.1,0.1,ROUND(M17/⑤⑧処遇Ⅰ入力シート!$B$17,1)))))</f>
        <v/>
      </c>
      <c r="O17" s="327"/>
      <c r="P17" s="328" t="s">
        <v>342</v>
      </c>
      <c r="Q17" s="352"/>
      <c r="R17" s="353"/>
      <c r="S17" s="354"/>
      <c r="T17" s="354"/>
      <c r="U17" s="355">
        <f t="shared" si="12"/>
        <v>0</v>
      </c>
      <c r="V17" s="354"/>
      <c r="W17" s="333" t="e">
        <f>ROUND((U17+V17)*⑤⑧処遇Ⅰ入力シート!$AG$17/⑤⑧処遇Ⅰ入力シート!$AC$17,0)</f>
        <v>#DIV/0!</v>
      </c>
      <c r="X17" s="356" t="e">
        <f t="shared" si="13"/>
        <v>#DIV/0!</v>
      </c>
      <c r="Y17" s="353"/>
      <c r="Z17" s="354"/>
      <c r="AA17" s="354"/>
      <c r="AB17" s="354"/>
      <c r="AC17" s="354"/>
      <c r="AD17" s="335">
        <f t="shared" si="14"/>
        <v>0</v>
      </c>
      <c r="AE17" s="333" t="e">
        <f>ROUND(AD17*⑤⑧処遇Ⅰ入力シート!$AG$17/⑤⑧処遇Ⅰ入力シート!$AC$17,0)</f>
        <v>#DIV/0!</v>
      </c>
      <c r="AF17" s="356" t="e">
        <f t="shared" si="15"/>
        <v>#DIV/0!</v>
      </c>
      <c r="AG17" s="357"/>
      <c r="AH17" s="354"/>
      <c r="AI17" s="354"/>
      <c r="AJ17" s="333" t="e">
        <f>ROUND(SUM(AG17:AI17)*⑤⑧処遇Ⅰ入力シート!$AG$17/⑤⑧処遇Ⅰ入力シート!$AC$17,0)</f>
        <v>#DIV/0!</v>
      </c>
      <c r="AK17" s="358" t="e">
        <f t="shared" si="16"/>
        <v>#DIV/0!</v>
      </c>
      <c r="AL17" s="338">
        <f t="shared" si="17"/>
        <v>0</v>
      </c>
      <c r="AM17" s="1131"/>
      <c r="AN17" s="1131"/>
      <c r="AO17" s="1131"/>
      <c r="AP17" s="252"/>
      <c r="AQ17" s="252"/>
      <c r="AR17" s="252"/>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52"/>
      <c r="BY17" s="252"/>
      <c r="BZ17" s="339" t="str">
        <f t="shared" si="18"/>
        <v>0</v>
      </c>
      <c r="CB17" s="340">
        <f t="shared" si="64"/>
        <v>0</v>
      </c>
      <c r="CC17" s="341">
        <f t="shared" si="19"/>
        <v>0</v>
      </c>
      <c r="CD17" s="341">
        <f t="shared" si="65"/>
        <v>0</v>
      </c>
      <c r="CE17" s="341">
        <f t="shared" si="20"/>
        <v>0</v>
      </c>
      <c r="CF17" s="341">
        <f t="shared" si="21"/>
        <v>0</v>
      </c>
      <c r="CG17" s="342">
        <f t="shared" si="22"/>
        <v>0</v>
      </c>
      <c r="CH17" s="341">
        <f t="shared" si="23"/>
        <v>0</v>
      </c>
      <c r="CI17" s="342">
        <f t="shared" si="24"/>
        <v>0</v>
      </c>
      <c r="CJ17" s="341">
        <f t="shared" si="25"/>
        <v>0</v>
      </c>
      <c r="CK17" s="342">
        <f t="shared" si="26"/>
        <v>0</v>
      </c>
      <c r="CL17" s="341">
        <f t="shared" si="66"/>
        <v>0</v>
      </c>
      <c r="CM17" s="341">
        <f t="shared" si="27"/>
        <v>0</v>
      </c>
      <c r="CN17" s="341">
        <f t="shared" si="67"/>
        <v>0</v>
      </c>
      <c r="CO17" s="341">
        <f t="shared" si="28"/>
        <v>0</v>
      </c>
      <c r="CP17" s="341">
        <f t="shared" si="29"/>
        <v>0</v>
      </c>
      <c r="CQ17" s="342">
        <f t="shared" si="30"/>
        <v>0</v>
      </c>
      <c r="CR17" s="341">
        <f t="shared" si="31"/>
        <v>0</v>
      </c>
      <c r="CS17" s="342">
        <f t="shared" si="32"/>
        <v>0</v>
      </c>
      <c r="CT17" s="341">
        <f t="shared" si="33"/>
        <v>0</v>
      </c>
      <c r="CU17" s="342">
        <f t="shared" si="34"/>
        <v>0</v>
      </c>
      <c r="CV17" s="344">
        <f t="shared" si="68"/>
        <v>0</v>
      </c>
      <c r="CW17" s="344">
        <f t="shared" si="35"/>
        <v>0</v>
      </c>
      <c r="CX17" s="344">
        <f t="shared" si="69"/>
        <v>0</v>
      </c>
      <c r="CY17" s="344">
        <f t="shared" ref="CY17" si="94">CX17*$BZ17</f>
        <v>0</v>
      </c>
      <c r="CZ17" s="344">
        <f t="shared" si="71"/>
        <v>0</v>
      </c>
      <c r="DA17" s="344">
        <f t="shared" ref="DA17" si="95">CZ17*$BZ17</f>
        <v>0</v>
      </c>
      <c r="DB17" s="344">
        <f t="shared" si="73"/>
        <v>0</v>
      </c>
      <c r="DC17" s="344">
        <f t="shared" ref="DC17" si="96">DB17*$BZ17</f>
        <v>0</v>
      </c>
      <c r="DD17" s="344">
        <f t="shared" si="75"/>
        <v>0</v>
      </c>
      <c r="DE17" s="344">
        <f t="shared" ref="DE17" si="97">DD17*$BZ17</f>
        <v>0</v>
      </c>
      <c r="DF17" s="344">
        <f t="shared" si="77"/>
        <v>0</v>
      </c>
      <c r="DG17" s="344">
        <f t="shared" ref="DG17" si="98">DF17*$BZ17</f>
        <v>0</v>
      </c>
      <c r="DH17" s="344">
        <f t="shared" si="79"/>
        <v>0</v>
      </c>
      <c r="DI17" s="344">
        <f t="shared" si="41"/>
        <v>0</v>
      </c>
      <c r="DJ17" s="344">
        <f t="shared" si="80"/>
        <v>0</v>
      </c>
      <c r="DK17" s="344">
        <f t="shared" si="42"/>
        <v>0</v>
      </c>
      <c r="DL17" s="344">
        <f t="shared" si="43"/>
        <v>0</v>
      </c>
      <c r="DM17" s="342">
        <f t="shared" si="44"/>
        <v>0</v>
      </c>
      <c r="DN17" s="344">
        <f t="shared" si="45"/>
        <v>0</v>
      </c>
      <c r="DO17" s="342">
        <f t="shared" si="46"/>
        <v>0</v>
      </c>
      <c r="DP17" s="344">
        <f t="shared" si="47"/>
        <v>0</v>
      </c>
      <c r="DQ17" s="342">
        <f t="shared" si="48"/>
        <v>0</v>
      </c>
      <c r="DR17" s="341">
        <f t="shared" si="81"/>
        <v>0</v>
      </c>
      <c r="DS17" s="341">
        <f t="shared" si="49"/>
        <v>0</v>
      </c>
      <c r="DT17" s="341">
        <f t="shared" si="82"/>
        <v>0</v>
      </c>
      <c r="DU17" s="341">
        <f t="shared" ref="DU17" si="99">DT17*$BZ17</f>
        <v>0</v>
      </c>
      <c r="DV17" s="341">
        <f t="shared" si="84"/>
        <v>0</v>
      </c>
      <c r="DW17" s="341">
        <f t="shared" ref="DW17" si="100">DV17*$BZ17</f>
        <v>0</v>
      </c>
      <c r="DX17" s="341">
        <f t="shared" si="86"/>
        <v>0</v>
      </c>
      <c r="DY17" s="341">
        <f t="shared" ref="DY17" si="101">DX17*$BZ17</f>
        <v>0</v>
      </c>
      <c r="DZ17" s="341">
        <f t="shared" si="88"/>
        <v>0</v>
      </c>
      <c r="EA17" s="341">
        <f t="shared" ref="EA17" si="102">DZ17*$BZ17</f>
        <v>0</v>
      </c>
      <c r="EB17" s="341">
        <f t="shared" si="90"/>
        <v>0</v>
      </c>
      <c r="EC17" s="341">
        <f t="shared" ref="EC17" si="103">EB17*$BZ17</f>
        <v>0</v>
      </c>
      <c r="ED17" s="341">
        <f t="shared" si="92"/>
        <v>0</v>
      </c>
      <c r="EE17" s="341">
        <f t="shared" si="55"/>
        <v>0</v>
      </c>
      <c r="EF17" s="341">
        <f t="shared" si="93"/>
        <v>0</v>
      </c>
      <c r="EG17" s="341">
        <f t="shared" si="56"/>
        <v>0</v>
      </c>
      <c r="EH17" s="341">
        <f t="shared" si="57"/>
        <v>0</v>
      </c>
      <c r="EI17" s="346">
        <f t="shared" si="58"/>
        <v>0</v>
      </c>
      <c r="EJ17" s="341">
        <f t="shared" si="59"/>
        <v>0</v>
      </c>
      <c r="EK17" s="347">
        <f t="shared" si="60"/>
        <v>0</v>
      </c>
      <c r="EL17" s="341">
        <f t="shared" si="61"/>
        <v>0</v>
      </c>
      <c r="EM17" s="347">
        <f t="shared" si="62"/>
        <v>0</v>
      </c>
      <c r="EN17" s="348">
        <f t="shared" si="63"/>
        <v>0</v>
      </c>
    </row>
    <row r="18" spans="1:144" ht="20.100000000000001" customHeight="1">
      <c r="A18" s="349">
        <f t="shared" si="11"/>
        <v>5</v>
      </c>
      <c r="B18" s="1136"/>
      <c r="C18" s="1136"/>
      <c r="D18" s="324"/>
      <c r="E18" s="350"/>
      <c r="F18" s="350"/>
      <c r="G18" s="350"/>
      <c r="H18" s="350"/>
      <c r="I18" s="351" t="s">
        <v>17</v>
      </c>
      <c r="J18" s="350"/>
      <c r="K18" s="351" t="s">
        <v>44</v>
      </c>
      <c r="L18" s="324"/>
      <c r="M18" s="324"/>
      <c r="N18" s="326" t="str">
        <f>IF(L18="常勤",1,IF(M18="","",IF(M18=0,0,IF(ROUND(M18/⑤⑧処遇Ⅰ入力シート!$B$17,1)&lt;0.1,0.1,ROUND(M18/⑤⑧処遇Ⅰ入力シート!$B$17,1)))))</f>
        <v/>
      </c>
      <c r="O18" s="327"/>
      <c r="P18" s="328" t="s">
        <v>342</v>
      </c>
      <c r="Q18" s="352"/>
      <c r="R18" s="353"/>
      <c r="S18" s="354"/>
      <c r="T18" s="354"/>
      <c r="U18" s="355">
        <f t="shared" si="12"/>
        <v>0</v>
      </c>
      <c r="V18" s="354"/>
      <c r="W18" s="333" t="e">
        <f>ROUND((U18+V18)*⑤⑧処遇Ⅰ入力シート!$AG$17/⑤⑧処遇Ⅰ入力シート!$AC$17,0)</f>
        <v>#DIV/0!</v>
      </c>
      <c r="X18" s="356" t="e">
        <f t="shared" si="13"/>
        <v>#DIV/0!</v>
      </c>
      <c r="Y18" s="353"/>
      <c r="Z18" s="354"/>
      <c r="AA18" s="354"/>
      <c r="AB18" s="354"/>
      <c r="AC18" s="354"/>
      <c r="AD18" s="335">
        <f t="shared" si="14"/>
        <v>0</v>
      </c>
      <c r="AE18" s="333" t="e">
        <f>ROUND(AD18*⑤⑧処遇Ⅰ入力シート!$AG$17/⑤⑧処遇Ⅰ入力シート!$AC$17,0)</f>
        <v>#DIV/0!</v>
      </c>
      <c r="AF18" s="356" t="e">
        <f t="shared" si="15"/>
        <v>#DIV/0!</v>
      </c>
      <c r="AG18" s="357"/>
      <c r="AH18" s="354"/>
      <c r="AI18" s="354"/>
      <c r="AJ18" s="333" t="e">
        <f>ROUND(SUM(AG18:AI18)*⑤⑧処遇Ⅰ入力シート!$AG$17/⑤⑧処遇Ⅰ入力シート!$AC$17,0)</f>
        <v>#DIV/0!</v>
      </c>
      <c r="AK18" s="358" t="e">
        <f t="shared" si="16"/>
        <v>#DIV/0!</v>
      </c>
      <c r="AL18" s="338">
        <f t="shared" si="17"/>
        <v>0</v>
      </c>
      <c r="AM18" s="1131"/>
      <c r="AN18" s="1131"/>
      <c r="AO18" s="1131"/>
      <c r="AP18" s="252"/>
      <c r="AQ18" s="252"/>
      <c r="AR18" s="361"/>
      <c r="AS18" s="1290" t="s">
        <v>26</v>
      </c>
      <c r="AT18" s="1291"/>
      <c r="AU18" s="1291"/>
      <c r="AV18" s="1291"/>
      <c r="AW18" s="1291"/>
      <c r="AX18" s="1291"/>
      <c r="AY18" s="1291"/>
      <c r="AZ18" s="1291"/>
      <c r="BA18" s="1291"/>
      <c r="BB18" s="1291"/>
      <c r="BC18" s="1291"/>
      <c r="BD18" s="1291"/>
      <c r="BE18" s="1291"/>
      <c r="BF18" s="1291"/>
      <c r="BG18" s="1292"/>
      <c r="BH18" s="362"/>
      <c r="BI18" s="1296" t="s">
        <v>26</v>
      </c>
      <c r="BJ18" s="1296"/>
      <c r="BK18" s="1296"/>
      <c r="BL18" s="1296"/>
      <c r="BM18" s="1296"/>
      <c r="BN18" s="1296"/>
      <c r="BO18" s="1296"/>
      <c r="BP18" s="1296"/>
      <c r="BQ18" s="1296"/>
      <c r="BR18" s="1296"/>
      <c r="BS18" s="1296"/>
      <c r="BT18" s="1296"/>
      <c r="BU18" s="1296"/>
      <c r="BV18" s="1296"/>
      <c r="BW18" s="1296"/>
      <c r="BX18" s="1296"/>
      <c r="BY18" s="252"/>
      <c r="BZ18" s="339" t="str">
        <f t="shared" si="18"/>
        <v>0</v>
      </c>
      <c r="CB18" s="340">
        <f t="shared" si="64"/>
        <v>0</v>
      </c>
      <c r="CC18" s="341">
        <f t="shared" si="19"/>
        <v>0</v>
      </c>
      <c r="CD18" s="341">
        <f t="shared" si="65"/>
        <v>0</v>
      </c>
      <c r="CE18" s="341">
        <f t="shared" si="20"/>
        <v>0</v>
      </c>
      <c r="CF18" s="341">
        <f t="shared" si="21"/>
        <v>0</v>
      </c>
      <c r="CG18" s="342">
        <f t="shared" si="22"/>
        <v>0</v>
      </c>
      <c r="CH18" s="341">
        <f t="shared" si="23"/>
        <v>0</v>
      </c>
      <c r="CI18" s="342">
        <f t="shared" si="24"/>
        <v>0</v>
      </c>
      <c r="CJ18" s="341">
        <f t="shared" si="25"/>
        <v>0</v>
      </c>
      <c r="CK18" s="342">
        <f t="shared" si="26"/>
        <v>0</v>
      </c>
      <c r="CL18" s="341">
        <f t="shared" si="66"/>
        <v>0</v>
      </c>
      <c r="CM18" s="341">
        <f t="shared" si="27"/>
        <v>0</v>
      </c>
      <c r="CN18" s="341">
        <f t="shared" si="67"/>
        <v>0</v>
      </c>
      <c r="CO18" s="341">
        <f t="shared" si="28"/>
        <v>0</v>
      </c>
      <c r="CP18" s="341">
        <f t="shared" si="29"/>
        <v>0</v>
      </c>
      <c r="CQ18" s="342">
        <f t="shared" si="30"/>
        <v>0</v>
      </c>
      <c r="CR18" s="341">
        <f t="shared" si="31"/>
        <v>0</v>
      </c>
      <c r="CS18" s="342">
        <f t="shared" si="32"/>
        <v>0</v>
      </c>
      <c r="CT18" s="341">
        <f t="shared" si="33"/>
        <v>0</v>
      </c>
      <c r="CU18" s="342">
        <f t="shared" si="34"/>
        <v>0</v>
      </c>
      <c r="CV18" s="344">
        <f t="shared" si="68"/>
        <v>0</v>
      </c>
      <c r="CW18" s="344">
        <f t="shared" si="35"/>
        <v>0</v>
      </c>
      <c r="CX18" s="344">
        <f t="shared" si="69"/>
        <v>0</v>
      </c>
      <c r="CY18" s="344">
        <f t="shared" ref="CY18" si="104">CX18*$BZ18</f>
        <v>0</v>
      </c>
      <c r="CZ18" s="344">
        <f t="shared" si="71"/>
        <v>0</v>
      </c>
      <c r="DA18" s="344">
        <f t="shared" ref="DA18" si="105">CZ18*$BZ18</f>
        <v>0</v>
      </c>
      <c r="DB18" s="344">
        <f t="shared" si="73"/>
        <v>0</v>
      </c>
      <c r="DC18" s="344">
        <f t="shared" ref="DC18" si="106">DB18*$BZ18</f>
        <v>0</v>
      </c>
      <c r="DD18" s="344">
        <f t="shared" si="75"/>
        <v>0</v>
      </c>
      <c r="DE18" s="344">
        <f t="shared" ref="DE18" si="107">DD18*$BZ18</f>
        <v>0</v>
      </c>
      <c r="DF18" s="344">
        <f t="shared" si="77"/>
        <v>0</v>
      </c>
      <c r="DG18" s="344">
        <f t="shared" ref="DG18" si="108">DF18*$BZ18</f>
        <v>0</v>
      </c>
      <c r="DH18" s="344">
        <f t="shared" si="79"/>
        <v>0</v>
      </c>
      <c r="DI18" s="344">
        <f t="shared" si="41"/>
        <v>0</v>
      </c>
      <c r="DJ18" s="344">
        <f t="shared" si="80"/>
        <v>0</v>
      </c>
      <c r="DK18" s="344">
        <f t="shared" si="42"/>
        <v>0</v>
      </c>
      <c r="DL18" s="344">
        <f t="shared" si="43"/>
        <v>0</v>
      </c>
      <c r="DM18" s="342">
        <f t="shared" si="44"/>
        <v>0</v>
      </c>
      <c r="DN18" s="344">
        <f t="shared" si="45"/>
        <v>0</v>
      </c>
      <c r="DO18" s="342">
        <f t="shared" si="46"/>
        <v>0</v>
      </c>
      <c r="DP18" s="344">
        <f t="shared" si="47"/>
        <v>0</v>
      </c>
      <c r="DQ18" s="342">
        <f t="shared" si="48"/>
        <v>0</v>
      </c>
      <c r="DR18" s="341">
        <f t="shared" si="81"/>
        <v>0</v>
      </c>
      <c r="DS18" s="341">
        <f t="shared" si="49"/>
        <v>0</v>
      </c>
      <c r="DT18" s="341">
        <f t="shared" si="82"/>
        <v>0</v>
      </c>
      <c r="DU18" s="341">
        <f t="shared" ref="DU18" si="109">DT18*$BZ18</f>
        <v>0</v>
      </c>
      <c r="DV18" s="341">
        <f t="shared" si="84"/>
        <v>0</v>
      </c>
      <c r="DW18" s="341">
        <f t="shared" ref="DW18" si="110">DV18*$BZ18</f>
        <v>0</v>
      </c>
      <c r="DX18" s="341">
        <f t="shared" si="86"/>
        <v>0</v>
      </c>
      <c r="DY18" s="341">
        <f t="shared" ref="DY18" si="111">DX18*$BZ18</f>
        <v>0</v>
      </c>
      <c r="DZ18" s="341">
        <f t="shared" si="88"/>
        <v>0</v>
      </c>
      <c r="EA18" s="341">
        <f t="shared" ref="EA18" si="112">DZ18*$BZ18</f>
        <v>0</v>
      </c>
      <c r="EB18" s="341">
        <f t="shared" si="90"/>
        <v>0</v>
      </c>
      <c r="EC18" s="341">
        <f t="shared" ref="EC18" si="113">EB18*$BZ18</f>
        <v>0</v>
      </c>
      <c r="ED18" s="341">
        <f t="shared" si="92"/>
        <v>0</v>
      </c>
      <c r="EE18" s="341">
        <f t="shared" si="55"/>
        <v>0</v>
      </c>
      <c r="EF18" s="341">
        <f t="shared" si="93"/>
        <v>0</v>
      </c>
      <c r="EG18" s="341">
        <f t="shared" si="56"/>
        <v>0</v>
      </c>
      <c r="EH18" s="341">
        <f t="shared" si="57"/>
        <v>0</v>
      </c>
      <c r="EI18" s="346">
        <f t="shared" si="58"/>
        <v>0</v>
      </c>
      <c r="EJ18" s="341">
        <f t="shared" si="59"/>
        <v>0</v>
      </c>
      <c r="EK18" s="347">
        <f t="shared" si="60"/>
        <v>0</v>
      </c>
      <c r="EL18" s="341">
        <f t="shared" si="61"/>
        <v>0</v>
      </c>
      <c r="EM18" s="347">
        <f t="shared" si="62"/>
        <v>0</v>
      </c>
      <c r="EN18" s="348">
        <f t="shared" si="63"/>
        <v>0</v>
      </c>
    </row>
    <row r="19" spans="1:144" ht="20.100000000000001" customHeight="1">
      <c r="A19" s="349">
        <f t="shared" si="11"/>
        <v>6</v>
      </c>
      <c r="B19" s="1136"/>
      <c r="C19" s="1136"/>
      <c r="D19" s="324"/>
      <c r="E19" s="350"/>
      <c r="F19" s="350"/>
      <c r="G19" s="350"/>
      <c r="H19" s="350"/>
      <c r="I19" s="351" t="s">
        <v>17</v>
      </c>
      <c r="J19" s="350"/>
      <c r="K19" s="351" t="s">
        <v>44</v>
      </c>
      <c r="L19" s="324"/>
      <c r="M19" s="324"/>
      <c r="N19" s="326" t="str">
        <f>IF(L19="常勤",1,IF(M19="","",IF(M19=0,0,IF(ROUND(M19/⑤⑧処遇Ⅰ入力シート!$B$17,1)&lt;0.1,0.1,ROUND(M19/⑤⑧処遇Ⅰ入力シート!$B$17,1)))))</f>
        <v/>
      </c>
      <c r="O19" s="327"/>
      <c r="P19" s="328" t="s">
        <v>342</v>
      </c>
      <c r="Q19" s="352"/>
      <c r="R19" s="353"/>
      <c r="S19" s="354"/>
      <c r="T19" s="354"/>
      <c r="U19" s="355">
        <f t="shared" si="12"/>
        <v>0</v>
      </c>
      <c r="V19" s="354"/>
      <c r="W19" s="333" t="e">
        <f>ROUND((U19+V19)*⑤⑧処遇Ⅰ入力シート!$AG$17/⑤⑧処遇Ⅰ入力シート!$AC$17,0)</f>
        <v>#DIV/0!</v>
      </c>
      <c r="X19" s="356" t="e">
        <f t="shared" si="13"/>
        <v>#DIV/0!</v>
      </c>
      <c r="Y19" s="353"/>
      <c r="Z19" s="354"/>
      <c r="AA19" s="354"/>
      <c r="AB19" s="354"/>
      <c r="AC19" s="354"/>
      <c r="AD19" s="335">
        <f t="shared" si="14"/>
        <v>0</v>
      </c>
      <c r="AE19" s="333" t="e">
        <f>ROUND(AD19*⑤⑧処遇Ⅰ入力シート!$AG$17/⑤⑧処遇Ⅰ入力シート!$AC$17,0)</f>
        <v>#DIV/0!</v>
      </c>
      <c r="AF19" s="356" t="e">
        <f t="shared" si="15"/>
        <v>#DIV/0!</v>
      </c>
      <c r="AG19" s="357"/>
      <c r="AH19" s="354"/>
      <c r="AI19" s="354"/>
      <c r="AJ19" s="333" t="e">
        <f>ROUND(SUM(AG19:AI19)*⑤⑧処遇Ⅰ入力シート!$AG$17/⑤⑧処遇Ⅰ入力シート!$AC$17,0)</f>
        <v>#DIV/0!</v>
      </c>
      <c r="AK19" s="358" t="e">
        <f t="shared" si="16"/>
        <v>#DIV/0!</v>
      </c>
      <c r="AL19" s="338">
        <f t="shared" si="17"/>
        <v>0</v>
      </c>
      <c r="AM19" s="1131"/>
      <c r="AN19" s="1131"/>
      <c r="AO19" s="1131"/>
      <c r="AP19" s="252"/>
      <c r="AQ19" s="252"/>
      <c r="AR19" s="361"/>
      <c r="AS19" s="1293"/>
      <c r="AT19" s="1294"/>
      <c r="AU19" s="1294"/>
      <c r="AV19" s="1294"/>
      <c r="AW19" s="1294"/>
      <c r="AX19" s="1294"/>
      <c r="AY19" s="1294"/>
      <c r="AZ19" s="1294"/>
      <c r="BA19" s="1294"/>
      <c r="BB19" s="1294"/>
      <c r="BC19" s="1294"/>
      <c r="BD19" s="1294"/>
      <c r="BE19" s="1294"/>
      <c r="BF19" s="1294"/>
      <c r="BG19" s="1295"/>
      <c r="BH19" s="362"/>
      <c r="BI19" s="1296"/>
      <c r="BJ19" s="1296"/>
      <c r="BK19" s="1296"/>
      <c r="BL19" s="1296"/>
      <c r="BM19" s="1296"/>
      <c r="BN19" s="1296"/>
      <c r="BO19" s="1296"/>
      <c r="BP19" s="1296"/>
      <c r="BQ19" s="1296"/>
      <c r="BR19" s="1296"/>
      <c r="BS19" s="1296"/>
      <c r="BT19" s="1296"/>
      <c r="BU19" s="1296"/>
      <c r="BV19" s="1296"/>
      <c r="BW19" s="1296"/>
      <c r="BX19" s="1296"/>
      <c r="BY19" s="252"/>
      <c r="BZ19" s="339" t="str">
        <f t="shared" si="18"/>
        <v>0</v>
      </c>
      <c r="CB19" s="340">
        <f t="shared" si="64"/>
        <v>0</v>
      </c>
      <c r="CC19" s="341">
        <f t="shared" si="19"/>
        <v>0</v>
      </c>
      <c r="CD19" s="341">
        <f t="shared" si="65"/>
        <v>0</v>
      </c>
      <c r="CE19" s="341">
        <f t="shared" si="20"/>
        <v>0</v>
      </c>
      <c r="CF19" s="341">
        <f t="shared" si="21"/>
        <v>0</v>
      </c>
      <c r="CG19" s="342">
        <f t="shared" si="22"/>
        <v>0</v>
      </c>
      <c r="CH19" s="341">
        <f t="shared" si="23"/>
        <v>0</v>
      </c>
      <c r="CI19" s="342">
        <f t="shared" si="24"/>
        <v>0</v>
      </c>
      <c r="CJ19" s="341">
        <f t="shared" si="25"/>
        <v>0</v>
      </c>
      <c r="CK19" s="342">
        <f t="shared" si="26"/>
        <v>0</v>
      </c>
      <c r="CL19" s="341">
        <f t="shared" si="66"/>
        <v>0</v>
      </c>
      <c r="CM19" s="341">
        <f t="shared" si="27"/>
        <v>0</v>
      </c>
      <c r="CN19" s="341">
        <f t="shared" si="67"/>
        <v>0</v>
      </c>
      <c r="CO19" s="341">
        <f t="shared" si="28"/>
        <v>0</v>
      </c>
      <c r="CP19" s="341">
        <f t="shared" si="29"/>
        <v>0</v>
      </c>
      <c r="CQ19" s="342">
        <f t="shared" si="30"/>
        <v>0</v>
      </c>
      <c r="CR19" s="341">
        <f t="shared" si="31"/>
        <v>0</v>
      </c>
      <c r="CS19" s="342">
        <f t="shared" si="32"/>
        <v>0</v>
      </c>
      <c r="CT19" s="341">
        <f t="shared" si="33"/>
        <v>0</v>
      </c>
      <c r="CU19" s="342">
        <f t="shared" si="34"/>
        <v>0</v>
      </c>
      <c r="CV19" s="344">
        <f t="shared" si="68"/>
        <v>0</v>
      </c>
      <c r="CW19" s="344">
        <f t="shared" si="35"/>
        <v>0</v>
      </c>
      <c r="CX19" s="344">
        <f t="shared" si="69"/>
        <v>0</v>
      </c>
      <c r="CY19" s="344">
        <f t="shared" ref="CY19" si="114">CX19*$BZ19</f>
        <v>0</v>
      </c>
      <c r="CZ19" s="344">
        <f t="shared" si="71"/>
        <v>0</v>
      </c>
      <c r="DA19" s="344">
        <f t="shared" ref="DA19" si="115">CZ19*$BZ19</f>
        <v>0</v>
      </c>
      <c r="DB19" s="344">
        <f t="shared" si="73"/>
        <v>0</v>
      </c>
      <c r="DC19" s="344">
        <f t="shared" ref="DC19" si="116">DB19*$BZ19</f>
        <v>0</v>
      </c>
      <c r="DD19" s="344">
        <f t="shared" si="75"/>
        <v>0</v>
      </c>
      <c r="DE19" s="344">
        <f t="shared" ref="DE19" si="117">DD19*$BZ19</f>
        <v>0</v>
      </c>
      <c r="DF19" s="344">
        <f t="shared" si="77"/>
        <v>0</v>
      </c>
      <c r="DG19" s="344">
        <f t="shared" ref="DG19" si="118">DF19*$BZ19</f>
        <v>0</v>
      </c>
      <c r="DH19" s="344">
        <f t="shared" si="79"/>
        <v>0</v>
      </c>
      <c r="DI19" s="344">
        <f t="shared" si="41"/>
        <v>0</v>
      </c>
      <c r="DJ19" s="344">
        <f t="shared" si="80"/>
        <v>0</v>
      </c>
      <c r="DK19" s="344">
        <f t="shared" si="42"/>
        <v>0</v>
      </c>
      <c r="DL19" s="344">
        <f t="shared" si="43"/>
        <v>0</v>
      </c>
      <c r="DM19" s="342">
        <f t="shared" si="44"/>
        <v>0</v>
      </c>
      <c r="DN19" s="344">
        <f t="shared" si="45"/>
        <v>0</v>
      </c>
      <c r="DO19" s="342">
        <f t="shared" si="46"/>
        <v>0</v>
      </c>
      <c r="DP19" s="344">
        <f t="shared" si="47"/>
        <v>0</v>
      </c>
      <c r="DQ19" s="342">
        <f t="shared" si="48"/>
        <v>0</v>
      </c>
      <c r="DR19" s="341">
        <f t="shared" si="81"/>
        <v>0</v>
      </c>
      <c r="DS19" s="341">
        <f t="shared" si="49"/>
        <v>0</v>
      </c>
      <c r="DT19" s="341">
        <f t="shared" si="82"/>
        <v>0</v>
      </c>
      <c r="DU19" s="341">
        <f t="shared" ref="DU19" si="119">DT19*$BZ19</f>
        <v>0</v>
      </c>
      <c r="DV19" s="341">
        <f t="shared" si="84"/>
        <v>0</v>
      </c>
      <c r="DW19" s="341">
        <f t="shared" ref="DW19" si="120">DV19*$BZ19</f>
        <v>0</v>
      </c>
      <c r="DX19" s="341">
        <f t="shared" si="86"/>
        <v>0</v>
      </c>
      <c r="DY19" s="341">
        <f t="shared" ref="DY19" si="121">DX19*$BZ19</f>
        <v>0</v>
      </c>
      <c r="DZ19" s="341">
        <f t="shared" si="88"/>
        <v>0</v>
      </c>
      <c r="EA19" s="341">
        <f t="shared" ref="EA19" si="122">DZ19*$BZ19</f>
        <v>0</v>
      </c>
      <c r="EB19" s="341">
        <f t="shared" si="90"/>
        <v>0</v>
      </c>
      <c r="EC19" s="341">
        <f t="shared" ref="EC19" si="123">EB19*$BZ19</f>
        <v>0</v>
      </c>
      <c r="ED19" s="341">
        <f t="shared" si="92"/>
        <v>0</v>
      </c>
      <c r="EE19" s="341">
        <f t="shared" si="55"/>
        <v>0</v>
      </c>
      <c r="EF19" s="341">
        <f t="shared" si="93"/>
        <v>0</v>
      </c>
      <c r="EG19" s="341">
        <f t="shared" si="56"/>
        <v>0</v>
      </c>
      <c r="EH19" s="341">
        <f t="shared" si="57"/>
        <v>0</v>
      </c>
      <c r="EI19" s="346">
        <f t="shared" si="58"/>
        <v>0</v>
      </c>
      <c r="EJ19" s="341">
        <f t="shared" si="59"/>
        <v>0</v>
      </c>
      <c r="EK19" s="347">
        <f t="shared" si="60"/>
        <v>0</v>
      </c>
      <c r="EL19" s="341">
        <f t="shared" si="61"/>
        <v>0</v>
      </c>
      <c r="EM19" s="347">
        <f t="shared" si="62"/>
        <v>0</v>
      </c>
      <c r="EN19" s="348">
        <f t="shared" si="63"/>
        <v>0</v>
      </c>
    </row>
    <row r="20" spans="1:144" ht="20.100000000000001" customHeight="1">
      <c r="A20" s="349">
        <f t="shared" si="11"/>
        <v>7</v>
      </c>
      <c r="B20" s="1136"/>
      <c r="C20" s="1136"/>
      <c r="D20" s="324"/>
      <c r="E20" s="350"/>
      <c r="F20" s="350"/>
      <c r="G20" s="350"/>
      <c r="H20" s="350"/>
      <c r="I20" s="351" t="s">
        <v>17</v>
      </c>
      <c r="J20" s="350"/>
      <c r="K20" s="351" t="s">
        <v>44</v>
      </c>
      <c r="L20" s="324"/>
      <c r="M20" s="324"/>
      <c r="N20" s="326" t="str">
        <f>IF(L20="常勤",1,IF(M20="","",IF(M20=0,0,IF(ROUND(M20/⑤⑧処遇Ⅰ入力シート!$B$17,1)&lt;0.1,0.1,ROUND(M20/⑤⑧処遇Ⅰ入力シート!$B$17,1)))))</f>
        <v/>
      </c>
      <c r="O20" s="327"/>
      <c r="P20" s="328" t="s">
        <v>342</v>
      </c>
      <c r="Q20" s="352"/>
      <c r="R20" s="353"/>
      <c r="S20" s="354"/>
      <c r="T20" s="354"/>
      <c r="U20" s="355">
        <f t="shared" si="12"/>
        <v>0</v>
      </c>
      <c r="V20" s="354"/>
      <c r="W20" s="333" t="e">
        <f>ROUND((U20+V20)*⑤⑧処遇Ⅰ入力シート!$AG$17/⑤⑧処遇Ⅰ入力シート!$AC$17,0)</f>
        <v>#DIV/0!</v>
      </c>
      <c r="X20" s="356" t="e">
        <f t="shared" si="13"/>
        <v>#DIV/0!</v>
      </c>
      <c r="Y20" s="353"/>
      <c r="Z20" s="354"/>
      <c r="AA20" s="354"/>
      <c r="AB20" s="354"/>
      <c r="AC20" s="354"/>
      <c r="AD20" s="335">
        <f t="shared" si="14"/>
        <v>0</v>
      </c>
      <c r="AE20" s="333" t="e">
        <f>ROUND(AD20*⑤⑧処遇Ⅰ入力シート!$AG$17/⑤⑧処遇Ⅰ入力シート!$AC$17,0)</f>
        <v>#DIV/0!</v>
      </c>
      <c r="AF20" s="356" t="e">
        <f t="shared" si="15"/>
        <v>#DIV/0!</v>
      </c>
      <c r="AG20" s="357"/>
      <c r="AH20" s="354"/>
      <c r="AI20" s="354"/>
      <c r="AJ20" s="333" t="e">
        <f>ROUND(SUM(AG20:AI20)*⑤⑧処遇Ⅰ入力シート!$AG$17/⑤⑧処遇Ⅰ入力シート!$AC$17,0)</f>
        <v>#DIV/0!</v>
      </c>
      <c r="AK20" s="358" t="e">
        <f t="shared" si="16"/>
        <v>#DIV/0!</v>
      </c>
      <c r="AL20" s="338">
        <f t="shared" si="17"/>
        <v>0</v>
      </c>
      <c r="AM20" s="1131"/>
      <c r="AN20" s="1131"/>
      <c r="AO20" s="1131"/>
      <c r="AP20" s="252"/>
      <c r="AQ20" s="252"/>
      <c r="AR20" s="361"/>
      <c r="AS20" s="1117" t="s">
        <v>93</v>
      </c>
      <c r="AT20" s="1118"/>
      <c r="AU20" s="1230" t="s">
        <v>18</v>
      </c>
      <c r="AV20" s="1231"/>
      <c r="AW20" s="1232"/>
      <c r="AX20" s="1230" t="s">
        <v>22</v>
      </c>
      <c r="AY20" s="1232"/>
      <c r="AZ20" s="1237" t="s">
        <v>19</v>
      </c>
      <c r="BA20" s="1100"/>
      <c r="BB20" s="1097" t="s">
        <v>23</v>
      </c>
      <c r="BC20" s="1097"/>
      <c r="BD20" s="1097"/>
      <c r="BE20" s="1097"/>
      <c r="BF20" s="1097"/>
      <c r="BG20" s="1098"/>
      <c r="BH20" s="362"/>
      <c r="BI20" s="1130" t="s">
        <v>94</v>
      </c>
      <c r="BJ20" s="1130"/>
      <c r="BK20" s="1088" t="s">
        <v>18</v>
      </c>
      <c r="BL20" s="1088"/>
      <c r="BM20" s="1088"/>
      <c r="BN20" s="1088" t="s">
        <v>22</v>
      </c>
      <c r="BO20" s="1088"/>
      <c r="BP20" s="1088" t="s">
        <v>19</v>
      </c>
      <c r="BQ20" s="1088"/>
      <c r="BR20" s="1088"/>
      <c r="BS20" s="1088" t="s">
        <v>23</v>
      </c>
      <c r="BT20" s="1088"/>
      <c r="BU20" s="1088"/>
      <c r="BV20" s="1088"/>
      <c r="BW20" s="1088"/>
      <c r="BX20" s="1088"/>
      <c r="BY20" s="252"/>
      <c r="BZ20" s="339" t="str">
        <f t="shared" si="18"/>
        <v>0</v>
      </c>
      <c r="CB20" s="340">
        <f t="shared" si="64"/>
        <v>0</v>
      </c>
      <c r="CC20" s="341">
        <f t="shared" si="19"/>
        <v>0</v>
      </c>
      <c r="CD20" s="341">
        <f t="shared" si="65"/>
        <v>0</v>
      </c>
      <c r="CE20" s="341">
        <f t="shared" si="20"/>
        <v>0</v>
      </c>
      <c r="CF20" s="341">
        <f t="shared" si="21"/>
        <v>0</v>
      </c>
      <c r="CG20" s="342">
        <f t="shared" si="22"/>
        <v>0</v>
      </c>
      <c r="CH20" s="341">
        <f t="shared" si="23"/>
        <v>0</v>
      </c>
      <c r="CI20" s="342">
        <f t="shared" si="24"/>
        <v>0</v>
      </c>
      <c r="CJ20" s="341">
        <f t="shared" si="25"/>
        <v>0</v>
      </c>
      <c r="CK20" s="342">
        <f t="shared" si="26"/>
        <v>0</v>
      </c>
      <c r="CL20" s="341">
        <f t="shared" si="66"/>
        <v>0</v>
      </c>
      <c r="CM20" s="341">
        <f t="shared" si="27"/>
        <v>0</v>
      </c>
      <c r="CN20" s="341">
        <f t="shared" si="67"/>
        <v>0</v>
      </c>
      <c r="CO20" s="341">
        <f t="shared" si="28"/>
        <v>0</v>
      </c>
      <c r="CP20" s="341">
        <f t="shared" si="29"/>
        <v>0</v>
      </c>
      <c r="CQ20" s="342">
        <f t="shared" si="30"/>
        <v>0</v>
      </c>
      <c r="CR20" s="341">
        <f t="shared" si="31"/>
        <v>0</v>
      </c>
      <c r="CS20" s="342">
        <f t="shared" si="32"/>
        <v>0</v>
      </c>
      <c r="CT20" s="341">
        <f t="shared" si="33"/>
        <v>0</v>
      </c>
      <c r="CU20" s="342">
        <f t="shared" si="34"/>
        <v>0</v>
      </c>
      <c r="CV20" s="344">
        <f t="shared" si="68"/>
        <v>0</v>
      </c>
      <c r="CW20" s="344">
        <f t="shared" si="35"/>
        <v>0</v>
      </c>
      <c r="CX20" s="344">
        <f t="shared" si="69"/>
        <v>0</v>
      </c>
      <c r="CY20" s="344">
        <f t="shared" ref="CY20" si="124">CX20*$BZ20</f>
        <v>0</v>
      </c>
      <c r="CZ20" s="344">
        <f t="shared" si="71"/>
        <v>0</v>
      </c>
      <c r="DA20" s="344">
        <f t="shared" ref="DA20" si="125">CZ20*$BZ20</f>
        <v>0</v>
      </c>
      <c r="DB20" s="344">
        <f t="shared" si="73"/>
        <v>0</v>
      </c>
      <c r="DC20" s="344">
        <f t="shared" ref="DC20" si="126">DB20*$BZ20</f>
        <v>0</v>
      </c>
      <c r="DD20" s="344">
        <f t="shared" si="75"/>
        <v>0</v>
      </c>
      <c r="DE20" s="344">
        <f t="shared" ref="DE20" si="127">DD20*$BZ20</f>
        <v>0</v>
      </c>
      <c r="DF20" s="344">
        <f t="shared" si="77"/>
        <v>0</v>
      </c>
      <c r="DG20" s="344">
        <f t="shared" ref="DG20" si="128">DF20*$BZ20</f>
        <v>0</v>
      </c>
      <c r="DH20" s="344">
        <f t="shared" si="79"/>
        <v>0</v>
      </c>
      <c r="DI20" s="344">
        <f t="shared" si="41"/>
        <v>0</v>
      </c>
      <c r="DJ20" s="344">
        <f t="shared" si="80"/>
        <v>0</v>
      </c>
      <c r="DK20" s="344">
        <f t="shared" si="42"/>
        <v>0</v>
      </c>
      <c r="DL20" s="344">
        <f t="shared" si="43"/>
        <v>0</v>
      </c>
      <c r="DM20" s="342">
        <f t="shared" si="44"/>
        <v>0</v>
      </c>
      <c r="DN20" s="344">
        <f t="shared" si="45"/>
        <v>0</v>
      </c>
      <c r="DO20" s="342">
        <f t="shared" si="46"/>
        <v>0</v>
      </c>
      <c r="DP20" s="344">
        <f t="shared" si="47"/>
        <v>0</v>
      </c>
      <c r="DQ20" s="342">
        <f t="shared" si="48"/>
        <v>0</v>
      </c>
      <c r="DR20" s="341">
        <f t="shared" si="81"/>
        <v>0</v>
      </c>
      <c r="DS20" s="341">
        <f t="shared" si="49"/>
        <v>0</v>
      </c>
      <c r="DT20" s="341">
        <f t="shared" si="82"/>
        <v>0</v>
      </c>
      <c r="DU20" s="341">
        <f t="shared" ref="DU20" si="129">DT20*$BZ20</f>
        <v>0</v>
      </c>
      <c r="DV20" s="341">
        <f t="shared" si="84"/>
        <v>0</v>
      </c>
      <c r="DW20" s="341">
        <f t="shared" ref="DW20" si="130">DV20*$BZ20</f>
        <v>0</v>
      </c>
      <c r="DX20" s="341">
        <f t="shared" si="86"/>
        <v>0</v>
      </c>
      <c r="DY20" s="341">
        <f t="shared" ref="DY20" si="131">DX20*$BZ20</f>
        <v>0</v>
      </c>
      <c r="DZ20" s="341">
        <f t="shared" si="88"/>
        <v>0</v>
      </c>
      <c r="EA20" s="341">
        <f t="shared" ref="EA20" si="132">DZ20*$BZ20</f>
        <v>0</v>
      </c>
      <c r="EB20" s="341">
        <f t="shared" si="90"/>
        <v>0</v>
      </c>
      <c r="EC20" s="341">
        <f t="shared" ref="EC20" si="133">EB20*$BZ20</f>
        <v>0</v>
      </c>
      <c r="ED20" s="341">
        <f t="shared" si="92"/>
        <v>0</v>
      </c>
      <c r="EE20" s="341">
        <f t="shared" si="55"/>
        <v>0</v>
      </c>
      <c r="EF20" s="341">
        <f t="shared" si="93"/>
        <v>0</v>
      </c>
      <c r="EG20" s="341">
        <f t="shared" si="56"/>
        <v>0</v>
      </c>
      <c r="EH20" s="341">
        <f t="shared" si="57"/>
        <v>0</v>
      </c>
      <c r="EI20" s="346">
        <f t="shared" si="58"/>
        <v>0</v>
      </c>
      <c r="EJ20" s="341">
        <f t="shared" si="59"/>
        <v>0</v>
      </c>
      <c r="EK20" s="347">
        <f t="shared" si="60"/>
        <v>0</v>
      </c>
      <c r="EL20" s="341">
        <f t="shared" si="61"/>
        <v>0</v>
      </c>
      <c r="EM20" s="347">
        <f t="shared" si="62"/>
        <v>0</v>
      </c>
      <c r="EN20" s="348">
        <f t="shared" si="63"/>
        <v>0</v>
      </c>
    </row>
    <row r="21" spans="1:144" ht="19.5" customHeight="1">
      <c r="A21" s="349">
        <f t="shared" si="11"/>
        <v>8</v>
      </c>
      <c r="B21" s="1136"/>
      <c r="C21" s="1136"/>
      <c r="D21" s="324"/>
      <c r="E21" s="350"/>
      <c r="F21" s="350"/>
      <c r="G21" s="350"/>
      <c r="H21" s="350"/>
      <c r="I21" s="351" t="s">
        <v>17</v>
      </c>
      <c r="J21" s="350"/>
      <c r="K21" s="351" t="s">
        <v>44</v>
      </c>
      <c r="L21" s="324"/>
      <c r="M21" s="324"/>
      <c r="N21" s="326" t="str">
        <f>IF(L21="常勤",1,IF(M21="","",IF(M21=0,0,IF(ROUND(M21/⑤⑧処遇Ⅰ入力シート!$B$17,1)&lt;0.1,0.1,ROUND(M21/⑤⑧処遇Ⅰ入力シート!$B$17,1)))))</f>
        <v/>
      </c>
      <c r="O21" s="327"/>
      <c r="P21" s="328" t="s">
        <v>342</v>
      </c>
      <c r="Q21" s="352"/>
      <c r="R21" s="353"/>
      <c r="S21" s="354"/>
      <c r="T21" s="354"/>
      <c r="U21" s="355">
        <f t="shared" si="12"/>
        <v>0</v>
      </c>
      <c r="V21" s="354"/>
      <c r="W21" s="333" t="e">
        <f>ROUND((U21+V21)*⑤⑧処遇Ⅰ入力シート!$AG$17/⑤⑧処遇Ⅰ入力シート!$AC$17,0)</f>
        <v>#DIV/0!</v>
      </c>
      <c r="X21" s="356" t="e">
        <f t="shared" si="13"/>
        <v>#DIV/0!</v>
      </c>
      <c r="Y21" s="353"/>
      <c r="Z21" s="354"/>
      <c r="AA21" s="354"/>
      <c r="AB21" s="354"/>
      <c r="AC21" s="354"/>
      <c r="AD21" s="335">
        <f t="shared" si="14"/>
        <v>0</v>
      </c>
      <c r="AE21" s="333" t="e">
        <f>ROUND(AD21*⑤⑧処遇Ⅰ入力シート!$AG$17/⑤⑧処遇Ⅰ入力シート!$AC$17,0)</f>
        <v>#DIV/0!</v>
      </c>
      <c r="AF21" s="356" t="e">
        <f t="shared" si="15"/>
        <v>#DIV/0!</v>
      </c>
      <c r="AG21" s="357"/>
      <c r="AH21" s="354"/>
      <c r="AI21" s="354"/>
      <c r="AJ21" s="333" t="e">
        <f>ROUND(SUM(AG21:AI21)*⑤⑧処遇Ⅰ入力シート!$AG$17/⑤⑧処遇Ⅰ入力シート!$AC$17,0)</f>
        <v>#DIV/0!</v>
      </c>
      <c r="AK21" s="358" t="e">
        <f t="shared" si="16"/>
        <v>#DIV/0!</v>
      </c>
      <c r="AL21" s="338">
        <f t="shared" si="17"/>
        <v>0</v>
      </c>
      <c r="AM21" s="1131"/>
      <c r="AN21" s="1131"/>
      <c r="AO21" s="1131"/>
      <c r="AP21" s="252"/>
      <c r="AQ21" s="252"/>
      <c r="AR21" s="361"/>
      <c r="AS21" s="1119"/>
      <c r="AT21" s="1120"/>
      <c r="AU21" s="1233"/>
      <c r="AV21" s="1234"/>
      <c r="AW21" s="1235"/>
      <c r="AX21" s="1236"/>
      <c r="AY21" s="1098"/>
      <c r="AZ21" s="1237"/>
      <c r="BA21" s="1100"/>
      <c r="BB21" s="1099"/>
      <c r="BC21" s="1099"/>
      <c r="BD21" s="1099"/>
      <c r="BE21" s="1099"/>
      <c r="BF21" s="1099"/>
      <c r="BG21" s="1100"/>
      <c r="BH21" s="362"/>
      <c r="BI21" s="1130"/>
      <c r="BJ21" s="1130"/>
      <c r="BK21" s="1088"/>
      <c r="BL21" s="1088"/>
      <c r="BM21" s="1088"/>
      <c r="BN21" s="1088"/>
      <c r="BO21" s="1088"/>
      <c r="BP21" s="1088"/>
      <c r="BQ21" s="1088"/>
      <c r="BR21" s="1088"/>
      <c r="BS21" s="1088"/>
      <c r="BT21" s="1088"/>
      <c r="BU21" s="1088"/>
      <c r="BV21" s="1088"/>
      <c r="BW21" s="1088"/>
      <c r="BX21" s="1088"/>
      <c r="BY21" s="252"/>
      <c r="BZ21" s="339" t="str">
        <f t="shared" si="18"/>
        <v>0</v>
      </c>
      <c r="CB21" s="340">
        <f t="shared" si="64"/>
        <v>0</v>
      </c>
      <c r="CC21" s="341">
        <f t="shared" si="19"/>
        <v>0</v>
      </c>
      <c r="CD21" s="341">
        <f t="shared" si="65"/>
        <v>0</v>
      </c>
      <c r="CE21" s="341">
        <f t="shared" si="20"/>
        <v>0</v>
      </c>
      <c r="CF21" s="341">
        <f t="shared" si="21"/>
        <v>0</v>
      </c>
      <c r="CG21" s="342">
        <f t="shared" si="22"/>
        <v>0</v>
      </c>
      <c r="CH21" s="341">
        <f t="shared" si="23"/>
        <v>0</v>
      </c>
      <c r="CI21" s="342">
        <f t="shared" si="24"/>
        <v>0</v>
      </c>
      <c r="CJ21" s="341">
        <f t="shared" si="25"/>
        <v>0</v>
      </c>
      <c r="CK21" s="342">
        <f t="shared" si="26"/>
        <v>0</v>
      </c>
      <c r="CL21" s="341">
        <f t="shared" si="66"/>
        <v>0</v>
      </c>
      <c r="CM21" s="341">
        <f t="shared" si="27"/>
        <v>0</v>
      </c>
      <c r="CN21" s="341">
        <f t="shared" si="67"/>
        <v>0</v>
      </c>
      <c r="CO21" s="341">
        <f t="shared" si="28"/>
        <v>0</v>
      </c>
      <c r="CP21" s="341">
        <f t="shared" si="29"/>
        <v>0</v>
      </c>
      <c r="CQ21" s="342">
        <f t="shared" si="30"/>
        <v>0</v>
      </c>
      <c r="CR21" s="341">
        <f t="shared" si="31"/>
        <v>0</v>
      </c>
      <c r="CS21" s="342">
        <f t="shared" si="32"/>
        <v>0</v>
      </c>
      <c r="CT21" s="341">
        <f t="shared" si="33"/>
        <v>0</v>
      </c>
      <c r="CU21" s="342">
        <f t="shared" si="34"/>
        <v>0</v>
      </c>
      <c r="CV21" s="344">
        <f t="shared" si="68"/>
        <v>0</v>
      </c>
      <c r="CW21" s="344">
        <f t="shared" si="35"/>
        <v>0</v>
      </c>
      <c r="CX21" s="344">
        <f t="shared" si="69"/>
        <v>0</v>
      </c>
      <c r="CY21" s="344">
        <f t="shared" ref="CY21" si="134">CX21*$BZ21</f>
        <v>0</v>
      </c>
      <c r="CZ21" s="344">
        <f t="shared" si="71"/>
        <v>0</v>
      </c>
      <c r="DA21" s="344">
        <f t="shared" ref="DA21" si="135">CZ21*$BZ21</f>
        <v>0</v>
      </c>
      <c r="DB21" s="344">
        <f t="shared" si="73"/>
        <v>0</v>
      </c>
      <c r="DC21" s="344">
        <f t="shared" ref="DC21" si="136">DB21*$BZ21</f>
        <v>0</v>
      </c>
      <c r="DD21" s="344">
        <f t="shared" si="75"/>
        <v>0</v>
      </c>
      <c r="DE21" s="344">
        <f t="shared" ref="DE21" si="137">DD21*$BZ21</f>
        <v>0</v>
      </c>
      <c r="DF21" s="344">
        <f t="shared" si="77"/>
        <v>0</v>
      </c>
      <c r="DG21" s="344">
        <f t="shared" ref="DG21" si="138">DF21*$BZ21</f>
        <v>0</v>
      </c>
      <c r="DH21" s="344">
        <f t="shared" si="79"/>
        <v>0</v>
      </c>
      <c r="DI21" s="344">
        <f t="shared" si="41"/>
        <v>0</v>
      </c>
      <c r="DJ21" s="344">
        <f t="shared" si="80"/>
        <v>0</v>
      </c>
      <c r="DK21" s="344">
        <f t="shared" si="42"/>
        <v>0</v>
      </c>
      <c r="DL21" s="344">
        <f t="shared" si="43"/>
        <v>0</v>
      </c>
      <c r="DM21" s="342">
        <f t="shared" si="44"/>
        <v>0</v>
      </c>
      <c r="DN21" s="344">
        <f t="shared" si="45"/>
        <v>0</v>
      </c>
      <c r="DO21" s="342">
        <f t="shared" si="46"/>
        <v>0</v>
      </c>
      <c r="DP21" s="344">
        <f t="shared" si="47"/>
        <v>0</v>
      </c>
      <c r="DQ21" s="342">
        <f t="shared" si="48"/>
        <v>0</v>
      </c>
      <c r="DR21" s="341">
        <f t="shared" si="81"/>
        <v>0</v>
      </c>
      <c r="DS21" s="341">
        <f t="shared" si="49"/>
        <v>0</v>
      </c>
      <c r="DT21" s="341">
        <f t="shared" si="82"/>
        <v>0</v>
      </c>
      <c r="DU21" s="341">
        <f t="shared" ref="DU21" si="139">DT21*$BZ21</f>
        <v>0</v>
      </c>
      <c r="DV21" s="341">
        <f t="shared" si="84"/>
        <v>0</v>
      </c>
      <c r="DW21" s="341">
        <f t="shared" ref="DW21" si="140">DV21*$BZ21</f>
        <v>0</v>
      </c>
      <c r="DX21" s="341">
        <f t="shared" si="86"/>
        <v>0</v>
      </c>
      <c r="DY21" s="341">
        <f t="shared" ref="DY21" si="141">DX21*$BZ21</f>
        <v>0</v>
      </c>
      <c r="DZ21" s="341">
        <f t="shared" si="88"/>
        <v>0</v>
      </c>
      <c r="EA21" s="341">
        <f t="shared" ref="EA21" si="142">DZ21*$BZ21</f>
        <v>0</v>
      </c>
      <c r="EB21" s="341">
        <f t="shared" si="90"/>
        <v>0</v>
      </c>
      <c r="EC21" s="341">
        <f t="shared" ref="EC21" si="143">EB21*$BZ21</f>
        <v>0</v>
      </c>
      <c r="ED21" s="341">
        <f t="shared" si="92"/>
        <v>0</v>
      </c>
      <c r="EE21" s="341">
        <f t="shared" si="55"/>
        <v>0</v>
      </c>
      <c r="EF21" s="341">
        <f t="shared" si="93"/>
        <v>0</v>
      </c>
      <c r="EG21" s="341">
        <f t="shared" si="56"/>
        <v>0</v>
      </c>
      <c r="EH21" s="341">
        <f t="shared" si="57"/>
        <v>0</v>
      </c>
      <c r="EI21" s="346">
        <f t="shared" si="58"/>
        <v>0</v>
      </c>
      <c r="EJ21" s="341">
        <f t="shared" si="59"/>
        <v>0</v>
      </c>
      <c r="EK21" s="347">
        <f t="shared" si="60"/>
        <v>0</v>
      </c>
      <c r="EL21" s="341">
        <f t="shared" si="61"/>
        <v>0</v>
      </c>
      <c r="EM21" s="347">
        <f t="shared" si="62"/>
        <v>0</v>
      </c>
      <c r="EN21" s="348">
        <f t="shared" si="63"/>
        <v>0</v>
      </c>
    </row>
    <row r="22" spans="1:144" ht="20.100000000000001" customHeight="1">
      <c r="A22" s="349">
        <f t="shared" si="11"/>
        <v>9</v>
      </c>
      <c r="B22" s="1136"/>
      <c r="C22" s="1136"/>
      <c r="D22" s="324"/>
      <c r="E22" s="350"/>
      <c r="F22" s="350"/>
      <c r="G22" s="350"/>
      <c r="H22" s="350"/>
      <c r="I22" s="351" t="s">
        <v>17</v>
      </c>
      <c r="J22" s="350"/>
      <c r="K22" s="351" t="s">
        <v>44</v>
      </c>
      <c r="L22" s="324"/>
      <c r="M22" s="324"/>
      <c r="N22" s="326" t="str">
        <f>IF(L22="常勤",1,IF(M22="","",IF(M22=0,0,IF(ROUND(M22/⑤⑧処遇Ⅰ入力シート!$B$17,1)&lt;0.1,0.1,ROUND(M22/⑤⑧処遇Ⅰ入力シート!$B$17,1)))))</f>
        <v/>
      </c>
      <c r="O22" s="327"/>
      <c r="P22" s="328" t="s">
        <v>342</v>
      </c>
      <c r="Q22" s="352"/>
      <c r="R22" s="353"/>
      <c r="S22" s="354"/>
      <c r="T22" s="354"/>
      <c r="U22" s="355">
        <f t="shared" si="12"/>
        <v>0</v>
      </c>
      <c r="V22" s="354"/>
      <c r="W22" s="333" t="e">
        <f>ROUND((U22+V22)*⑤⑧処遇Ⅰ入力シート!$AG$17/⑤⑧処遇Ⅰ入力シート!$AC$17,0)</f>
        <v>#DIV/0!</v>
      </c>
      <c r="X22" s="356" t="e">
        <f t="shared" si="13"/>
        <v>#DIV/0!</v>
      </c>
      <c r="Y22" s="353"/>
      <c r="Z22" s="354"/>
      <c r="AA22" s="354"/>
      <c r="AB22" s="354"/>
      <c r="AC22" s="354"/>
      <c r="AD22" s="335">
        <f t="shared" si="14"/>
        <v>0</v>
      </c>
      <c r="AE22" s="333" t="e">
        <f>ROUND(AD22*⑤⑧処遇Ⅰ入力シート!$AG$17/⑤⑧処遇Ⅰ入力シート!$AC$17,0)</f>
        <v>#DIV/0!</v>
      </c>
      <c r="AF22" s="356" t="e">
        <f t="shared" si="15"/>
        <v>#DIV/0!</v>
      </c>
      <c r="AG22" s="357"/>
      <c r="AH22" s="354"/>
      <c r="AI22" s="354"/>
      <c r="AJ22" s="333" t="e">
        <f>ROUND(SUM(AG22:AI22)*⑤⑧処遇Ⅰ入力シート!$AG$17/⑤⑧処遇Ⅰ入力シート!$AC$17,0)</f>
        <v>#DIV/0!</v>
      </c>
      <c r="AK22" s="358" t="e">
        <f t="shared" si="16"/>
        <v>#DIV/0!</v>
      </c>
      <c r="AL22" s="338">
        <f t="shared" si="17"/>
        <v>0</v>
      </c>
      <c r="AM22" s="1131"/>
      <c r="AN22" s="1131"/>
      <c r="AO22" s="1131"/>
      <c r="AP22" s="252"/>
      <c r="AQ22" s="252"/>
      <c r="AR22" s="361"/>
      <c r="AS22" s="1101">
        <f>⑤⑧処遇Ⅰ入力シート!B29</f>
        <v>0</v>
      </c>
      <c r="AT22" s="1102"/>
      <c r="AU22" s="1107" t="str">
        <f>IF(⑤⑧処遇Ⅰ入力シート!B36="○","☑","□")</f>
        <v>□</v>
      </c>
      <c r="AV22" s="1109" t="s">
        <v>20</v>
      </c>
      <c r="AW22" s="1109"/>
      <c r="AX22" s="1086">
        <f>⑤⑧処遇Ⅰ入力シート!G36</f>
        <v>0</v>
      </c>
      <c r="AY22" s="1086"/>
      <c r="AZ22" s="1087" t="str">
        <f>IF(⑤⑧処遇Ⅰ入力シート!J36="","",⑤⑧処遇Ⅰ入力シート!J36)</f>
        <v/>
      </c>
      <c r="BA22" s="1087"/>
      <c r="BB22" s="1275" t="str">
        <f>IF(⑤⑧処遇Ⅰ入力シート!L36="","",⑤⑧処遇Ⅰ入力シート!L36)</f>
        <v/>
      </c>
      <c r="BC22" s="1276"/>
      <c r="BD22" s="1276"/>
      <c r="BE22" s="1276"/>
      <c r="BF22" s="1276"/>
      <c r="BG22" s="1277"/>
      <c r="BH22" s="362"/>
      <c r="BI22" s="1086" t="e">
        <f>⑤⑧処遇Ⅰ入力シート!B57</f>
        <v>#DIV/0!</v>
      </c>
      <c r="BJ22" s="1086"/>
      <c r="BK22" s="1095" t="str">
        <f>IF(⑤⑧処遇Ⅰ入力シート!B65="○","☑","□")</f>
        <v>□</v>
      </c>
      <c r="BL22" s="1096" t="s">
        <v>20</v>
      </c>
      <c r="BM22" s="1096"/>
      <c r="BN22" s="1086">
        <f>⑤⑧処遇Ⅰ入力シート!G65</f>
        <v>0</v>
      </c>
      <c r="BO22" s="1086"/>
      <c r="BP22" s="1087" t="str">
        <f>IF(⑤⑧処遇Ⅰ入力シート!J65="","",⑤⑧処遇Ⅰ入力シート!J65)</f>
        <v/>
      </c>
      <c r="BQ22" s="1087"/>
      <c r="BR22" s="1087"/>
      <c r="BS22" s="1089" t="str">
        <f>IF(⑤⑧処遇Ⅰ入力シート!L65="","",⑤⑧処遇Ⅰ入力シート!L65)</f>
        <v/>
      </c>
      <c r="BT22" s="1089"/>
      <c r="BU22" s="1089"/>
      <c r="BV22" s="1089"/>
      <c r="BW22" s="1089"/>
      <c r="BX22" s="1089"/>
      <c r="BY22" s="252"/>
      <c r="BZ22" s="339" t="str">
        <f t="shared" si="18"/>
        <v>0</v>
      </c>
      <c r="CB22" s="340">
        <f t="shared" si="64"/>
        <v>0</v>
      </c>
      <c r="CC22" s="341">
        <f t="shared" si="19"/>
        <v>0</v>
      </c>
      <c r="CD22" s="341">
        <f t="shared" si="65"/>
        <v>0</v>
      </c>
      <c r="CE22" s="341">
        <f t="shared" si="20"/>
        <v>0</v>
      </c>
      <c r="CF22" s="341">
        <f t="shared" si="21"/>
        <v>0</v>
      </c>
      <c r="CG22" s="342">
        <f t="shared" si="22"/>
        <v>0</v>
      </c>
      <c r="CH22" s="341">
        <f t="shared" si="23"/>
        <v>0</v>
      </c>
      <c r="CI22" s="342">
        <f t="shared" si="24"/>
        <v>0</v>
      </c>
      <c r="CJ22" s="341">
        <f t="shared" si="25"/>
        <v>0</v>
      </c>
      <c r="CK22" s="342">
        <f t="shared" si="26"/>
        <v>0</v>
      </c>
      <c r="CL22" s="341">
        <f t="shared" si="66"/>
        <v>0</v>
      </c>
      <c r="CM22" s="341">
        <f t="shared" si="27"/>
        <v>0</v>
      </c>
      <c r="CN22" s="341">
        <f t="shared" si="67"/>
        <v>0</v>
      </c>
      <c r="CO22" s="341">
        <f t="shared" si="28"/>
        <v>0</v>
      </c>
      <c r="CP22" s="341">
        <f t="shared" si="29"/>
        <v>0</v>
      </c>
      <c r="CQ22" s="342">
        <f t="shared" si="30"/>
        <v>0</v>
      </c>
      <c r="CR22" s="341">
        <f t="shared" si="31"/>
        <v>0</v>
      </c>
      <c r="CS22" s="342">
        <f t="shared" si="32"/>
        <v>0</v>
      </c>
      <c r="CT22" s="341">
        <f t="shared" si="33"/>
        <v>0</v>
      </c>
      <c r="CU22" s="342">
        <f t="shared" si="34"/>
        <v>0</v>
      </c>
      <c r="CV22" s="344">
        <f t="shared" si="68"/>
        <v>0</v>
      </c>
      <c r="CW22" s="344">
        <f t="shared" si="35"/>
        <v>0</v>
      </c>
      <c r="CX22" s="344">
        <f t="shared" si="69"/>
        <v>0</v>
      </c>
      <c r="CY22" s="344">
        <f t="shared" ref="CY22" si="144">CX22*$BZ22</f>
        <v>0</v>
      </c>
      <c r="CZ22" s="344">
        <f t="shared" si="71"/>
        <v>0</v>
      </c>
      <c r="DA22" s="344">
        <f t="shared" ref="DA22" si="145">CZ22*$BZ22</f>
        <v>0</v>
      </c>
      <c r="DB22" s="344">
        <f t="shared" si="73"/>
        <v>0</v>
      </c>
      <c r="DC22" s="344">
        <f t="shared" ref="DC22" si="146">DB22*$BZ22</f>
        <v>0</v>
      </c>
      <c r="DD22" s="344">
        <f t="shared" si="75"/>
        <v>0</v>
      </c>
      <c r="DE22" s="344">
        <f t="shared" ref="DE22" si="147">DD22*$BZ22</f>
        <v>0</v>
      </c>
      <c r="DF22" s="344">
        <f t="shared" si="77"/>
        <v>0</v>
      </c>
      <c r="DG22" s="344">
        <f t="shared" ref="DG22" si="148">DF22*$BZ22</f>
        <v>0</v>
      </c>
      <c r="DH22" s="344">
        <f t="shared" si="79"/>
        <v>0</v>
      </c>
      <c r="DI22" s="344">
        <f t="shared" si="41"/>
        <v>0</v>
      </c>
      <c r="DJ22" s="344">
        <f t="shared" si="80"/>
        <v>0</v>
      </c>
      <c r="DK22" s="344">
        <f t="shared" si="42"/>
        <v>0</v>
      </c>
      <c r="DL22" s="344">
        <f t="shared" si="43"/>
        <v>0</v>
      </c>
      <c r="DM22" s="342">
        <f t="shared" si="44"/>
        <v>0</v>
      </c>
      <c r="DN22" s="344">
        <f t="shared" si="45"/>
        <v>0</v>
      </c>
      <c r="DO22" s="342">
        <f t="shared" si="46"/>
        <v>0</v>
      </c>
      <c r="DP22" s="344">
        <f t="shared" si="47"/>
        <v>0</v>
      </c>
      <c r="DQ22" s="342">
        <f t="shared" si="48"/>
        <v>0</v>
      </c>
      <c r="DR22" s="341">
        <f t="shared" si="81"/>
        <v>0</v>
      </c>
      <c r="DS22" s="341">
        <f t="shared" si="49"/>
        <v>0</v>
      </c>
      <c r="DT22" s="341">
        <f t="shared" si="82"/>
        <v>0</v>
      </c>
      <c r="DU22" s="341">
        <f t="shared" ref="DU22" si="149">DT22*$BZ22</f>
        <v>0</v>
      </c>
      <c r="DV22" s="341">
        <f t="shared" si="84"/>
        <v>0</v>
      </c>
      <c r="DW22" s="341">
        <f t="shared" ref="DW22" si="150">DV22*$BZ22</f>
        <v>0</v>
      </c>
      <c r="DX22" s="341">
        <f t="shared" si="86"/>
        <v>0</v>
      </c>
      <c r="DY22" s="341">
        <f t="shared" ref="DY22" si="151">DX22*$BZ22</f>
        <v>0</v>
      </c>
      <c r="DZ22" s="341">
        <f t="shared" si="88"/>
        <v>0</v>
      </c>
      <c r="EA22" s="341">
        <f t="shared" ref="EA22" si="152">DZ22*$BZ22</f>
        <v>0</v>
      </c>
      <c r="EB22" s="341">
        <f t="shared" si="90"/>
        <v>0</v>
      </c>
      <c r="EC22" s="341">
        <f t="shared" ref="EC22" si="153">EB22*$BZ22</f>
        <v>0</v>
      </c>
      <c r="ED22" s="341">
        <f t="shared" si="92"/>
        <v>0</v>
      </c>
      <c r="EE22" s="341">
        <f t="shared" si="55"/>
        <v>0</v>
      </c>
      <c r="EF22" s="341">
        <f t="shared" si="93"/>
        <v>0</v>
      </c>
      <c r="EG22" s="341">
        <f t="shared" si="56"/>
        <v>0</v>
      </c>
      <c r="EH22" s="341">
        <f t="shared" si="57"/>
        <v>0</v>
      </c>
      <c r="EI22" s="346">
        <f t="shared" si="58"/>
        <v>0</v>
      </c>
      <c r="EJ22" s="341">
        <f t="shared" si="59"/>
        <v>0</v>
      </c>
      <c r="EK22" s="347">
        <f t="shared" si="60"/>
        <v>0</v>
      </c>
      <c r="EL22" s="341">
        <f t="shared" si="61"/>
        <v>0</v>
      </c>
      <c r="EM22" s="347">
        <f t="shared" si="62"/>
        <v>0</v>
      </c>
      <c r="EN22" s="348">
        <f t="shared" si="63"/>
        <v>0</v>
      </c>
    </row>
    <row r="23" spans="1:144" ht="20.100000000000001" customHeight="1">
      <c r="A23" s="349">
        <f t="shared" si="11"/>
        <v>10</v>
      </c>
      <c r="B23" s="1136"/>
      <c r="C23" s="1136"/>
      <c r="D23" s="324"/>
      <c r="E23" s="350"/>
      <c r="F23" s="350"/>
      <c r="G23" s="350"/>
      <c r="H23" s="350"/>
      <c r="I23" s="351" t="s">
        <v>17</v>
      </c>
      <c r="J23" s="350"/>
      <c r="K23" s="351" t="s">
        <v>44</v>
      </c>
      <c r="L23" s="324"/>
      <c r="M23" s="324"/>
      <c r="N23" s="326" t="str">
        <f>IF(L23="常勤",1,IF(M23="","",IF(M23=0,0,IF(ROUND(M23/⑤⑧処遇Ⅰ入力シート!$B$17,1)&lt;0.1,0.1,ROUND(M23/⑤⑧処遇Ⅰ入力シート!$B$17,1)))))</f>
        <v/>
      </c>
      <c r="O23" s="327"/>
      <c r="P23" s="328" t="s">
        <v>342</v>
      </c>
      <c r="Q23" s="352"/>
      <c r="R23" s="353"/>
      <c r="S23" s="354"/>
      <c r="T23" s="354"/>
      <c r="U23" s="355">
        <f t="shared" si="12"/>
        <v>0</v>
      </c>
      <c r="V23" s="354"/>
      <c r="W23" s="333" t="e">
        <f>ROUND((U23+V23)*⑤⑧処遇Ⅰ入力シート!$AG$17/⑤⑧処遇Ⅰ入力シート!$AC$17,0)</f>
        <v>#DIV/0!</v>
      </c>
      <c r="X23" s="356" t="e">
        <f t="shared" si="13"/>
        <v>#DIV/0!</v>
      </c>
      <c r="Y23" s="353"/>
      <c r="Z23" s="354"/>
      <c r="AA23" s="354"/>
      <c r="AB23" s="354"/>
      <c r="AC23" s="354"/>
      <c r="AD23" s="335">
        <f t="shared" si="14"/>
        <v>0</v>
      </c>
      <c r="AE23" s="333" t="e">
        <f>ROUND(AD23*⑤⑧処遇Ⅰ入力シート!$AG$17/⑤⑧処遇Ⅰ入力シート!$AC$17,0)</f>
        <v>#DIV/0!</v>
      </c>
      <c r="AF23" s="356" t="e">
        <f t="shared" si="15"/>
        <v>#DIV/0!</v>
      </c>
      <c r="AG23" s="357"/>
      <c r="AH23" s="354"/>
      <c r="AI23" s="354"/>
      <c r="AJ23" s="333" t="e">
        <f>ROUND(SUM(AG23:AI23)*⑤⑧処遇Ⅰ入力シート!$AG$17/⑤⑧処遇Ⅰ入力シート!$AC$17,0)</f>
        <v>#DIV/0!</v>
      </c>
      <c r="AK23" s="358" t="e">
        <f t="shared" si="16"/>
        <v>#DIV/0!</v>
      </c>
      <c r="AL23" s="338">
        <f t="shared" si="17"/>
        <v>0</v>
      </c>
      <c r="AM23" s="1131"/>
      <c r="AN23" s="1131"/>
      <c r="AO23" s="1131"/>
      <c r="AP23" s="252"/>
      <c r="AQ23" s="252"/>
      <c r="AR23" s="361"/>
      <c r="AS23" s="1103"/>
      <c r="AT23" s="1104"/>
      <c r="AU23" s="1108"/>
      <c r="AV23" s="1110"/>
      <c r="AW23" s="1110"/>
      <c r="AX23" s="1086"/>
      <c r="AY23" s="1086"/>
      <c r="AZ23" s="1087"/>
      <c r="BA23" s="1087"/>
      <c r="BB23" s="1278"/>
      <c r="BC23" s="1279"/>
      <c r="BD23" s="1279"/>
      <c r="BE23" s="1279"/>
      <c r="BF23" s="1279"/>
      <c r="BG23" s="1280"/>
      <c r="BH23" s="362"/>
      <c r="BI23" s="1086"/>
      <c r="BJ23" s="1086"/>
      <c r="BK23" s="1095"/>
      <c r="BL23" s="1096"/>
      <c r="BM23" s="1096"/>
      <c r="BN23" s="1086"/>
      <c r="BO23" s="1086"/>
      <c r="BP23" s="1087"/>
      <c r="BQ23" s="1087"/>
      <c r="BR23" s="1087"/>
      <c r="BS23" s="1089"/>
      <c r="BT23" s="1089"/>
      <c r="BU23" s="1089"/>
      <c r="BV23" s="1089"/>
      <c r="BW23" s="1089"/>
      <c r="BX23" s="1089"/>
      <c r="BY23" s="252"/>
      <c r="BZ23" s="339" t="str">
        <f t="shared" si="18"/>
        <v>0</v>
      </c>
      <c r="CB23" s="340">
        <f t="shared" si="64"/>
        <v>0</v>
      </c>
      <c r="CC23" s="341">
        <f t="shared" si="19"/>
        <v>0</v>
      </c>
      <c r="CD23" s="341">
        <f t="shared" si="65"/>
        <v>0</v>
      </c>
      <c r="CE23" s="341">
        <f t="shared" si="20"/>
        <v>0</v>
      </c>
      <c r="CF23" s="341">
        <f t="shared" si="21"/>
        <v>0</v>
      </c>
      <c r="CG23" s="342">
        <f t="shared" si="22"/>
        <v>0</v>
      </c>
      <c r="CH23" s="341">
        <f t="shared" si="23"/>
        <v>0</v>
      </c>
      <c r="CI23" s="342">
        <f t="shared" si="24"/>
        <v>0</v>
      </c>
      <c r="CJ23" s="341">
        <f t="shared" si="25"/>
        <v>0</v>
      </c>
      <c r="CK23" s="342">
        <f t="shared" si="26"/>
        <v>0</v>
      </c>
      <c r="CL23" s="341">
        <f t="shared" si="66"/>
        <v>0</v>
      </c>
      <c r="CM23" s="341">
        <f t="shared" si="27"/>
        <v>0</v>
      </c>
      <c r="CN23" s="341">
        <f t="shared" si="67"/>
        <v>0</v>
      </c>
      <c r="CO23" s="341">
        <f t="shared" si="28"/>
        <v>0</v>
      </c>
      <c r="CP23" s="341">
        <f t="shared" si="29"/>
        <v>0</v>
      </c>
      <c r="CQ23" s="342">
        <f t="shared" si="30"/>
        <v>0</v>
      </c>
      <c r="CR23" s="341">
        <f t="shared" si="31"/>
        <v>0</v>
      </c>
      <c r="CS23" s="342">
        <f t="shared" si="32"/>
        <v>0</v>
      </c>
      <c r="CT23" s="341">
        <f t="shared" si="33"/>
        <v>0</v>
      </c>
      <c r="CU23" s="342">
        <f t="shared" si="34"/>
        <v>0</v>
      </c>
      <c r="CV23" s="344">
        <f t="shared" si="68"/>
        <v>0</v>
      </c>
      <c r="CW23" s="344">
        <f t="shared" si="35"/>
        <v>0</v>
      </c>
      <c r="CX23" s="344">
        <f t="shared" si="69"/>
        <v>0</v>
      </c>
      <c r="CY23" s="344">
        <f t="shared" ref="CY23" si="154">CX23*$BZ23</f>
        <v>0</v>
      </c>
      <c r="CZ23" s="344">
        <f t="shared" si="71"/>
        <v>0</v>
      </c>
      <c r="DA23" s="344">
        <f t="shared" ref="DA23" si="155">CZ23*$BZ23</f>
        <v>0</v>
      </c>
      <c r="DB23" s="344">
        <f t="shared" si="73"/>
        <v>0</v>
      </c>
      <c r="DC23" s="344">
        <f t="shared" ref="DC23" si="156">DB23*$BZ23</f>
        <v>0</v>
      </c>
      <c r="DD23" s="344">
        <f t="shared" si="75"/>
        <v>0</v>
      </c>
      <c r="DE23" s="344">
        <f t="shared" ref="DE23" si="157">DD23*$BZ23</f>
        <v>0</v>
      </c>
      <c r="DF23" s="344">
        <f t="shared" si="77"/>
        <v>0</v>
      </c>
      <c r="DG23" s="344">
        <f t="shared" ref="DG23" si="158">DF23*$BZ23</f>
        <v>0</v>
      </c>
      <c r="DH23" s="344">
        <f t="shared" si="79"/>
        <v>0</v>
      </c>
      <c r="DI23" s="344">
        <f t="shared" si="41"/>
        <v>0</v>
      </c>
      <c r="DJ23" s="344">
        <f t="shared" si="80"/>
        <v>0</v>
      </c>
      <c r="DK23" s="344">
        <f t="shared" si="42"/>
        <v>0</v>
      </c>
      <c r="DL23" s="344">
        <f t="shared" si="43"/>
        <v>0</v>
      </c>
      <c r="DM23" s="342">
        <f t="shared" si="44"/>
        <v>0</v>
      </c>
      <c r="DN23" s="344">
        <f t="shared" si="45"/>
        <v>0</v>
      </c>
      <c r="DO23" s="342">
        <f t="shared" si="46"/>
        <v>0</v>
      </c>
      <c r="DP23" s="344">
        <f t="shared" si="47"/>
        <v>0</v>
      </c>
      <c r="DQ23" s="342">
        <f t="shared" si="48"/>
        <v>0</v>
      </c>
      <c r="DR23" s="341">
        <f t="shared" si="81"/>
        <v>0</v>
      </c>
      <c r="DS23" s="341">
        <f t="shared" si="49"/>
        <v>0</v>
      </c>
      <c r="DT23" s="341">
        <f t="shared" si="82"/>
        <v>0</v>
      </c>
      <c r="DU23" s="341">
        <f t="shared" ref="DU23" si="159">DT23*$BZ23</f>
        <v>0</v>
      </c>
      <c r="DV23" s="341">
        <f t="shared" si="84"/>
        <v>0</v>
      </c>
      <c r="DW23" s="341">
        <f t="shared" ref="DW23" si="160">DV23*$BZ23</f>
        <v>0</v>
      </c>
      <c r="DX23" s="341">
        <f t="shared" si="86"/>
        <v>0</v>
      </c>
      <c r="DY23" s="341">
        <f t="shared" ref="DY23" si="161">DX23*$BZ23</f>
        <v>0</v>
      </c>
      <c r="DZ23" s="341">
        <f t="shared" si="88"/>
        <v>0</v>
      </c>
      <c r="EA23" s="341">
        <f t="shared" ref="EA23" si="162">DZ23*$BZ23</f>
        <v>0</v>
      </c>
      <c r="EB23" s="341">
        <f t="shared" si="90"/>
        <v>0</v>
      </c>
      <c r="EC23" s="341">
        <f t="shared" ref="EC23" si="163">EB23*$BZ23</f>
        <v>0</v>
      </c>
      <c r="ED23" s="341">
        <f t="shared" si="92"/>
        <v>0</v>
      </c>
      <c r="EE23" s="341">
        <f t="shared" si="55"/>
        <v>0</v>
      </c>
      <c r="EF23" s="341">
        <f t="shared" si="93"/>
        <v>0</v>
      </c>
      <c r="EG23" s="341">
        <f t="shared" si="56"/>
        <v>0</v>
      </c>
      <c r="EH23" s="341">
        <f t="shared" si="57"/>
        <v>0</v>
      </c>
      <c r="EI23" s="346">
        <f t="shared" si="58"/>
        <v>0</v>
      </c>
      <c r="EJ23" s="341">
        <f t="shared" si="59"/>
        <v>0</v>
      </c>
      <c r="EK23" s="347">
        <f t="shared" si="60"/>
        <v>0</v>
      </c>
      <c r="EL23" s="341">
        <f t="shared" si="61"/>
        <v>0</v>
      </c>
      <c r="EM23" s="347">
        <f t="shared" si="62"/>
        <v>0</v>
      </c>
      <c r="EN23" s="348">
        <f t="shared" si="63"/>
        <v>0</v>
      </c>
    </row>
    <row r="24" spans="1:144" ht="20.100000000000001" customHeight="1">
      <c r="A24" s="349">
        <f t="shared" si="11"/>
        <v>11</v>
      </c>
      <c r="B24" s="1136"/>
      <c r="C24" s="1136"/>
      <c r="D24" s="324"/>
      <c r="E24" s="350"/>
      <c r="F24" s="350"/>
      <c r="G24" s="350"/>
      <c r="H24" s="350"/>
      <c r="I24" s="351" t="s">
        <v>17</v>
      </c>
      <c r="J24" s="350"/>
      <c r="K24" s="351" t="s">
        <v>44</v>
      </c>
      <c r="L24" s="324"/>
      <c r="M24" s="324"/>
      <c r="N24" s="326" t="str">
        <f>IF(L24="常勤",1,IF(M24="","",IF(M24=0,0,IF(ROUND(M24/⑤⑧処遇Ⅰ入力シート!$B$17,1)&lt;0.1,0.1,ROUND(M24/⑤⑧処遇Ⅰ入力シート!$B$17,1)))))</f>
        <v/>
      </c>
      <c r="O24" s="327"/>
      <c r="P24" s="328" t="s">
        <v>342</v>
      </c>
      <c r="Q24" s="352"/>
      <c r="R24" s="353"/>
      <c r="S24" s="354"/>
      <c r="T24" s="354"/>
      <c r="U24" s="355">
        <f t="shared" si="12"/>
        <v>0</v>
      </c>
      <c r="V24" s="354"/>
      <c r="W24" s="333" t="e">
        <f>ROUND((U24+V24)*⑤⑧処遇Ⅰ入力シート!$AG$17/⑤⑧処遇Ⅰ入力シート!$AC$17,0)</f>
        <v>#DIV/0!</v>
      </c>
      <c r="X24" s="356" t="e">
        <f t="shared" si="13"/>
        <v>#DIV/0!</v>
      </c>
      <c r="Y24" s="353"/>
      <c r="Z24" s="354"/>
      <c r="AA24" s="354"/>
      <c r="AB24" s="354"/>
      <c r="AC24" s="354"/>
      <c r="AD24" s="335">
        <f t="shared" si="14"/>
        <v>0</v>
      </c>
      <c r="AE24" s="333" t="e">
        <f>ROUND(AD24*⑤⑧処遇Ⅰ入力シート!$AG$17/⑤⑧処遇Ⅰ入力シート!$AC$17,0)</f>
        <v>#DIV/0!</v>
      </c>
      <c r="AF24" s="356" t="e">
        <f t="shared" si="15"/>
        <v>#DIV/0!</v>
      </c>
      <c r="AG24" s="357"/>
      <c r="AH24" s="354"/>
      <c r="AI24" s="354"/>
      <c r="AJ24" s="333" t="e">
        <f>ROUND(SUM(AG24:AI24)*⑤⑧処遇Ⅰ入力シート!$AG$17/⑤⑧処遇Ⅰ入力シート!$AC$17,0)</f>
        <v>#DIV/0!</v>
      </c>
      <c r="AK24" s="358" t="e">
        <f t="shared" si="16"/>
        <v>#DIV/0!</v>
      </c>
      <c r="AL24" s="338">
        <f t="shared" si="17"/>
        <v>0</v>
      </c>
      <c r="AM24" s="1131"/>
      <c r="AN24" s="1131"/>
      <c r="AO24" s="1131"/>
      <c r="AP24" s="252"/>
      <c r="AQ24" s="252"/>
      <c r="AR24" s="361"/>
      <c r="AS24" s="1103"/>
      <c r="AT24" s="1104"/>
      <c r="AU24" s="1107" t="str">
        <f>IF(⑤⑧処遇Ⅰ入力シート!B37="○","☑","□")</f>
        <v>□</v>
      </c>
      <c r="AV24" s="1248" t="s">
        <v>338</v>
      </c>
      <c r="AW24" s="1250" t="str">
        <f>IF(⑤⑧処遇Ⅰ入力シート!E37="","",⑤⑧処遇Ⅰ入力シート!E37)</f>
        <v/>
      </c>
      <c r="AX24" s="1086">
        <f>⑤⑧処遇Ⅰ入力シート!G37</f>
        <v>0</v>
      </c>
      <c r="AY24" s="1086"/>
      <c r="AZ24" s="1087" t="str">
        <f>IF(⑤⑧処遇Ⅰ入力シート!J37="","",⑤⑧処遇Ⅰ入力シート!J37)</f>
        <v/>
      </c>
      <c r="BA24" s="1087"/>
      <c r="BB24" s="1278"/>
      <c r="BC24" s="1279"/>
      <c r="BD24" s="1279"/>
      <c r="BE24" s="1279"/>
      <c r="BF24" s="1279"/>
      <c r="BG24" s="1280"/>
      <c r="BH24" s="362"/>
      <c r="BI24" s="1086"/>
      <c r="BJ24" s="1086"/>
      <c r="BK24" s="1095" t="str">
        <f>IF(⑤⑧処遇Ⅰ入力シート!B66="○","☑","□")</f>
        <v>□</v>
      </c>
      <c r="BL24" s="1133" t="s">
        <v>338</v>
      </c>
      <c r="BM24" s="1134" t="str">
        <f>IF(⑤⑧処遇Ⅰ入力シート!E66="","",⑤⑧処遇Ⅰ入力シート!E66)</f>
        <v/>
      </c>
      <c r="BN24" s="1086">
        <f>⑤⑧処遇Ⅰ入力シート!G66</f>
        <v>0</v>
      </c>
      <c r="BO24" s="1086"/>
      <c r="BP24" s="1087" t="str">
        <f>IF(⑤⑧処遇Ⅰ入力シート!J66="","",⑤⑧処遇Ⅰ入力シート!J66)</f>
        <v/>
      </c>
      <c r="BQ24" s="1087"/>
      <c r="BR24" s="1087"/>
      <c r="BS24" s="1089"/>
      <c r="BT24" s="1089"/>
      <c r="BU24" s="1089"/>
      <c r="BV24" s="1089"/>
      <c r="BW24" s="1089"/>
      <c r="BX24" s="1089"/>
      <c r="BY24" s="252"/>
      <c r="BZ24" s="339" t="str">
        <f t="shared" si="18"/>
        <v>0</v>
      </c>
      <c r="CB24" s="340">
        <f t="shared" si="64"/>
        <v>0</v>
      </c>
      <c r="CC24" s="341">
        <f t="shared" si="19"/>
        <v>0</v>
      </c>
      <c r="CD24" s="341">
        <f t="shared" si="65"/>
        <v>0</v>
      </c>
      <c r="CE24" s="341">
        <f t="shared" si="20"/>
        <v>0</v>
      </c>
      <c r="CF24" s="341">
        <f t="shared" si="21"/>
        <v>0</v>
      </c>
      <c r="CG24" s="342">
        <f t="shared" si="22"/>
        <v>0</v>
      </c>
      <c r="CH24" s="341">
        <f t="shared" si="23"/>
        <v>0</v>
      </c>
      <c r="CI24" s="342">
        <f t="shared" si="24"/>
        <v>0</v>
      </c>
      <c r="CJ24" s="341">
        <f t="shared" si="25"/>
        <v>0</v>
      </c>
      <c r="CK24" s="342">
        <f t="shared" si="26"/>
        <v>0</v>
      </c>
      <c r="CL24" s="341">
        <f t="shared" si="66"/>
        <v>0</v>
      </c>
      <c r="CM24" s="341">
        <f t="shared" si="27"/>
        <v>0</v>
      </c>
      <c r="CN24" s="341">
        <f t="shared" si="67"/>
        <v>0</v>
      </c>
      <c r="CO24" s="341">
        <f t="shared" si="28"/>
        <v>0</v>
      </c>
      <c r="CP24" s="341">
        <f t="shared" si="29"/>
        <v>0</v>
      </c>
      <c r="CQ24" s="342">
        <f t="shared" si="30"/>
        <v>0</v>
      </c>
      <c r="CR24" s="341">
        <f t="shared" si="31"/>
        <v>0</v>
      </c>
      <c r="CS24" s="342">
        <f t="shared" si="32"/>
        <v>0</v>
      </c>
      <c r="CT24" s="341">
        <f t="shared" si="33"/>
        <v>0</v>
      </c>
      <c r="CU24" s="342">
        <f t="shared" si="34"/>
        <v>0</v>
      </c>
      <c r="CV24" s="344">
        <f t="shared" si="68"/>
        <v>0</v>
      </c>
      <c r="CW24" s="344">
        <f t="shared" si="35"/>
        <v>0</v>
      </c>
      <c r="CX24" s="344">
        <f t="shared" si="69"/>
        <v>0</v>
      </c>
      <c r="CY24" s="344">
        <f t="shared" ref="CY24" si="164">CX24*$BZ24</f>
        <v>0</v>
      </c>
      <c r="CZ24" s="344">
        <f t="shared" si="71"/>
        <v>0</v>
      </c>
      <c r="DA24" s="344">
        <f t="shared" ref="DA24" si="165">CZ24*$BZ24</f>
        <v>0</v>
      </c>
      <c r="DB24" s="344">
        <f t="shared" si="73"/>
        <v>0</v>
      </c>
      <c r="DC24" s="344">
        <f t="shared" ref="DC24" si="166">DB24*$BZ24</f>
        <v>0</v>
      </c>
      <c r="DD24" s="344">
        <f t="shared" si="75"/>
        <v>0</v>
      </c>
      <c r="DE24" s="344">
        <f t="shared" ref="DE24" si="167">DD24*$BZ24</f>
        <v>0</v>
      </c>
      <c r="DF24" s="344">
        <f t="shared" si="77"/>
        <v>0</v>
      </c>
      <c r="DG24" s="344">
        <f t="shared" ref="DG24" si="168">DF24*$BZ24</f>
        <v>0</v>
      </c>
      <c r="DH24" s="344">
        <f t="shared" si="79"/>
        <v>0</v>
      </c>
      <c r="DI24" s="344">
        <f t="shared" si="41"/>
        <v>0</v>
      </c>
      <c r="DJ24" s="344">
        <f t="shared" si="80"/>
        <v>0</v>
      </c>
      <c r="DK24" s="344">
        <f t="shared" si="42"/>
        <v>0</v>
      </c>
      <c r="DL24" s="344">
        <f t="shared" si="43"/>
        <v>0</v>
      </c>
      <c r="DM24" s="342">
        <f t="shared" si="44"/>
        <v>0</v>
      </c>
      <c r="DN24" s="344">
        <f t="shared" si="45"/>
        <v>0</v>
      </c>
      <c r="DO24" s="342">
        <f t="shared" si="46"/>
        <v>0</v>
      </c>
      <c r="DP24" s="344">
        <f t="shared" si="47"/>
        <v>0</v>
      </c>
      <c r="DQ24" s="342">
        <f t="shared" si="48"/>
        <v>0</v>
      </c>
      <c r="DR24" s="341">
        <f t="shared" si="81"/>
        <v>0</v>
      </c>
      <c r="DS24" s="341">
        <f t="shared" si="49"/>
        <v>0</v>
      </c>
      <c r="DT24" s="341">
        <f t="shared" si="82"/>
        <v>0</v>
      </c>
      <c r="DU24" s="341">
        <f t="shared" ref="DU24" si="169">DT24*$BZ24</f>
        <v>0</v>
      </c>
      <c r="DV24" s="341">
        <f t="shared" si="84"/>
        <v>0</v>
      </c>
      <c r="DW24" s="341">
        <f t="shared" ref="DW24" si="170">DV24*$BZ24</f>
        <v>0</v>
      </c>
      <c r="DX24" s="341">
        <f t="shared" si="86"/>
        <v>0</v>
      </c>
      <c r="DY24" s="341">
        <f t="shared" ref="DY24" si="171">DX24*$BZ24</f>
        <v>0</v>
      </c>
      <c r="DZ24" s="341">
        <f t="shared" si="88"/>
        <v>0</v>
      </c>
      <c r="EA24" s="341">
        <f t="shared" ref="EA24" si="172">DZ24*$BZ24</f>
        <v>0</v>
      </c>
      <c r="EB24" s="341">
        <f t="shared" si="90"/>
        <v>0</v>
      </c>
      <c r="EC24" s="341">
        <f t="shared" ref="EC24" si="173">EB24*$BZ24</f>
        <v>0</v>
      </c>
      <c r="ED24" s="341">
        <f t="shared" si="92"/>
        <v>0</v>
      </c>
      <c r="EE24" s="341">
        <f t="shared" si="55"/>
        <v>0</v>
      </c>
      <c r="EF24" s="341">
        <f t="shared" si="93"/>
        <v>0</v>
      </c>
      <c r="EG24" s="341">
        <f t="shared" si="56"/>
        <v>0</v>
      </c>
      <c r="EH24" s="341">
        <f t="shared" si="57"/>
        <v>0</v>
      </c>
      <c r="EI24" s="346">
        <f t="shared" si="58"/>
        <v>0</v>
      </c>
      <c r="EJ24" s="341">
        <f t="shared" si="59"/>
        <v>0</v>
      </c>
      <c r="EK24" s="347">
        <f t="shared" si="60"/>
        <v>0</v>
      </c>
      <c r="EL24" s="341">
        <f t="shared" si="61"/>
        <v>0</v>
      </c>
      <c r="EM24" s="347">
        <f t="shared" si="62"/>
        <v>0</v>
      </c>
      <c r="EN24" s="348">
        <f t="shared" si="63"/>
        <v>0</v>
      </c>
    </row>
    <row r="25" spans="1:144" ht="20.100000000000001" customHeight="1">
      <c r="A25" s="349">
        <f t="shared" si="11"/>
        <v>12</v>
      </c>
      <c r="B25" s="1136"/>
      <c r="C25" s="1136"/>
      <c r="D25" s="350"/>
      <c r="E25" s="350"/>
      <c r="F25" s="350"/>
      <c r="G25" s="350"/>
      <c r="H25" s="350"/>
      <c r="I25" s="351" t="s">
        <v>17</v>
      </c>
      <c r="J25" s="350"/>
      <c r="K25" s="351" t="s">
        <v>44</v>
      </c>
      <c r="L25" s="350"/>
      <c r="M25" s="350"/>
      <c r="N25" s="326" t="str">
        <f>IF(L25="常勤",1,IF(M25="","",IF(M25=0,0,IF(ROUND(M25/⑤⑧処遇Ⅰ入力シート!$B$17,1)&lt;0.1,0.1,ROUND(M25/⑤⑧処遇Ⅰ入力シート!$B$17,1)))))</f>
        <v/>
      </c>
      <c r="O25" s="327"/>
      <c r="P25" s="328" t="s">
        <v>342</v>
      </c>
      <c r="Q25" s="352"/>
      <c r="R25" s="353"/>
      <c r="S25" s="354"/>
      <c r="T25" s="354"/>
      <c r="U25" s="355">
        <f t="shared" si="12"/>
        <v>0</v>
      </c>
      <c r="V25" s="354"/>
      <c r="W25" s="333" t="e">
        <f>ROUND((U25+V25)*⑤⑧処遇Ⅰ入力シート!$AG$17/⑤⑧処遇Ⅰ入力シート!$AC$17,0)</f>
        <v>#DIV/0!</v>
      </c>
      <c r="X25" s="356" t="e">
        <f t="shared" si="13"/>
        <v>#DIV/0!</v>
      </c>
      <c r="Y25" s="353"/>
      <c r="Z25" s="354"/>
      <c r="AA25" s="354"/>
      <c r="AB25" s="354"/>
      <c r="AC25" s="354"/>
      <c r="AD25" s="335">
        <f t="shared" si="14"/>
        <v>0</v>
      </c>
      <c r="AE25" s="333" t="e">
        <f>ROUND(AD25*⑤⑧処遇Ⅰ入力シート!$AG$17/⑤⑧処遇Ⅰ入力シート!$AC$17,0)</f>
        <v>#DIV/0!</v>
      </c>
      <c r="AF25" s="356" t="e">
        <f t="shared" si="15"/>
        <v>#DIV/0!</v>
      </c>
      <c r="AG25" s="357"/>
      <c r="AH25" s="354"/>
      <c r="AI25" s="354"/>
      <c r="AJ25" s="333" t="e">
        <f>ROUND(SUM(AG25:AI25)*⑤⑧処遇Ⅰ入力シート!$AG$17/⑤⑧処遇Ⅰ入力シート!$AC$17,0)</f>
        <v>#DIV/0!</v>
      </c>
      <c r="AK25" s="358" t="e">
        <f t="shared" si="16"/>
        <v>#DIV/0!</v>
      </c>
      <c r="AL25" s="338">
        <f t="shared" si="17"/>
        <v>0</v>
      </c>
      <c r="AM25" s="1131"/>
      <c r="AN25" s="1131"/>
      <c r="AO25" s="1131"/>
      <c r="AP25" s="252"/>
      <c r="AQ25" s="252"/>
      <c r="AR25" s="361"/>
      <c r="AS25" s="1103"/>
      <c r="AT25" s="1104"/>
      <c r="AU25" s="1108"/>
      <c r="AV25" s="1249"/>
      <c r="AW25" s="1251"/>
      <c r="AX25" s="1086"/>
      <c r="AY25" s="1086"/>
      <c r="AZ25" s="1087"/>
      <c r="BA25" s="1087"/>
      <c r="BB25" s="1278"/>
      <c r="BC25" s="1279"/>
      <c r="BD25" s="1279"/>
      <c r="BE25" s="1279"/>
      <c r="BF25" s="1279"/>
      <c r="BG25" s="1280"/>
      <c r="BH25" s="362"/>
      <c r="BI25" s="1086"/>
      <c r="BJ25" s="1086"/>
      <c r="BK25" s="1095"/>
      <c r="BL25" s="1133"/>
      <c r="BM25" s="1134"/>
      <c r="BN25" s="1086"/>
      <c r="BO25" s="1086"/>
      <c r="BP25" s="1087"/>
      <c r="BQ25" s="1087"/>
      <c r="BR25" s="1087"/>
      <c r="BS25" s="1089"/>
      <c r="BT25" s="1089"/>
      <c r="BU25" s="1089"/>
      <c r="BV25" s="1089"/>
      <c r="BW25" s="1089"/>
      <c r="BX25" s="1089"/>
      <c r="BY25" s="252"/>
      <c r="BZ25" s="339" t="str">
        <f t="shared" si="18"/>
        <v>0</v>
      </c>
      <c r="CB25" s="340">
        <f t="shared" si="64"/>
        <v>0</v>
      </c>
      <c r="CC25" s="341">
        <f t="shared" si="19"/>
        <v>0</v>
      </c>
      <c r="CD25" s="341">
        <f t="shared" si="65"/>
        <v>0</v>
      </c>
      <c r="CE25" s="341">
        <f t="shared" si="20"/>
        <v>0</v>
      </c>
      <c r="CF25" s="341">
        <f t="shared" si="21"/>
        <v>0</v>
      </c>
      <c r="CG25" s="342">
        <f t="shared" si="22"/>
        <v>0</v>
      </c>
      <c r="CH25" s="341">
        <f t="shared" si="23"/>
        <v>0</v>
      </c>
      <c r="CI25" s="342">
        <f t="shared" si="24"/>
        <v>0</v>
      </c>
      <c r="CJ25" s="341">
        <f t="shared" si="25"/>
        <v>0</v>
      </c>
      <c r="CK25" s="342">
        <f t="shared" si="26"/>
        <v>0</v>
      </c>
      <c r="CL25" s="341">
        <f t="shared" si="66"/>
        <v>0</v>
      </c>
      <c r="CM25" s="341">
        <f t="shared" si="27"/>
        <v>0</v>
      </c>
      <c r="CN25" s="341">
        <f t="shared" si="67"/>
        <v>0</v>
      </c>
      <c r="CO25" s="341">
        <f t="shared" si="28"/>
        <v>0</v>
      </c>
      <c r="CP25" s="341">
        <f t="shared" si="29"/>
        <v>0</v>
      </c>
      <c r="CQ25" s="342">
        <f t="shared" si="30"/>
        <v>0</v>
      </c>
      <c r="CR25" s="341">
        <f t="shared" si="31"/>
        <v>0</v>
      </c>
      <c r="CS25" s="342">
        <f t="shared" si="32"/>
        <v>0</v>
      </c>
      <c r="CT25" s="341">
        <f t="shared" si="33"/>
        <v>0</v>
      </c>
      <c r="CU25" s="342">
        <f t="shared" si="34"/>
        <v>0</v>
      </c>
      <c r="CV25" s="344">
        <f t="shared" si="68"/>
        <v>0</v>
      </c>
      <c r="CW25" s="344">
        <f t="shared" si="35"/>
        <v>0</v>
      </c>
      <c r="CX25" s="344">
        <f t="shared" si="69"/>
        <v>0</v>
      </c>
      <c r="CY25" s="344">
        <f t="shared" ref="CY25" si="174">CX25*$BZ25</f>
        <v>0</v>
      </c>
      <c r="CZ25" s="344">
        <f t="shared" si="71"/>
        <v>0</v>
      </c>
      <c r="DA25" s="344">
        <f t="shared" ref="DA25" si="175">CZ25*$BZ25</f>
        <v>0</v>
      </c>
      <c r="DB25" s="344">
        <f t="shared" si="73"/>
        <v>0</v>
      </c>
      <c r="DC25" s="344">
        <f t="shared" ref="DC25" si="176">DB25*$BZ25</f>
        <v>0</v>
      </c>
      <c r="DD25" s="344">
        <f t="shared" si="75"/>
        <v>0</v>
      </c>
      <c r="DE25" s="344">
        <f t="shared" ref="DE25" si="177">DD25*$BZ25</f>
        <v>0</v>
      </c>
      <c r="DF25" s="344">
        <f t="shared" si="77"/>
        <v>0</v>
      </c>
      <c r="DG25" s="344">
        <f t="shared" ref="DG25" si="178">DF25*$BZ25</f>
        <v>0</v>
      </c>
      <c r="DH25" s="344">
        <f t="shared" si="79"/>
        <v>0</v>
      </c>
      <c r="DI25" s="344">
        <f t="shared" si="41"/>
        <v>0</v>
      </c>
      <c r="DJ25" s="344">
        <f t="shared" si="80"/>
        <v>0</v>
      </c>
      <c r="DK25" s="344">
        <f t="shared" si="42"/>
        <v>0</v>
      </c>
      <c r="DL25" s="344">
        <f t="shared" si="43"/>
        <v>0</v>
      </c>
      <c r="DM25" s="342">
        <f t="shared" si="44"/>
        <v>0</v>
      </c>
      <c r="DN25" s="344">
        <f t="shared" si="45"/>
        <v>0</v>
      </c>
      <c r="DO25" s="342">
        <f t="shared" si="46"/>
        <v>0</v>
      </c>
      <c r="DP25" s="344">
        <f t="shared" si="47"/>
        <v>0</v>
      </c>
      <c r="DQ25" s="342">
        <f t="shared" si="48"/>
        <v>0</v>
      </c>
      <c r="DR25" s="341">
        <f t="shared" si="81"/>
        <v>0</v>
      </c>
      <c r="DS25" s="341">
        <f t="shared" si="49"/>
        <v>0</v>
      </c>
      <c r="DT25" s="341">
        <f t="shared" si="82"/>
        <v>0</v>
      </c>
      <c r="DU25" s="341">
        <f t="shared" ref="DU25" si="179">DT25*$BZ25</f>
        <v>0</v>
      </c>
      <c r="DV25" s="341">
        <f t="shared" si="84"/>
        <v>0</v>
      </c>
      <c r="DW25" s="341">
        <f t="shared" ref="DW25" si="180">DV25*$BZ25</f>
        <v>0</v>
      </c>
      <c r="DX25" s="341">
        <f t="shared" si="86"/>
        <v>0</v>
      </c>
      <c r="DY25" s="341">
        <f t="shared" ref="DY25" si="181">DX25*$BZ25</f>
        <v>0</v>
      </c>
      <c r="DZ25" s="341">
        <f t="shared" si="88"/>
        <v>0</v>
      </c>
      <c r="EA25" s="341">
        <f t="shared" ref="EA25" si="182">DZ25*$BZ25</f>
        <v>0</v>
      </c>
      <c r="EB25" s="341">
        <f t="shared" si="90"/>
        <v>0</v>
      </c>
      <c r="EC25" s="341">
        <f t="shared" ref="EC25" si="183">EB25*$BZ25</f>
        <v>0</v>
      </c>
      <c r="ED25" s="341">
        <f t="shared" si="92"/>
        <v>0</v>
      </c>
      <c r="EE25" s="341">
        <f t="shared" si="55"/>
        <v>0</v>
      </c>
      <c r="EF25" s="341">
        <f t="shared" si="93"/>
        <v>0</v>
      </c>
      <c r="EG25" s="341">
        <f t="shared" si="56"/>
        <v>0</v>
      </c>
      <c r="EH25" s="341">
        <f t="shared" si="57"/>
        <v>0</v>
      </c>
      <c r="EI25" s="346">
        <f t="shared" si="58"/>
        <v>0</v>
      </c>
      <c r="EJ25" s="341">
        <f t="shared" si="59"/>
        <v>0</v>
      </c>
      <c r="EK25" s="347">
        <f t="shared" si="60"/>
        <v>0</v>
      </c>
      <c r="EL25" s="341">
        <f t="shared" si="61"/>
        <v>0</v>
      </c>
      <c r="EM25" s="347">
        <f t="shared" si="62"/>
        <v>0</v>
      </c>
      <c r="EN25" s="348">
        <f t="shared" si="63"/>
        <v>0</v>
      </c>
    </row>
    <row r="26" spans="1:144" ht="20.100000000000001" customHeight="1">
      <c r="A26" s="349">
        <f t="shared" si="11"/>
        <v>13</v>
      </c>
      <c r="B26" s="1136"/>
      <c r="C26" s="1136"/>
      <c r="D26" s="350"/>
      <c r="E26" s="350"/>
      <c r="F26" s="350"/>
      <c r="G26" s="350"/>
      <c r="H26" s="350"/>
      <c r="I26" s="351" t="s">
        <v>17</v>
      </c>
      <c r="J26" s="350"/>
      <c r="K26" s="351" t="s">
        <v>44</v>
      </c>
      <c r="L26" s="350"/>
      <c r="M26" s="350"/>
      <c r="N26" s="326" t="str">
        <f>IF(L26="常勤",1,IF(M26="","",IF(M26=0,0,IF(ROUND(M26/⑤⑧処遇Ⅰ入力シート!$B$17,1)&lt;0.1,0.1,ROUND(M26/⑤⑧処遇Ⅰ入力シート!$B$17,1)))))</f>
        <v/>
      </c>
      <c r="O26" s="327"/>
      <c r="P26" s="328" t="s">
        <v>342</v>
      </c>
      <c r="Q26" s="352"/>
      <c r="R26" s="353"/>
      <c r="S26" s="354"/>
      <c r="T26" s="354"/>
      <c r="U26" s="355">
        <f t="shared" si="12"/>
        <v>0</v>
      </c>
      <c r="V26" s="354"/>
      <c r="W26" s="333" t="e">
        <f>ROUND((U26+V26)*⑤⑧処遇Ⅰ入力シート!$AG$17/⑤⑧処遇Ⅰ入力シート!$AC$17,0)</f>
        <v>#DIV/0!</v>
      </c>
      <c r="X26" s="356" t="e">
        <f t="shared" si="13"/>
        <v>#DIV/0!</v>
      </c>
      <c r="Y26" s="353"/>
      <c r="Z26" s="354"/>
      <c r="AA26" s="354"/>
      <c r="AB26" s="354"/>
      <c r="AC26" s="354"/>
      <c r="AD26" s="335">
        <f t="shared" si="14"/>
        <v>0</v>
      </c>
      <c r="AE26" s="333" t="e">
        <f>ROUND(AD26*⑤⑧処遇Ⅰ入力シート!$AG$17/⑤⑧処遇Ⅰ入力シート!$AC$17,0)</f>
        <v>#DIV/0!</v>
      </c>
      <c r="AF26" s="356" t="e">
        <f t="shared" si="15"/>
        <v>#DIV/0!</v>
      </c>
      <c r="AG26" s="357"/>
      <c r="AH26" s="354"/>
      <c r="AI26" s="354"/>
      <c r="AJ26" s="333" t="e">
        <f>ROUND(SUM(AG26:AI26)*⑤⑧処遇Ⅰ入力シート!$AG$17/⑤⑧処遇Ⅰ入力シート!$AC$17,0)</f>
        <v>#DIV/0!</v>
      </c>
      <c r="AK26" s="358" t="e">
        <f t="shared" si="16"/>
        <v>#DIV/0!</v>
      </c>
      <c r="AL26" s="338">
        <f t="shared" si="17"/>
        <v>0</v>
      </c>
      <c r="AM26" s="1131"/>
      <c r="AN26" s="1131"/>
      <c r="AO26" s="1131"/>
      <c r="AP26" s="252"/>
      <c r="AQ26" s="252"/>
      <c r="AR26" s="361"/>
      <c r="AS26" s="1103"/>
      <c r="AT26" s="1104"/>
      <c r="AU26" s="1107" t="str">
        <f>IF(⑤⑧処遇Ⅰ入力シート!B38="○","☑","□")</f>
        <v>□</v>
      </c>
      <c r="AV26" s="1109" t="s">
        <v>24</v>
      </c>
      <c r="AW26" s="1109"/>
      <c r="AX26" s="1086">
        <f>⑤⑧処遇Ⅰ入力シート!G38</f>
        <v>0</v>
      </c>
      <c r="AY26" s="1086"/>
      <c r="AZ26" s="1087" t="str">
        <f>IF(⑤⑧処遇Ⅰ入力シート!J38="","",⑤⑧処遇Ⅰ入力シート!J38)</f>
        <v/>
      </c>
      <c r="BA26" s="1087"/>
      <c r="BB26" s="1278"/>
      <c r="BC26" s="1279"/>
      <c r="BD26" s="1279"/>
      <c r="BE26" s="1279"/>
      <c r="BF26" s="1279"/>
      <c r="BG26" s="1280"/>
      <c r="BH26" s="362"/>
      <c r="BI26" s="1086"/>
      <c r="BJ26" s="1086"/>
      <c r="BK26" s="1095" t="str">
        <f>IF(⑤⑧処遇Ⅰ入力シート!B67="○","☑","□")</f>
        <v>□</v>
      </c>
      <c r="BL26" s="1096" t="s">
        <v>24</v>
      </c>
      <c r="BM26" s="1096"/>
      <c r="BN26" s="1086">
        <f>⑤⑧処遇Ⅰ入力シート!G67</f>
        <v>0</v>
      </c>
      <c r="BO26" s="1086"/>
      <c r="BP26" s="1087" t="str">
        <f>IF(⑤⑧処遇Ⅰ入力シート!J67="","",⑤⑧処遇Ⅰ入力シート!J67)</f>
        <v/>
      </c>
      <c r="BQ26" s="1087"/>
      <c r="BR26" s="1087"/>
      <c r="BS26" s="1089"/>
      <c r="BT26" s="1089"/>
      <c r="BU26" s="1089"/>
      <c r="BV26" s="1089"/>
      <c r="BW26" s="1089"/>
      <c r="BX26" s="1089"/>
      <c r="BY26" s="252"/>
      <c r="BZ26" s="339" t="str">
        <f t="shared" si="18"/>
        <v>0</v>
      </c>
      <c r="CB26" s="340">
        <f t="shared" si="64"/>
        <v>0</v>
      </c>
      <c r="CC26" s="341">
        <f t="shared" si="19"/>
        <v>0</v>
      </c>
      <c r="CD26" s="341">
        <f t="shared" si="65"/>
        <v>0</v>
      </c>
      <c r="CE26" s="341">
        <f t="shared" si="20"/>
        <v>0</v>
      </c>
      <c r="CF26" s="341">
        <f t="shared" si="21"/>
        <v>0</v>
      </c>
      <c r="CG26" s="342">
        <f t="shared" si="22"/>
        <v>0</v>
      </c>
      <c r="CH26" s="341">
        <f t="shared" si="23"/>
        <v>0</v>
      </c>
      <c r="CI26" s="342">
        <f t="shared" si="24"/>
        <v>0</v>
      </c>
      <c r="CJ26" s="341">
        <f t="shared" si="25"/>
        <v>0</v>
      </c>
      <c r="CK26" s="342">
        <f t="shared" si="26"/>
        <v>0</v>
      </c>
      <c r="CL26" s="341">
        <f t="shared" si="66"/>
        <v>0</v>
      </c>
      <c r="CM26" s="341">
        <f t="shared" si="27"/>
        <v>0</v>
      </c>
      <c r="CN26" s="341">
        <f t="shared" si="67"/>
        <v>0</v>
      </c>
      <c r="CO26" s="341">
        <f t="shared" si="28"/>
        <v>0</v>
      </c>
      <c r="CP26" s="341">
        <f t="shared" si="29"/>
        <v>0</v>
      </c>
      <c r="CQ26" s="342">
        <f t="shared" si="30"/>
        <v>0</v>
      </c>
      <c r="CR26" s="341">
        <f t="shared" si="31"/>
        <v>0</v>
      </c>
      <c r="CS26" s="342">
        <f t="shared" si="32"/>
        <v>0</v>
      </c>
      <c r="CT26" s="341">
        <f t="shared" si="33"/>
        <v>0</v>
      </c>
      <c r="CU26" s="342">
        <f t="shared" si="34"/>
        <v>0</v>
      </c>
      <c r="CV26" s="344">
        <f t="shared" si="68"/>
        <v>0</v>
      </c>
      <c r="CW26" s="344">
        <f t="shared" si="35"/>
        <v>0</v>
      </c>
      <c r="CX26" s="344">
        <f t="shared" si="69"/>
        <v>0</v>
      </c>
      <c r="CY26" s="344">
        <f t="shared" ref="CY26" si="184">CX26*$BZ26</f>
        <v>0</v>
      </c>
      <c r="CZ26" s="344">
        <f t="shared" si="71"/>
        <v>0</v>
      </c>
      <c r="DA26" s="344">
        <f t="shared" ref="DA26" si="185">CZ26*$BZ26</f>
        <v>0</v>
      </c>
      <c r="DB26" s="344">
        <f t="shared" si="73"/>
        <v>0</v>
      </c>
      <c r="DC26" s="344">
        <f t="shared" ref="DC26" si="186">DB26*$BZ26</f>
        <v>0</v>
      </c>
      <c r="DD26" s="344">
        <f t="shared" si="75"/>
        <v>0</v>
      </c>
      <c r="DE26" s="344">
        <f t="shared" ref="DE26" si="187">DD26*$BZ26</f>
        <v>0</v>
      </c>
      <c r="DF26" s="344">
        <f t="shared" si="77"/>
        <v>0</v>
      </c>
      <c r="DG26" s="344">
        <f t="shared" ref="DG26" si="188">DF26*$BZ26</f>
        <v>0</v>
      </c>
      <c r="DH26" s="344">
        <f t="shared" si="79"/>
        <v>0</v>
      </c>
      <c r="DI26" s="344">
        <f t="shared" si="41"/>
        <v>0</v>
      </c>
      <c r="DJ26" s="344">
        <f t="shared" si="80"/>
        <v>0</v>
      </c>
      <c r="DK26" s="344">
        <f t="shared" si="42"/>
        <v>0</v>
      </c>
      <c r="DL26" s="344">
        <f t="shared" si="43"/>
        <v>0</v>
      </c>
      <c r="DM26" s="342">
        <f t="shared" si="44"/>
        <v>0</v>
      </c>
      <c r="DN26" s="344">
        <f t="shared" si="45"/>
        <v>0</v>
      </c>
      <c r="DO26" s="342">
        <f t="shared" si="46"/>
        <v>0</v>
      </c>
      <c r="DP26" s="344">
        <f t="shared" si="47"/>
        <v>0</v>
      </c>
      <c r="DQ26" s="342">
        <f t="shared" si="48"/>
        <v>0</v>
      </c>
      <c r="DR26" s="341">
        <f t="shared" si="81"/>
        <v>0</v>
      </c>
      <c r="DS26" s="341">
        <f t="shared" si="49"/>
        <v>0</v>
      </c>
      <c r="DT26" s="341">
        <f t="shared" si="82"/>
        <v>0</v>
      </c>
      <c r="DU26" s="341">
        <f t="shared" ref="DU26" si="189">DT26*$BZ26</f>
        <v>0</v>
      </c>
      <c r="DV26" s="341">
        <f t="shared" si="84"/>
        <v>0</v>
      </c>
      <c r="DW26" s="341">
        <f t="shared" ref="DW26" si="190">DV26*$BZ26</f>
        <v>0</v>
      </c>
      <c r="DX26" s="341">
        <f t="shared" si="86"/>
        <v>0</v>
      </c>
      <c r="DY26" s="341">
        <f t="shared" ref="DY26" si="191">DX26*$BZ26</f>
        <v>0</v>
      </c>
      <c r="DZ26" s="341">
        <f t="shared" si="88"/>
        <v>0</v>
      </c>
      <c r="EA26" s="341">
        <f t="shared" ref="EA26" si="192">DZ26*$BZ26</f>
        <v>0</v>
      </c>
      <c r="EB26" s="341">
        <f t="shared" si="90"/>
        <v>0</v>
      </c>
      <c r="EC26" s="341">
        <f t="shared" ref="EC26" si="193">EB26*$BZ26</f>
        <v>0</v>
      </c>
      <c r="ED26" s="341">
        <f t="shared" si="92"/>
        <v>0</v>
      </c>
      <c r="EE26" s="341">
        <f t="shared" si="55"/>
        <v>0</v>
      </c>
      <c r="EF26" s="341">
        <f t="shared" si="93"/>
        <v>0</v>
      </c>
      <c r="EG26" s="341">
        <f t="shared" si="56"/>
        <v>0</v>
      </c>
      <c r="EH26" s="341">
        <f t="shared" si="57"/>
        <v>0</v>
      </c>
      <c r="EI26" s="346">
        <f t="shared" si="58"/>
        <v>0</v>
      </c>
      <c r="EJ26" s="341">
        <f t="shared" si="59"/>
        <v>0</v>
      </c>
      <c r="EK26" s="347">
        <f t="shared" si="60"/>
        <v>0</v>
      </c>
      <c r="EL26" s="341">
        <f t="shared" si="61"/>
        <v>0</v>
      </c>
      <c r="EM26" s="347">
        <f t="shared" si="62"/>
        <v>0</v>
      </c>
      <c r="EN26" s="348">
        <f t="shared" si="63"/>
        <v>0</v>
      </c>
    </row>
    <row r="27" spans="1:144" ht="20.100000000000001" customHeight="1">
      <c r="A27" s="349">
        <f t="shared" si="11"/>
        <v>14</v>
      </c>
      <c r="B27" s="1136"/>
      <c r="C27" s="1136"/>
      <c r="D27" s="350"/>
      <c r="E27" s="350"/>
      <c r="F27" s="350"/>
      <c r="G27" s="350"/>
      <c r="H27" s="350"/>
      <c r="I27" s="351" t="s">
        <v>17</v>
      </c>
      <c r="J27" s="350"/>
      <c r="K27" s="351" t="s">
        <v>44</v>
      </c>
      <c r="L27" s="350"/>
      <c r="M27" s="350"/>
      <c r="N27" s="326" t="str">
        <f>IF(L27="常勤",1,IF(M27="","",IF(M27=0,0,IF(ROUND(M27/⑤⑧処遇Ⅰ入力シート!$B$17,1)&lt;0.1,0.1,ROUND(M27/⑤⑧処遇Ⅰ入力シート!$B$17,1)))))</f>
        <v/>
      </c>
      <c r="O27" s="327"/>
      <c r="P27" s="328" t="s">
        <v>342</v>
      </c>
      <c r="Q27" s="352"/>
      <c r="R27" s="353"/>
      <c r="S27" s="354"/>
      <c r="T27" s="354"/>
      <c r="U27" s="355">
        <f t="shared" si="12"/>
        <v>0</v>
      </c>
      <c r="V27" s="354"/>
      <c r="W27" s="333" t="e">
        <f>ROUND((U27+V27)*⑤⑧処遇Ⅰ入力シート!$AG$17/⑤⑧処遇Ⅰ入力シート!$AC$17,0)</f>
        <v>#DIV/0!</v>
      </c>
      <c r="X27" s="356" t="e">
        <f t="shared" si="13"/>
        <v>#DIV/0!</v>
      </c>
      <c r="Y27" s="353"/>
      <c r="Z27" s="354"/>
      <c r="AA27" s="354"/>
      <c r="AB27" s="354"/>
      <c r="AC27" s="354"/>
      <c r="AD27" s="335">
        <f t="shared" si="14"/>
        <v>0</v>
      </c>
      <c r="AE27" s="333" t="e">
        <f>ROUND(AD27*⑤⑧処遇Ⅰ入力シート!$AG$17/⑤⑧処遇Ⅰ入力シート!$AC$17,0)</f>
        <v>#DIV/0!</v>
      </c>
      <c r="AF27" s="356" t="e">
        <f t="shared" si="15"/>
        <v>#DIV/0!</v>
      </c>
      <c r="AG27" s="357"/>
      <c r="AH27" s="354"/>
      <c r="AI27" s="354"/>
      <c r="AJ27" s="333" t="e">
        <f>ROUND(SUM(AG27:AI27)*⑤⑧処遇Ⅰ入力シート!$AG$17/⑤⑧処遇Ⅰ入力シート!$AC$17,0)</f>
        <v>#DIV/0!</v>
      </c>
      <c r="AK27" s="358" t="e">
        <f t="shared" si="16"/>
        <v>#DIV/0!</v>
      </c>
      <c r="AL27" s="338">
        <f t="shared" si="17"/>
        <v>0</v>
      </c>
      <c r="AM27" s="1131"/>
      <c r="AN27" s="1131"/>
      <c r="AO27" s="1131"/>
      <c r="AP27" s="252"/>
      <c r="AQ27" s="252"/>
      <c r="AR27" s="361"/>
      <c r="AS27" s="1103"/>
      <c r="AT27" s="1104"/>
      <c r="AU27" s="1108"/>
      <c r="AV27" s="1110"/>
      <c r="AW27" s="1110"/>
      <c r="AX27" s="1086"/>
      <c r="AY27" s="1086"/>
      <c r="AZ27" s="1087"/>
      <c r="BA27" s="1087"/>
      <c r="BB27" s="1278"/>
      <c r="BC27" s="1279"/>
      <c r="BD27" s="1279"/>
      <c r="BE27" s="1279"/>
      <c r="BF27" s="1279"/>
      <c r="BG27" s="1280"/>
      <c r="BH27" s="362"/>
      <c r="BI27" s="1086"/>
      <c r="BJ27" s="1086"/>
      <c r="BK27" s="1095"/>
      <c r="BL27" s="1096"/>
      <c r="BM27" s="1096"/>
      <c r="BN27" s="1086"/>
      <c r="BO27" s="1086"/>
      <c r="BP27" s="1087"/>
      <c r="BQ27" s="1087"/>
      <c r="BR27" s="1087"/>
      <c r="BS27" s="1089"/>
      <c r="BT27" s="1089"/>
      <c r="BU27" s="1089"/>
      <c r="BV27" s="1089"/>
      <c r="BW27" s="1089"/>
      <c r="BX27" s="1089"/>
      <c r="BY27" s="252"/>
      <c r="BZ27" s="339" t="str">
        <f t="shared" si="18"/>
        <v>0</v>
      </c>
      <c r="CB27" s="340">
        <f t="shared" si="64"/>
        <v>0</v>
      </c>
      <c r="CC27" s="341">
        <f t="shared" si="19"/>
        <v>0</v>
      </c>
      <c r="CD27" s="341">
        <f t="shared" si="65"/>
        <v>0</v>
      </c>
      <c r="CE27" s="341">
        <f t="shared" si="20"/>
        <v>0</v>
      </c>
      <c r="CF27" s="341">
        <f t="shared" si="21"/>
        <v>0</v>
      </c>
      <c r="CG27" s="342">
        <f t="shared" si="22"/>
        <v>0</v>
      </c>
      <c r="CH27" s="341">
        <f t="shared" si="23"/>
        <v>0</v>
      </c>
      <c r="CI27" s="342">
        <f t="shared" si="24"/>
        <v>0</v>
      </c>
      <c r="CJ27" s="341">
        <f t="shared" si="25"/>
        <v>0</v>
      </c>
      <c r="CK27" s="342">
        <f t="shared" si="26"/>
        <v>0</v>
      </c>
      <c r="CL27" s="341">
        <f t="shared" si="66"/>
        <v>0</v>
      </c>
      <c r="CM27" s="341">
        <f t="shared" si="27"/>
        <v>0</v>
      </c>
      <c r="CN27" s="341">
        <f t="shared" si="67"/>
        <v>0</v>
      </c>
      <c r="CO27" s="341">
        <f t="shared" si="28"/>
        <v>0</v>
      </c>
      <c r="CP27" s="341">
        <f t="shared" si="29"/>
        <v>0</v>
      </c>
      <c r="CQ27" s="342">
        <f t="shared" si="30"/>
        <v>0</v>
      </c>
      <c r="CR27" s="341">
        <f t="shared" si="31"/>
        <v>0</v>
      </c>
      <c r="CS27" s="342">
        <f t="shared" si="32"/>
        <v>0</v>
      </c>
      <c r="CT27" s="341">
        <f t="shared" si="33"/>
        <v>0</v>
      </c>
      <c r="CU27" s="342">
        <f t="shared" si="34"/>
        <v>0</v>
      </c>
      <c r="CV27" s="344">
        <f t="shared" si="68"/>
        <v>0</v>
      </c>
      <c r="CW27" s="344">
        <f t="shared" si="35"/>
        <v>0</v>
      </c>
      <c r="CX27" s="344">
        <f t="shared" si="69"/>
        <v>0</v>
      </c>
      <c r="CY27" s="344">
        <f t="shared" ref="CY27" si="194">CX27*$BZ27</f>
        <v>0</v>
      </c>
      <c r="CZ27" s="344">
        <f t="shared" si="71"/>
        <v>0</v>
      </c>
      <c r="DA27" s="344">
        <f t="shared" ref="DA27" si="195">CZ27*$BZ27</f>
        <v>0</v>
      </c>
      <c r="DB27" s="344">
        <f t="shared" si="73"/>
        <v>0</v>
      </c>
      <c r="DC27" s="344">
        <f t="shared" ref="DC27" si="196">DB27*$BZ27</f>
        <v>0</v>
      </c>
      <c r="DD27" s="344">
        <f t="shared" si="75"/>
        <v>0</v>
      </c>
      <c r="DE27" s="344">
        <f t="shared" ref="DE27" si="197">DD27*$BZ27</f>
        <v>0</v>
      </c>
      <c r="DF27" s="344">
        <f t="shared" si="77"/>
        <v>0</v>
      </c>
      <c r="DG27" s="344">
        <f t="shared" ref="DG27" si="198">DF27*$BZ27</f>
        <v>0</v>
      </c>
      <c r="DH27" s="344">
        <f t="shared" si="79"/>
        <v>0</v>
      </c>
      <c r="DI27" s="344">
        <f t="shared" si="41"/>
        <v>0</v>
      </c>
      <c r="DJ27" s="344">
        <f t="shared" si="80"/>
        <v>0</v>
      </c>
      <c r="DK27" s="344">
        <f t="shared" si="42"/>
        <v>0</v>
      </c>
      <c r="DL27" s="344">
        <f t="shared" si="43"/>
        <v>0</v>
      </c>
      <c r="DM27" s="342">
        <f t="shared" si="44"/>
        <v>0</v>
      </c>
      <c r="DN27" s="344">
        <f t="shared" si="45"/>
        <v>0</v>
      </c>
      <c r="DO27" s="342">
        <f t="shared" si="46"/>
        <v>0</v>
      </c>
      <c r="DP27" s="344">
        <f t="shared" si="47"/>
        <v>0</v>
      </c>
      <c r="DQ27" s="342">
        <f t="shared" si="48"/>
        <v>0</v>
      </c>
      <c r="DR27" s="341">
        <f t="shared" si="81"/>
        <v>0</v>
      </c>
      <c r="DS27" s="341">
        <f t="shared" si="49"/>
        <v>0</v>
      </c>
      <c r="DT27" s="341">
        <f t="shared" si="82"/>
        <v>0</v>
      </c>
      <c r="DU27" s="341">
        <f t="shared" ref="DU27" si="199">DT27*$BZ27</f>
        <v>0</v>
      </c>
      <c r="DV27" s="341">
        <f t="shared" si="84"/>
        <v>0</v>
      </c>
      <c r="DW27" s="341">
        <f t="shared" ref="DW27" si="200">DV27*$BZ27</f>
        <v>0</v>
      </c>
      <c r="DX27" s="341">
        <f t="shared" si="86"/>
        <v>0</v>
      </c>
      <c r="DY27" s="341">
        <f t="shared" ref="DY27" si="201">DX27*$BZ27</f>
        <v>0</v>
      </c>
      <c r="DZ27" s="341">
        <f t="shared" si="88"/>
        <v>0</v>
      </c>
      <c r="EA27" s="341">
        <f t="shared" ref="EA27" si="202">DZ27*$BZ27</f>
        <v>0</v>
      </c>
      <c r="EB27" s="341">
        <f t="shared" si="90"/>
        <v>0</v>
      </c>
      <c r="EC27" s="341">
        <f t="shared" ref="EC27" si="203">EB27*$BZ27</f>
        <v>0</v>
      </c>
      <c r="ED27" s="341">
        <f t="shared" si="92"/>
        <v>0</v>
      </c>
      <c r="EE27" s="341">
        <f t="shared" si="55"/>
        <v>0</v>
      </c>
      <c r="EF27" s="341">
        <f t="shared" si="93"/>
        <v>0</v>
      </c>
      <c r="EG27" s="341">
        <f t="shared" si="56"/>
        <v>0</v>
      </c>
      <c r="EH27" s="341">
        <f t="shared" si="57"/>
        <v>0</v>
      </c>
      <c r="EI27" s="346">
        <f t="shared" si="58"/>
        <v>0</v>
      </c>
      <c r="EJ27" s="341">
        <f t="shared" si="59"/>
        <v>0</v>
      </c>
      <c r="EK27" s="347">
        <f t="shared" si="60"/>
        <v>0</v>
      </c>
      <c r="EL27" s="341">
        <f t="shared" si="61"/>
        <v>0</v>
      </c>
      <c r="EM27" s="347">
        <f t="shared" si="62"/>
        <v>0</v>
      </c>
      <c r="EN27" s="348">
        <f t="shared" si="63"/>
        <v>0</v>
      </c>
    </row>
    <row r="28" spans="1:144" ht="20.100000000000001" customHeight="1">
      <c r="A28" s="349">
        <f t="shared" si="11"/>
        <v>15</v>
      </c>
      <c r="B28" s="1136"/>
      <c r="C28" s="1136"/>
      <c r="D28" s="350"/>
      <c r="E28" s="350"/>
      <c r="F28" s="350"/>
      <c r="G28" s="350"/>
      <c r="H28" s="350"/>
      <c r="I28" s="351" t="s">
        <v>17</v>
      </c>
      <c r="J28" s="350"/>
      <c r="K28" s="351" t="s">
        <v>44</v>
      </c>
      <c r="L28" s="350"/>
      <c r="M28" s="350"/>
      <c r="N28" s="326" t="str">
        <f>IF(L28="常勤",1,IF(M28="","",IF(M28=0,0,IF(ROUND(M28/⑤⑧処遇Ⅰ入力シート!$B$17,1)&lt;0.1,0.1,ROUND(M28/⑤⑧処遇Ⅰ入力シート!$B$17,1)))))</f>
        <v/>
      </c>
      <c r="O28" s="327"/>
      <c r="P28" s="328" t="s">
        <v>342</v>
      </c>
      <c r="Q28" s="352"/>
      <c r="R28" s="353"/>
      <c r="S28" s="354"/>
      <c r="T28" s="354"/>
      <c r="U28" s="355">
        <f t="shared" si="12"/>
        <v>0</v>
      </c>
      <c r="V28" s="354"/>
      <c r="W28" s="333" t="e">
        <f>ROUND((U28+V28)*⑤⑧処遇Ⅰ入力シート!$AG$17/⑤⑧処遇Ⅰ入力シート!$AC$17,0)</f>
        <v>#DIV/0!</v>
      </c>
      <c r="X28" s="356" t="e">
        <f t="shared" si="13"/>
        <v>#DIV/0!</v>
      </c>
      <c r="Y28" s="353"/>
      <c r="Z28" s="354"/>
      <c r="AA28" s="354"/>
      <c r="AB28" s="354"/>
      <c r="AC28" s="354"/>
      <c r="AD28" s="335">
        <f t="shared" si="14"/>
        <v>0</v>
      </c>
      <c r="AE28" s="333" t="e">
        <f>ROUND(AD28*⑤⑧処遇Ⅰ入力シート!$AG$17/⑤⑧処遇Ⅰ入力シート!$AC$17,0)</f>
        <v>#DIV/0!</v>
      </c>
      <c r="AF28" s="356" t="e">
        <f t="shared" si="15"/>
        <v>#DIV/0!</v>
      </c>
      <c r="AG28" s="357"/>
      <c r="AH28" s="354"/>
      <c r="AI28" s="354"/>
      <c r="AJ28" s="333" t="e">
        <f>ROUND(SUM(AG28:AI28)*⑤⑧処遇Ⅰ入力シート!$AG$17/⑤⑧処遇Ⅰ入力シート!$AC$17,0)</f>
        <v>#DIV/0!</v>
      </c>
      <c r="AK28" s="358" t="e">
        <f t="shared" si="16"/>
        <v>#DIV/0!</v>
      </c>
      <c r="AL28" s="338">
        <f t="shared" si="17"/>
        <v>0</v>
      </c>
      <c r="AM28" s="1131"/>
      <c r="AN28" s="1131"/>
      <c r="AO28" s="1131"/>
      <c r="AP28" s="252"/>
      <c r="AQ28" s="252"/>
      <c r="AR28" s="361"/>
      <c r="AS28" s="1103"/>
      <c r="AT28" s="1104"/>
      <c r="AU28" s="1107" t="str">
        <f>IF(⑤⑧処遇Ⅰ入力シート!B39="○","☑","□")</f>
        <v>□</v>
      </c>
      <c r="AV28" s="1248" t="s">
        <v>339</v>
      </c>
      <c r="AW28" s="1250" t="str">
        <f>IF(⑤⑧処遇Ⅰ入力シート!E39="","",⑤⑧処遇Ⅰ入力シート!E39)</f>
        <v/>
      </c>
      <c r="AX28" s="1086">
        <f>⑤⑧処遇Ⅰ入力シート!G39</f>
        <v>0</v>
      </c>
      <c r="AY28" s="1086"/>
      <c r="AZ28" s="1087" t="str">
        <f>IF(⑤⑧処遇Ⅰ入力シート!J39="","",⑤⑧処遇Ⅰ入力シート!J39)</f>
        <v/>
      </c>
      <c r="BA28" s="1087"/>
      <c r="BB28" s="1278"/>
      <c r="BC28" s="1279"/>
      <c r="BD28" s="1279"/>
      <c r="BE28" s="1279"/>
      <c r="BF28" s="1279"/>
      <c r="BG28" s="1280"/>
      <c r="BH28" s="362"/>
      <c r="BI28" s="1086"/>
      <c r="BJ28" s="1086"/>
      <c r="BK28" s="1095" t="str">
        <f>IF(⑤⑧処遇Ⅰ入力シート!B68="○","☑","□")</f>
        <v>□</v>
      </c>
      <c r="BL28" s="1133" t="s">
        <v>339</v>
      </c>
      <c r="BM28" s="1134" t="str">
        <f>IF(⑤⑧処遇Ⅰ入力シート!E68="","",⑤⑧処遇Ⅰ入力シート!E68)</f>
        <v/>
      </c>
      <c r="BN28" s="1086">
        <f>⑤⑧処遇Ⅰ入力シート!G68</f>
        <v>0</v>
      </c>
      <c r="BO28" s="1086"/>
      <c r="BP28" s="1087" t="str">
        <f>IF(⑤⑧処遇Ⅰ入力シート!J68="","",⑤⑧処遇Ⅰ入力シート!J68)</f>
        <v/>
      </c>
      <c r="BQ28" s="1087"/>
      <c r="BR28" s="1087"/>
      <c r="BS28" s="1089"/>
      <c r="BT28" s="1089"/>
      <c r="BU28" s="1089"/>
      <c r="BV28" s="1089"/>
      <c r="BW28" s="1089"/>
      <c r="BX28" s="1089"/>
      <c r="BY28" s="252"/>
      <c r="BZ28" s="339" t="str">
        <f t="shared" si="18"/>
        <v>0</v>
      </c>
      <c r="CB28" s="340">
        <f t="shared" si="64"/>
        <v>0</v>
      </c>
      <c r="CC28" s="341">
        <f t="shared" si="19"/>
        <v>0</v>
      </c>
      <c r="CD28" s="341">
        <f t="shared" si="65"/>
        <v>0</v>
      </c>
      <c r="CE28" s="341">
        <f t="shared" si="20"/>
        <v>0</v>
      </c>
      <c r="CF28" s="341">
        <f t="shared" si="21"/>
        <v>0</v>
      </c>
      <c r="CG28" s="342">
        <f t="shared" si="22"/>
        <v>0</v>
      </c>
      <c r="CH28" s="341">
        <f t="shared" si="23"/>
        <v>0</v>
      </c>
      <c r="CI28" s="342">
        <f t="shared" si="24"/>
        <v>0</v>
      </c>
      <c r="CJ28" s="341">
        <f t="shared" si="25"/>
        <v>0</v>
      </c>
      <c r="CK28" s="342">
        <f t="shared" si="26"/>
        <v>0</v>
      </c>
      <c r="CL28" s="341">
        <f t="shared" si="66"/>
        <v>0</v>
      </c>
      <c r="CM28" s="341">
        <f t="shared" si="27"/>
        <v>0</v>
      </c>
      <c r="CN28" s="341">
        <f t="shared" si="67"/>
        <v>0</v>
      </c>
      <c r="CO28" s="341">
        <f t="shared" si="28"/>
        <v>0</v>
      </c>
      <c r="CP28" s="341">
        <f t="shared" si="29"/>
        <v>0</v>
      </c>
      <c r="CQ28" s="342">
        <f t="shared" si="30"/>
        <v>0</v>
      </c>
      <c r="CR28" s="341">
        <f t="shared" si="31"/>
        <v>0</v>
      </c>
      <c r="CS28" s="342">
        <f t="shared" si="32"/>
        <v>0</v>
      </c>
      <c r="CT28" s="341">
        <f t="shared" si="33"/>
        <v>0</v>
      </c>
      <c r="CU28" s="342">
        <f t="shared" si="34"/>
        <v>0</v>
      </c>
      <c r="CV28" s="344">
        <f t="shared" si="68"/>
        <v>0</v>
      </c>
      <c r="CW28" s="344">
        <f t="shared" si="35"/>
        <v>0</v>
      </c>
      <c r="CX28" s="344">
        <f t="shared" si="69"/>
        <v>0</v>
      </c>
      <c r="CY28" s="344">
        <f t="shared" ref="CY28" si="204">CX28*$BZ28</f>
        <v>0</v>
      </c>
      <c r="CZ28" s="344">
        <f t="shared" si="71"/>
        <v>0</v>
      </c>
      <c r="DA28" s="344">
        <f t="shared" ref="DA28" si="205">CZ28*$BZ28</f>
        <v>0</v>
      </c>
      <c r="DB28" s="344">
        <f t="shared" si="73"/>
        <v>0</v>
      </c>
      <c r="DC28" s="344">
        <f t="shared" ref="DC28" si="206">DB28*$BZ28</f>
        <v>0</v>
      </c>
      <c r="DD28" s="344">
        <f t="shared" si="75"/>
        <v>0</v>
      </c>
      <c r="DE28" s="344">
        <f t="shared" ref="DE28" si="207">DD28*$BZ28</f>
        <v>0</v>
      </c>
      <c r="DF28" s="344">
        <f t="shared" si="77"/>
        <v>0</v>
      </c>
      <c r="DG28" s="344">
        <f t="shared" ref="DG28" si="208">DF28*$BZ28</f>
        <v>0</v>
      </c>
      <c r="DH28" s="344">
        <f t="shared" si="79"/>
        <v>0</v>
      </c>
      <c r="DI28" s="344">
        <f t="shared" si="41"/>
        <v>0</v>
      </c>
      <c r="DJ28" s="344">
        <f t="shared" si="80"/>
        <v>0</v>
      </c>
      <c r="DK28" s="344">
        <f t="shared" si="42"/>
        <v>0</v>
      </c>
      <c r="DL28" s="344">
        <f t="shared" si="43"/>
        <v>0</v>
      </c>
      <c r="DM28" s="342">
        <f t="shared" si="44"/>
        <v>0</v>
      </c>
      <c r="DN28" s="344">
        <f t="shared" si="45"/>
        <v>0</v>
      </c>
      <c r="DO28" s="342">
        <f t="shared" si="46"/>
        <v>0</v>
      </c>
      <c r="DP28" s="344">
        <f t="shared" si="47"/>
        <v>0</v>
      </c>
      <c r="DQ28" s="342">
        <f t="shared" si="48"/>
        <v>0</v>
      </c>
      <c r="DR28" s="341">
        <f t="shared" si="81"/>
        <v>0</v>
      </c>
      <c r="DS28" s="341">
        <f t="shared" si="49"/>
        <v>0</v>
      </c>
      <c r="DT28" s="341">
        <f t="shared" si="82"/>
        <v>0</v>
      </c>
      <c r="DU28" s="341">
        <f t="shared" ref="DU28" si="209">DT28*$BZ28</f>
        <v>0</v>
      </c>
      <c r="DV28" s="341">
        <f t="shared" si="84"/>
        <v>0</v>
      </c>
      <c r="DW28" s="341">
        <f t="shared" ref="DW28" si="210">DV28*$BZ28</f>
        <v>0</v>
      </c>
      <c r="DX28" s="341">
        <f t="shared" si="86"/>
        <v>0</v>
      </c>
      <c r="DY28" s="341">
        <f t="shared" ref="DY28" si="211">DX28*$BZ28</f>
        <v>0</v>
      </c>
      <c r="DZ28" s="341">
        <f t="shared" si="88"/>
        <v>0</v>
      </c>
      <c r="EA28" s="341">
        <f t="shared" ref="EA28" si="212">DZ28*$BZ28</f>
        <v>0</v>
      </c>
      <c r="EB28" s="341">
        <f t="shared" si="90"/>
        <v>0</v>
      </c>
      <c r="EC28" s="341">
        <f t="shared" ref="EC28" si="213">EB28*$BZ28</f>
        <v>0</v>
      </c>
      <c r="ED28" s="341">
        <f t="shared" si="92"/>
        <v>0</v>
      </c>
      <c r="EE28" s="341">
        <f t="shared" si="55"/>
        <v>0</v>
      </c>
      <c r="EF28" s="341">
        <f t="shared" si="93"/>
        <v>0</v>
      </c>
      <c r="EG28" s="341">
        <f t="shared" si="56"/>
        <v>0</v>
      </c>
      <c r="EH28" s="341">
        <f t="shared" si="57"/>
        <v>0</v>
      </c>
      <c r="EI28" s="346">
        <f t="shared" si="58"/>
        <v>0</v>
      </c>
      <c r="EJ28" s="341">
        <f t="shared" si="59"/>
        <v>0</v>
      </c>
      <c r="EK28" s="347">
        <f t="shared" si="60"/>
        <v>0</v>
      </c>
      <c r="EL28" s="341">
        <f t="shared" si="61"/>
        <v>0</v>
      </c>
      <c r="EM28" s="347">
        <f t="shared" si="62"/>
        <v>0</v>
      </c>
      <c r="EN28" s="348">
        <f t="shared" si="63"/>
        <v>0</v>
      </c>
    </row>
    <row r="29" spans="1:144" ht="20.100000000000001" customHeight="1">
      <c r="A29" s="349">
        <f t="shared" si="11"/>
        <v>16</v>
      </c>
      <c r="B29" s="1136"/>
      <c r="C29" s="1136"/>
      <c r="D29" s="350"/>
      <c r="E29" s="350"/>
      <c r="F29" s="350"/>
      <c r="G29" s="350"/>
      <c r="H29" s="350"/>
      <c r="I29" s="351" t="s">
        <v>17</v>
      </c>
      <c r="J29" s="350"/>
      <c r="K29" s="351" t="s">
        <v>44</v>
      </c>
      <c r="L29" s="350"/>
      <c r="M29" s="350"/>
      <c r="N29" s="326" t="str">
        <f>IF(L29="常勤",1,IF(M29="","",IF(M29=0,0,IF(ROUND(M29/⑤⑧処遇Ⅰ入力シート!$B$17,1)&lt;0.1,0.1,ROUND(M29/⑤⑧処遇Ⅰ入力シート!$B$17,1)))))</f>
        <v/>
      </c>
      <c r="O29" s="327"/>
      <c r="P29" s="328" t="s">
        <v>342</v>
      </c>
      <c r="Q29" s="352"/>
      <c r="R29" s="353"/>
      <c r="S29" s="354"/>
      <c r="T29" s="354"/>
      <c r="U29" s="355">
        <f t="shared" si="12"/>
        <v>0</v>
      </c>
      <c r="V29" s="354"/>
      <c r="W29" s="333" t="e">
        <f>ROUND((U29+V29)*⑤⑧処遇Ⅰ入力シート!$AG$17/⑤⑧処遇Ⅰ入力シート!$AC$17,0)</f>
        <v>#DIV/0!</v>
      </c>
      <c r="X29" s="356" t="e">
        <f t="shared" si="13"/>
        <v>#DIV/0!</v>
      </c>
      <c r="Y29" s="353"/>
      <c r="Z29" s="354"/>
      <c r="AA29" s="354"/>
      <c r="AB29" s="354"/>
      <c r="AC29" s="354"/>
      <c r="AD29" s="335">
        <f t="shared" si="14"/>
        <v>0</v>
      </c>
      <c r="AE29" s="333" t="e">
        <f>ROUND(AD29*⑤⑧処遇Ⅰ入力シート!$AG$17/⑤⑧処遇Ⅰ入力シート!$AC$17,0)</f>
        <v>#DIV/0!</v>
      </c>
      <c r="AF29" s="356" t="e">
        <f t="shared" si="15"/>
        <v>#DIV/0!</v>
      </c>
      <c r="AG29" s="357"/>
      <c r="AH29" s="354"/>
      <c r="AI29" s="354"/>
      <c r="AJ29" s="333" t="e">
        <f>ROUND(SUM(AG29:AI29)*⑤⑧処遇Ⅰ入力シート!$AG$17/⑤⑧処遇Ⅰ入力シート!$AC$17,0)</f>
        <v>#DIV/0!</v>
      </c>
      <c r="AK29" s="358" t="e">
        <f t="shared" si="16"/>
        <v>#DIV/0!</v>
      </c>
      <c r="AL29" s="338">
        <f t="shared" si="17"/>
        <v>0</v>
      </c>
      <c r="AM29" s="1131"/>
      <c r="AN29" s="1131"/>
      <c r="AO29" s="1131"/>
      <c r="AP29" s="252"/>
      <c r="AQ29" s="252"/>
      <c r="AR29" s="361"/>
      <c r="AS29" s="1105"/>
      <c r="AT29" s="1106"/>
      <c r="AU29" s="1108"/>
      <c r="AV29" s="1249"/>
      <c r="AW29" s="1251"/>
      <c r="AX29" s="1086"/>
      <c r="AY29" s="1086"/>
      <c r="AZ29" s="1087"/>
      <c r="BA29" s="1087"/>
      <c r="BB29" s="1281"/>
      <c r="BC29" s="1282"/>
      <c r="BD29" s="1282"/>
      <c r="BE29" s="1282"/>
      <c r="BF29" s="1282"/>
      <c r="BG29" s="1283"/>
      <c r="BH29" s="362"/>
      <c r="BI29" s="1086"/>
      <c r="BJ29" s="1086"/>
      <c r="BK29" s="1095"/>
      <c r="BL29" s="1133"/>
      <c r="BM29" s="1134"/>
      <c r="BN29" s="1086"/>
      <c r="BO29" s="1086"/>
      <c r="BP29" s="1087"/>
      <c r="BQ29" s="1087"/>
      <c r="BR29" s="1087"/>
      <c r="BS29" s="1089"/>
      <c r="BT29" s="1089"/>
      <c r="BU29" s="1089"/>
      <c r="BV29" s="1089"/>
      <c r="BW29" s="1089"/>
      <c r="BX29" s="1089"/>
      <c r="BY29" s="252"/>
      <c r="BZ29" s="339" t="str">
        <f t="shared" si="18"/>
        <v>0</v>
      </c>
      <c r="CB29" s="340">
        <f t="shared" si="64"/>
        <v>0</v>
      </c>
      <c r="CC29" s="341">
        <f t="shared" si="19"/>
        <v>0</v>
      </c>
      <c r="CD29" s="341">
        <f t="shared" si="65"/>
        <v>0</v>
      </c>
      <c r="CE29" s="341">
        <f t="shared" si="20"/>
        <v>0</v>
      </c>
      <c r="CF29" s="341">
        <f t="shared" si="21"/>
        <v>0</v>
      </c>
      <c r="CG29" s="342">
        <f t="shared" si="22"/>
        <v>0</v>
      </c>
      <c r="CH29" s="341">
        <f t="shared" si="23"/>
        <v>0</v>
      </c>
      <c r="CI29" s="342">
        <f t="shared" si="24"/>
        <v>0</v>
      </c>
      <c r="CJ29" s="341">
        <f t="shared" si="25"/>
        <v>0</v>
      </c>
      <c r="CK29" s="342">
        <f t="shared" si="26"/>
        <v>0</v>
      </c>
      <c r="CL29" s="341">
        <f t="shared" si="66"/>
        <v>0</v>
      </c>
      <c r="CM29" s="341">
        <f t="shared" si="27"/>
        <v>0</v>
      </c>
      <c r="CN29" s="341">
        <f t="shared" si="67"/>
        <v>0</v>
      </c>
      <c r="CO29" s="341">
        <f t="shared" si="28"/>
        <v>0</v>
      </c>
      <c r="CP29" s="341">
        <f t="shared" si="29"/>
        <v>0</v>
      </c>
      <c r="CQ29" s="342">
        <f t="shared" si="30"/>
        <v>0</v>
      </c>
      <c r="CR29" s="341">
        <f t="shared" si="31"/>
        <v>0</v>
      </c>
      <c r="CS29" s="342">
        <f t="shared" si="32"/>
        <v>0</v>
      </c>
      <c r="CT29" s="341">
        <f t="shared" si="33"/>
        <v>0</v>
      </c>
      <c r="CU29" s="342">
        <f t="shared" si="34"/>
        <v>0</v>
      </c>
      <c r="CV29" s="344">
        <f t="shared" si="68"/>
        <v>0</v>
      </c>
      <c r="CW29" s="344">
        <f t="shared" si="35"/>
        <v>0</v>
      </c>
      <c r="CX29" s="344">
        <f t="shared" si="69"/>
        <v>0</v>
      </c>
      <c r="CY29" s="344">
        <f t="shared" ref="CY29" si="214">CX29*$BZ29</f>
        <v>0</v>
      </c>
      <c r="CZ29" s="344">
        <f t="shared" si="71"/>
        <v>0</v>
      </c>
      <c r="DA29" s="344">
        <f t="shared" ref="DA29" si="215">CZ29*$BZ29</f>
        <v>0</v>
      </c>
      <c r="DB29" s="344">
        <f t="shared" si="73"/>
        <v>0</v>
      </c>
      <c r="DC29" s="344">
        <f t="shared" ref="DC29" si="216">DB29*$BZ29</f>
        <v>0</v>
      </c>
      <c r="DD29" s="344">
        <f t="shared" si="75"/>
        <v>0</v>
      </c>
      <c r="DE29" s="344">
        <f t="shared" ref="DE29" si="217">DD29*$BZ29</f>
        <v>0</v>
      </c>
      <c r="DF29" s="344">
        <f t="shared" si="77"/>
        <v>0</v>
      </c>
      <c r="DG29" s="344">
        <f t="shared" ref="DG29" si="218">DF29*$BZ29</f>
        <v>0</v>
      </c>
      <c r="DH29" s="344">
        <f t="shared" si="79"/>
        <v>0</v>
      </c>
      <c r="DI29" s="344">
        <f t="shared" si="41"/>
        <v>0</v>
      </c>
      <c r="DJ29" s="344">
        <f t="shared" si="80"/>
        <v>0</v>
      </c>
      <c r="DK29" s="344">
        <f t="shared" si="42"/>
        <v>0</v>
      </c>
      <c r="DL29" s="344">
        <f t="shared" si="43"/>
        <v>0</v>
      </c>
      <c r="DM29" s="342">
        <f t="shared" si="44"/>
        <v>0</v>
      </c>
      <c r="DN29" s="344">
        <f t="shared" si="45"/>
        <v>0</v>
      </c>
      <c r="DO29" s="342">
        <f t="shared" si="46"/>
        <v>0</v>
      </c>
      <c r="DP29" s="344">
        <f t="shared" si="47"/>
        <v>0</v>
      </c>
      <c r="DQ29" s="342">
        <f t="shared" si="48"/>
        <v>0</v>
      </c>
      <c r="DR29" s="341">
        <f t="shared" si="81"/>
        <v>0</v>
      </c>
      <c r="DS29" s="341">
        <f t="shared" si="49"/>
        <v>0</v>
      </c>
      <c r="DT29" s="341">
        <f t="shared" si="82"/>
        <v>0</v>
      </c>
      <c r="DU29" s="341">
        <f t="shared" ref="DU29" si="219">DT29*$BZ29</f>
        <v>0</v>
      </c>
      <c r="DV29" s="341">
        <f t="shared" si="84"/>
        <v>0</v>
      </c>
      <c r="DW29" s="341">
        <f t="shared" ref="DW29" si="220">DV29*$BZ29</f>
        <v>0</v>
      </c>
      <c r="DX29" s="341">
        <f t="shared" si="86"/>
        <v>0</v>
      </c>
      <c r="DY29" s="341">
        <f t="shared" ref="DY29" si="221">DX29*$BZ29</f>
        <v>0</v>
      </c>
      <c r="DZ29" s="341">
        <f t="shared" si="88"/>
        <v>0</v>
      </c>
      <c r="EA29" s="341">
        <f t="shared" ref="EA29" si="222">DZ29*$BZ29</f>
        <v>0</v>
      </c>
      <c r="EB29" s="341">
        <f t="shared" si="90"/>
        <v>0</v>
      </c>
      <c r="EC29" s="341">
        <f t="shared" ref="EC29" si="223">EB29*$BZ29</f>
        <v>0</v>
      </c>
      <c r="ED29" s="341">
        <f t="shared" si="92"/>
        <v>0</v>
      </c>
      <c r="EE29" s="341">
        <f t="shared" si="55"/>
        <v>0</v>
      </c>
      <c r="EF29" s="341">
        <f t="shared" si="93"/>
        <v>0</v>
      </c>
      <c r="EG29" s="341">
        <f t="shared" si="56"/>
        <v>0</v>
      </c>
      <c r="EH29" s="341">
        <f t="shared" si="57"/>
        <v>0</v>
      </c>
      <c r="EI29" s="346">
        <f t="shared" si="58"/>
        <v>0</v>
      </c>
      <c r="EJ29" s="341">
        <f t="shared" si="59"/>
        <v>0</v>
      </c>
      <c r="EK29" s="347">
        <f t="shared" si="60"/>
        <v>0</v>
      </c>
      <c r="EL29" s="341">
        <f t="shared" si="61"/>
        <v>0</v>
      </c>
      <c r="EM29" s="347">
        <f t="shared" si="62"/>
        <v>0</v>
      </c>
      <c r="EN29" s="348">
        <f t="shared" si="63"/>
        <v>0</v>
      </c>
    </row>
    <row r="30" spans="1:144" ht="20.100000000000001" customHeight="1">
      <c r="A30" s="349">
        <f t="shared" ref="A30:A93" si="224">A29+1</f>
        <v>17</v>
      </c>
      <c r="B30" s="1136"/>
      <c r="C30" s="1136"/>
      <c r="D30" s="350"/>
      <c r="E30" s="350"/>
      <c r="F30" s="350"/>
      <c r="G30" s="350"/>
      <c r="H30" s="350"/>
      <c r="I30" s="351" t="s">
        <v>17</v>
      </c>
      <c r="J30" s="350"/>
      <c r="K30" s="351" t="s">
        <v>44</v>
      </c>
      <c r="L30" s="350"/>
      <c r="M30" s="350"/>
      <c r="N30" s="326" t="str">
        <f>IF(L30="常勤",1,IF(M30="","",IF(M30=0,0,IF(ROUND(M30/⑤⑧処遇Ⅰ入力シート!$B$17,1)&lt;0.1,0.1,ROUND(M30/⑤⑧処遇Ⅰ入力シート!$B$17,1)))))</f>
        <v/>
      </c>
      <c r="O30" s="327"/>
      <c r="P30" s="328" t="s">
        <v>342</v>
      </c>
      <c r="Q30" s="352"/>
      <c r="R30" s="353"/>
      <c r="S30" s="354"/>
      <c r="T30" s="354"/>
      <c r="U30" s="355">
        <f t="shared" si="12"/>
        <v>0</v>
      </c>
      <c r="V30" s="354"/>
      <c r="W30" s="333" t="e">
        <f>ROUND((U30+V30)*⑤⑧処遇Ⅰ入力シート!$AG$17/⑤⑧処遇Ⅰ入力シート!$AC$17,0)</f>
        <v>#DIV/0!</v>
      </c>
      <c r="X30" s="356" t="e">
        <f t="shared" si="13"/>
        <v>#DIV/0!</v>
      </c>
      <c r="Y30" s="353"/>
      <c r="Z30" s="354"/>
      <c r="AA30" s="354"/>
      <c r="AB30" s="354"/>
      <c r="AC30" s="354"/>
      <c r="AD30" s="335">
        <f t="shared" si="14"/>
        <v>0</v>
      </c>
      <c r="AE30" s="333" t="e">
        <f>ROUND(AD30*⑤⑧処遇Ⅰ入力シート!$AG$17/⑤⑧処遇Ⅰ入力シート!$AC$17,0)</f>
        <v>#DIV/0!</v>
      </c>
      <c r="AF30" s="356" t="e">
        <f t="shared" si="15"/>
        <v>#DIV/0!</v>
      </c>
      <c r="AG30" s="357"/>
      <c r="AH30" s="354"/>
      <c r="AI30" s="354"/>
      <c r="AJ30" s="333" t="e">
        <f>ROUND(SUM(AG30:AI30)*⑤⑧処遇Ⅰ入力シート!$AG$17/⑤⑧処遇Ⅰ入力シート!$AC$17,0)</f>
        <v>#DIV/0!</v>
      </c>
      <c r="AK30" s="358" t="e">
        <f t="shared" si="16"/>
        <v>#DIV/0!</v>
      </c>
      <c r="AL30" s="338">
        <f t="shared" si="17"/>
        <v>0</v>
      </c>
      <c r="AM30" s="1131"/>
      <c r="AN30" s="1131"/>
      <c r="AO30" s="1131"/>
      <c r="AP30" s="252"/>
      <c r="AQ30" s="252"/>
      <c r="AR30" s="361"/>
      <c r="AS30" s="363"/>
      <c r="AT30" s="363"/>
      <c r="AU30" s="364"/>
      <c r="AV30" s="365"/>
      <c r="AW30" s="365"/>
      <c r="AX30" s="366"/>
      <c r="AY30" s="366"/>
      <c r="AZ30" s="367"/>
      <c r="BA30" s="367"/>
      <c r="BB30" s="368"/>
      <c r="BC30" s="368"/>
      <c r="BD30" s="368"/>
      <c r="BE30" s="368"/>
      <c r="BF30" s="368"/>
      <c r="BG30" s="368"/>
      <c r="BH30" s="362"/>
      <c r="BI30" s="363"/>
      <c r="BJ30" s="363"/>
      <c r="BK30" s="364"/>
      <c r="BL30" s="365"/>
      <c r="BM30" s="365"/>
      <c r="BN30" s="366"/>
      <c r="BO30" s="366"/>
      <c r="BP30" s="367"/>
      <c r="BQ30" s="367"/>
      <c r="BR30" s="368"/>
      <c r="BS30" s="368"/>
      <c r="BT30" s="368"/>
      <c r="BU30" s="368"/>
      <c r="BV30" s="368"/>
      <c r="BW30" s="368"/>
      <c r="BX30" s="252"/>
      <c r="BY30" s="252"/>
      <c r="BZ30" s="339" t="str">
        <f t="shared" si="18"/>
        <v>0</v>
      </c>
      <c r="CB30" s="340">
        <f t="shared" si="64"/>
        <v>0</v>
      </c>
      <c r="CC30" s="341">
        <f t="shared" si="19"/>
        <v>0</v>
      </c>
      <c r="CD30" s="341">
        <f t="shared" si="65"/>
        <v>0</v>
      </c>
      <c r="CE30" s="341">
        <f t="shared" si="20"/>
        <v>0</v>
      </c>
      <c r="CF30" s="341">
        <f t="shared" si="21"/>
        <v>0</v>
      </c>
      <c r="CG30" s="342">
        <f t="shared" si="22"/>
        <v>0</v>
      </c>
      <c r="CH30" s="341">
        <f t="shared" si="23"/>
        <v>0</v>
      </c>
      <c r="CI30" s="342">
        <f t="shared" si="24"/>
        <v>0</v>
      </c>
      <c r="CJ30" s="341">
        <f t="shared" si="25"/>
        <v>0</v>
      </c>
      <c r="CK30" s="342">
        <f t="shared" si="26"/>
        <v>0</v>
      </c>
      <c r="CL30" s="341">
        <f t="shared" si="66"/>
        <v>0</v>
      </c>
      <c r="CM30" s="341">
        <f t="shared" si="27"/>
        <v>0</v>
      </c>
      <c r="CN30" s="341">
        <f t="shared" si="67"/>
        <v>0</v>
      </c>
      <c r="CO30" s="341">
        <f t="shared" si="28"/>
        <v>0</v>
      </c>
      <c r="CP30" s="341">
        <f t="shared" si="29"/>
        <v>0</v>
      </c>
      <c r="CQ30" s="342">
        <f t="shared" si="30"/>
        <v>0</v>
      </c>
      <c r="CR30" s="341">
        <f t="shared" si="31"/>
        <v>0</v>
      </c>
      <c r="CS30" s="342">
        <f t="shared" si="32"/>
        <v>0</v>
      </c>
      <c r="CT30" s="341">
        <f t="shared" si="33"/>
        <v>0</v>
      </c>
      <c r="CU30" s="342">
        <f t="shared" si="34"/>
        <v>0</v>
      </c>
      <c r="CV30" s="344">
        <f t="shared" si="68"/>
        <v>0</v>
      </c>
      <c r="CW30" s="344">
        <f t="shared" si="35"/>
        <v>0</v>
      </c>
      <c r="CX30" s="344">
        <f t="shared" si="69"/>
        <v>0</v>
      </c>
      <c r="CY30" s="344">
        <f t="shared" ref="CY30" si="225">CX30*$BZ30</f>
        <v>0</v>
      </c>
      <c r="CZ30" s="344">
        <f t="shared" si="71"/>
        <v>0</v>
      </c>
      <c r="DA30" s="344">
        <f t="shared" ref="DA30" si="226">CZ30*$BZ30</f>
        <v>0</v>
      </c>
      <c r="DB30" s="344">
        <f t="shared" si="73"/>
        <v>0</v>
      </c>
      <c r="DC30" s="344">
        <f t="shared" ref="DC30" si="227">DB30*$BZ30</f>
        <v>0</v>
      </c>
      <c r="DD30" s="344">
        <f t="shared" si="75"/>
        <v>0</v>
      </c>
      <c r="DE30" s="344">
        <f t="shared" ref="DE30" si="228">DD30*$BZ30</f>
        <v>0</v>
      </c>
      <c r="DF30" s="344">
        <f t="shared" si="77"/>
        <v>0</v>
      </c>
      <c r="DG30" s="344">
        <f t="shared" ref="DG30" si="229">DF30*$BZ30</f>
        <v>0</v>
      </c>
      <c r="DH30" s="344">
        <f t="shared" si="79"/>
        <v>0</v>
      </c>
      <c r="DI30" s="344">
        <f t="shared" si="41"/>
        <v>0</v>
      </c>
      <c r="DJ30" s="344">
        <f t="shared" si="80"/>
        <v>0</v>
      </c>
      <c r="DK30" s="344">
        <f t="shared" si="42"/>
        <v>0</v>
      </c>
      <c r="DL30" s="344">
        <f t="shared" si="43"/>
        <v>0</v>
      </c>
      <c r="DM30" s="342">
        <f t="shared" si="44"/>
        <v>0</v>
      </c>
      <c r="DN30" s="344">
        <f t="shared" si="45"/>
        <v>0</v>
      </c>
      <c r="DO30" s="342">
        <f t="shared" si="46"/>
        <v>0</v>
      </c>
      <c r="DP30" s="344">
        <f t="shared" si="47"/>
        <v>0</v>
      </c>
      <c r="DQ30" s="342">
        <f t="shared" si="48"/>
        <v>0</v>
      </c>
      <c r="DR30" s="341">
        <f t="shared" si="81"/>
        <v>0</v>
      </c>
      <c r="DS30" s="341">
        <f t="shared" si="49"/>
        <v>0</v>
      </c>
      <c r="DT30" s="341">
        <f t="shared" si="82"/>
        <v>0</v>
      </c>
      <c r="DU30" s="341">
        <f t="shared" ref="DU30" si="230">DT30*$BZ30</f>
        <v>0</v>
      </c>
      <c r="DV30" s="341">
        <f t="shared" si="84"/>
        <v>0</v>
      </c>
      <c r="DW30" s="341">
        <f t="shared" ref="DW30" si="231">DV30*$BZ30</f>
        <v>0</v>
      </c>
      <c r="DX30" s="341">
        <f t="shared" si="86"/>
        <v>0</v>
      </c>
      <c r="DY30" s="341">
        <f t="shared" ref="DY30" si="232">DX30*$BZ30</f>
        <v>0</v>
      </c>
      <c r="DZ30" s="341">
        <f t="shared" si="88"/>
        <v>0</v>
      </c>
      <c r="EA30" s="341">
        <f t="shared" ref="EA30" si="233">DZ30*$BZ30</f>
        <v>0</v>
      </c>
      <c r="EB30" s="341">
        <f t="shared" si="90"/>
        <v>0</v>
      </c>
      <c r="EC30" s="341">
        <f t="shared" ref="EC30" si="234">EB30*$BZ30</f>
        <v>0</v>
      </c>
      <c r="ED30" s="341">
        <f t="shared" si="92"/>
        <v>0</v>
      </c>
      <c r="EE30" s="341">
        <f t="shared" si="55"/>
        <v>0</v>
      </c>
      <c r="EF30" s="341">
        <f t="shared" si="93"/>
        <v>0</v>
      </c>
      <c r="EG30" s="341">
        <f t="shared" si="56"/>
        <v>0</v>
      </c>
      <c r="EH30" s="341">
        <f t="shared" si="57"/>
        <v>0</v>
      </c>
      <c r="EI30" s="346">
        <f t="shared" si="58"/>
        <v>0</v>
      </c>
      <c r="EJ30" s="341">
        <f t="shared" si="59"/>
        <v>0</v>
      </c>
      <c r="EK30" s="347">
        <f t="shared" si="60"/>
        <v>0</v>
      </c>
      <c r="EL30" s="341">
        <f t="shared" si="61"/>
        <v>0</v>
      </c>
      <c r="EM30" s="347">
        <f t="shared" si="62"/>
        <v>0</v>
      </c>
      <c r="EN30" s="348">
        <f t="shared" si="63"/>
        <v>0</v>
      </c>
    </row>
    <row r="31" spans="1:144" ht="20.100000000000001" customHeight="1">
      <c r="A31" s="349">
        <f t="shared" si="224"/>
        <v>18</v>
      </c>
      <c r="B31" s="1136"/>
      <c r="C31" s="1136"/>
      <c r="D31" s="350"/>
      <c r="E31" s="350"/>
      <c r="F31" s="350"/>
      <c r="G31" s="350"/>
      <c r="H31" s="350"/>
      <c r="I31" s="351" t="s">
        <v>17</v>
      </c>
      <c r="J31" s="350"/>
      <c r="K31" s="351" t="s">
        <v>44</v>
      </c>
      <c r="L31" s="350"/>
      <c r="M31" s="350"/>
      <c r="N31" s="326" t="str">
        <f>IF(L31="常勤",1,IF(M31="","",IF(M31=0,0,IF(ROUND(M31/⑤⑧処遇Ⅰ入力シート!$B$17,1)&lt;0.1,0.1,ROUND(M31/⑤⑧処遇Ⅰ入力シート!$B$17,1)))))</f>
        <v/>
      </c>
      <c r="O31" s="327"/>
      <c r="P31" s="328" t="s">
        <v>342</v>
      </c>
      <c r="Q31" s="352"/>
      <c r="R31" s="353"/>
      <c r="S31" s="354"/>
      <c r="T31" s="354"/>
      <c r="U31" s="355">
        <f t="shared" si="12"/>
        <v>0</v>
      </c>
      <c r="V31" s="354"/>
      <c r="W31" s="333" t="e">
        <f>ROUND((U31+V31)*⑤⑧処遇Ⅰ入力シート!$AG$17/⑤⑧処遇Ⅰ入力シート!$AC$17,0)</f>
        <v>#DIV/0!</v>
      </c>
      <c r="X31" s="356" t="e">
        <f t="shared" si="13"/>
        <v>#DIV/0!</v>
      </c>
      <c r="Y31" s="353"/>
      <c r="Z31" s="354"/>
      <c r="AA31" s="354"/>
      <c r="AB31" s="354"/>
      <c r="AC31" s="354"/>
      <c r="AD31" s="335">
        <f t="shared" si="14"/>
        <v>0</v>
      </c>
      <c r="AE31" s="333" t="e">
        <f>ROUND(AD31*⑤⑧処遇Ⅰ入力シート!$AG$17/⑤⑧処遇Ⅰ入力シート!$AC$17,0)</f>
        <v>#DIV/0!</v>
      </c>
      <c r="AF31" s="356" t="e">
        <f t="shared" si="15"/>
        <v>#DIV/0!</v>
      </c>
      <c r="AG31" s="357"/>
      <c r="AH31" s="354"/>
      <c r="AI31" s="354"/>
      <c r="AJ31" s="333" t="e">
        <f>ROUND(SUM(AG31:AI31)*⑤⑧処遇Ⅰ入力シート!$AG$17/⑤⑧処遇Ⅰ入力シート!$AC$17,0)</f>
        <v>#DIV/0!</v>
      </c>
      <c r="AK31" s="358" t="e">
        <f t="shared" si="16"/>
        <v>#DIV/0!</v>
      </c>
      <c r="AL31" s="338">
        <f t="shared" si="17"/>
        <v>0</v>
      </c>
      <c r="AM31" s="1131"/>
      <c r="AN31" s="1131"/>
      <c r="AO31" s="1131"/>
      <c r="AP31" s="252"/>
      <c r="AQ31" s="252"/>
      <c r="AR31" s="361"/>
      <c r="AS31" s="363"/>
      <c r="AT31" s="363"/>
      <c r="AU31" s="364"/>
      <c r="AV31" s="365"/>
      <c r="AW31" s="365"/>
      <c r="AX31" s="366"/>
      <c r="AY31" s="366"/>
      <c r="AZ31" s="367"/>
      <c r="BA31" s="367"/>
      <c r="BB31" s="368"/>
      <c r="BC31" s="368"/>
      <c r="BD31" s="368"/>
      <c r="BE31" s="368"/>
      <c r="BF31" s="368"/>
      <c r="BG31" s="368"/>
      <c r="BH31" s="362"/>
      <c r="BI31" s="363"/>
      <c r="BJ31" s="363"/>
      <c r="BK31" s="364"/>
      <c r="BL31" s="365"/>
      <c r="BM31" s="365"/>
      <c r="BN31" s="366"/>
      <c r="BO31" s="366"/>
      <c r="BP31" s="367"/>
      <c r="BQ31" s="367"/>
      <c r="BR31" s="368"/>
      <c r="BS31" s="368"/>
      <c r="BT31" s="368"/>
      <c r="BU31" s="368"/>
      <c r="BV31" s="368"/>
      <c r="BW31" s="368"/>
      <c r="BX31" s="252"/>
      <c r="BY31" s="252"/>
      <c r="BZ31" s="339" t="str">
        <f t="shared" si="18"/>
        <v>0</v>
      </c>
      <c r="CB31" s="340">
        <f t="shared" si="64"/>
        <v>0</v>
      </c>
      <c r="CC31" s="341">
        <f t="shared" si="19"/>
        <v>0</v>
      </c>
      <c r="CD31" s="341">
        <f t="shared" si="65"/>
        <v>0</v>
      </c>
      <c r="CE31" s="341">
        <f t="shared" si="20"/>
        <v>0</v>
      </c>
      <c r="CF31" s="341">
        <f t="shared" si="21"/>
        <v>0</v>
      </c>
      <c r="CG31" s="342">
        <f t="shared" si="22"/>
        <v>0</v>
      </c>
      <c r="CH31" s="341">
        <f t="shared" si="23"/>
        <v>0</v>
      </c>
      <c r="CI31" s="342">
        <f t="shared" si="24"/>
        <v>0</v>
      </c>
      <c r="CJ31" s="341">
        <f t="shared" si="25"/>
        <v>0</v>
      </c>
      <c r="CK31" s="342">
        <f t="shared" si="26"/>
        <v>0</v>
      </c>
      <c r="CL31" s="341">
        <f t="shared" si="66"/>
        <v>0</v>
      </c>
      <c r="CM31" s="341">
        <f t="shared" si="27"/>
        <v>0</v>
      </c>
      <c r="CN31" s="341">
        <f t="shared" si="67"/>
        <v>0</v>
      </c>
      <c r="CO31" s="341">
        <f t="shared" si="28"/>
        <v>0</v>
      </c>
      <c r="CP31" s="341">
        <f t="shared" si="29"/>
        <v>0</v>
      </c>
      <c r="CQ31" s="342">
        <f t="shared" si="30"/>
        <v>0</v>
      </c>
      <c r="CR31" s="341">
        <f t="shared" si="31"/>
        <v>0</v>
      </c>
      <c r="CS31" s="342">
        <f t="shared" si="32"/>
        <v>0</v>
      </c>
      <c r="CT31" s="341">
        <f t="shared" si="33"/>
        <v>0</v>
      </c>
      <c r="CU31" s="342">
        <f t="shared" si="34"/>
        <v>0</v>
      </c>
      <c r="CV31" s="344">
        <f t="shared" si="68"/>
        <v>0</v>
      </c>
      <c r="CW31" s="344">
        <f t="shared" si="35"/>
        <v>0</v>
      </c>
      <c r="CX31" s="344">
        <f t="shared" si="69"/>
        <v>0</v>
      </c>
      <c r="CY31" s="344">
        <f t="shared" ref="CY31" si="235">CX31*$BZ31</f>
        <v>0</v>
      </c>
      <c r="CZ31" s="344">
        <f t="shared" si="71"/>
        <v>0</v>
      </c>
      <c r="DA31" s="344">
        <f t="shared" ref="DA31" si="236">CZ31*$BZ31</f>
        <v>0</v>
      </c>
      <c r="DB31" s="344">
        <f t="shared" si="73"/>
        <v>0</v>
      </c>
      <c r="DC31" s="344">
        <f t="shared" ref="DC31" si="237">DB31*$BZ31</f>
        <v>0</v>
      </c>
      <c r="DD31" s="344">
        <f t="shared" si="75"/>
        <v>0</v>
      </c>
      <c r="DE31" s="344">
        <f t="shared" ref="DE31" si="238">DD31*$BZ31</f>
        <v>0</v>
      </c>
      <c r="DF31" s="344">
        <f t="shared" si="77"/>
        <v>0</v>
      </c>
      <c r="DG31" s="344">
        <f t="shared" ref="DG31" si="239">DF31*$BZ31</f>
        <v>0</v>
      </c>
      <c r="DH31" s="344">
        <f t="shared" si="79"/>
        <v>0</v>
      </c>
      <c r="DI31" s="344">
        <f t="shared" si="41"/>
        <v>0</v>
      </c>
      <c r="DJ31" s="344">
        <f t="shared" si="80"/>
        <v>0</v>
      </c>
      <c r="DK31" s="344">
        <f t="shared" si="42"/>
        <v>0</v>
      </c>
      <c r="DL31" s="344">
        <f t="shared" si="43"/>
        <v>0</v>
      </c>
      <c r="DM31" s="342">
        <f t="shared" si="44"/>
        <v>0</v>
      </c>
      <c r="DN31" s="344">
        <f t="shared" si="45"/>
        <v>0</v>
      </c>
      <c r="DO31" s="342">
        <f t="shared" si="46"/>
        <v>0</v>
      </c>
      <c r="DP31" s="344">
        <f t="shared" si="47"/>
        <v>0</v>
      </c>
      <c r="DQ31" s="342">
        <f t="shared" si="48"/>
        <v>0</v>
      </c>
      <c r="DR31" s="341">
        <f t="shared" si="81"/>
        <v>0</v>
      </c>
      <c r="DS31" s="341">
        <f t="shared" si="49"/>
        <v>0</v>
      </c>
      <c r="DT31" s="341">
        <f t="shared" si="82"/>
        <v>0</v>
      </c>
      <c r="DU31" s="341">
        <f t="shared" ref="DU31" si="240">DT31*$BZ31</f>
        <v>0</v>
      </c>
      <c r="DV31" s="341">
        <f t="shared" si="84"/>
        <v>0</v>
      </c>
      <c r="DW31" s="341">
        <f t="shared" ref="DW31" si="241">DV31*$BZ31</f>
        <v>0</v>
      </c>
      <c r="DX31" s="341">
        <f t="shared" si="86"/>
        <v>0</v>
      </c>
      <c r="DY31" s="341">
        <f t="shared" ref="DY31" si="242">DX31*$BZ31</f>
        <v>0</v>
      </c>
      <c r="DZ31" s="341">
        <f t="shared" si="88"/>
        <v>0</v>
      </c>
      <c r="EA31" s="341">
        <f t="shared" ref="EA31" si="243">DZ31*$BZ31</f>
        <v>0</v>
      </c>
      <c r="EB31" s="341">
        <f t="shared" si="90"/>
        <v>0</v>
      </c>
      <c r="EC31" s="341">
        <f t="shared" ref="EC31" si="244">EB31*$BZ31</f>
        <v>0</v>
      </c>
      <c r="ED31" s="341">
        <f t="shared" si="92"/>
        <v>0</v>
      </c>
      <c r="EE31" s="341">
        <f t="shared" si="55"/>
        <v>0</v>
      </c>
      <c r="EF31" s="341">
        <f t="shared" si="93"/>
        <v>0</v>
      </c>
      <c r="EG31" s="341">
        <f t="shared" si="56"/>
        <v>0</v>
      </c>
      <c r="EH31" s="341">
        <f t="shared" si="57"/>
        <v>0</v>
      </c>
      <c r="EI31" s="346">
        <f t="shared" si="58"/>
        <v>0</v>
      </c>
      <c r="EJ31" s="341">
        <f t="shared" si="59"/>
        <v>0</v>
      </c>
      <c r="EK31" s="347">
        <f t="shared" si="60"/>
        <v>0</v>
      </c>
      <c r="EL31" s="341">
        <f t="shared" si="61"/>
        <v>0</v>
      </c>
      <c r="EM31" s="347">
        <f t="shared" si="62"/>
        <v>0</v>
      </c>
      <c r="EN31" s="348">
        <f t="shared" si="63"/>
        <v>0</v>
      </c>
    </row>
    <row r="32" spans="1:144" ht="20.100000000000001" customHeight="1">
      <c r="A32" s="349">
        <f t="shared" si="224"/>
        <v>19</v>
      </c>
      <c r="B32" s="1136"/>
      <c r="C32" s="1136"/>
      <c r="D32" s="350"/>
      <c r="E32" s="350"/>
      <c r="F32" s="350"/>
      <c r="G32" s="350"/>
      <c r="H32" s="350"/>
      <c r="I32" s="351" t="s">
        <v>17</v>
      </c>
      <c r="J32" s="350"/>
      <c r="K32" s="351" t="s">
        <v>44</v>
      </c>
      <c r="L32" s="350"/>
      <c r="M32" s="350"/>
      <c r="N32" s="326" t="str">
        <f>IF(L32="常勤",1,IF(M32="","",IF(M32=0,0,IF(ROUND(M32/⑤⑧処遇Ⅰ入力シート!$B$17,1)&lt;0.1,0.1,ROUND(M32/⑤⑧処遇Ⅰ入力シート!$B$17,1)))))</f>
        <v/>
      </c>
      <c r="O32" s="327"/>
      <c r="P32" s="328" t="s">
        <v>342</v>
      </c>
      <c r="Q32" s="352"/>
      <c r="R32" s="353"/>
      <c r="S32" s="354"/>
      <c r="T32" s="354"/>
      <c r="U32" s="355">
        <f t="shared" si="12"/>
        <v>0</v>
      </c>
      <c r="V32" s="354"/>
      <c r="W32" s="333" t="e">
        <f>ROUND((U32+V32)*⑤⑧処遇Ⅰ入力シート!$AG$17/⑤⑧処遇Ⅰ入力シート!$AC$17,0)</f>
        <v>#DIV/0!</v>
      </c>
      <c r="X32" s="356" t="e">
        <f t="shared" si="13"/>
        <v>#DIV/0!</v>
      </c>
      <c r="Y32" s="353"/>
      <c r="Z32" s="354"/>
      <c r="AA32" s="354"/>
      <c r="AB32" s="354"/>
      <c r="AC32" s="354"/>
      <c r="AD32" s="335">
        <f t="shared" si="14"/>
        <v>0</v>
      </c>
      <c r="AE32" s="333" t="e">
        <f>ROUND(AD32*⑤⑧処遇Ⅰ入力シート!$AG$17/⑤⑧処遇Ⅰ入力シート!$AC$17,0)</f>
        <v>#DIV/0!</v>
      </c>
      <c r="AF32" s="356" t="e">
        <f t="shared" si="15"/>
        <v>#DIV/0!</v>
      </c>
      <c r="AG32" s="357"/>
      <c r="AH32" s="354"/>
      <c r="AI32" s="354"/>
      <c r="AJ32" s="333" t="e">
        <f>ROUND(SUM(AG32:AI32)*⑤⑧処遇Ⅰ入力シート!$AG$17/⑤⑧処遇Ⅰ入力シート!$AC$17,0)</f>
        <v>#DIV/0!</v>
      </c>
      <c r="AK32" s="358" t="e">
        <f t="shared" si="16"/>
        <v>#DIV/0!</v>
      </c>
      <c r="AL32" s="338">
        <f t="shared" si="17"/>
        <v>0</v>
      </c>
      <c r="AM32" s="1131"/>
      <c r="AN32" s="1131"/>
      <c r="AO32" s="1131"/>
      <c r="AP32" s="252"/>
      <c r="AQ32" s="252"/>
      <c r="AR32" s="361"/>
      <c r="AS32" s="363"/>
      <c r="AT32" s="363"/>
      <c r="AU32" s="364"/>
      <c r="AV32" s="365"/>
      <c r="AW32" s="365"/>
      <c r="AX32" s="366"/>
      <c r="AY32" s="366"/>
      <c r="AZ32" s="367"/>
      <c r="BA32" s="367"/>
      <c r="BB32" s="368"/>
      <c r="BC32" s="368"/>
      <c r="BD32" s="368"/>
      <c r="BE32" s="368"/>
      <c r="BF32" s="368"/>
      <c r="BG32" s="368"/>
      <c r="BH32" s="362"/>
      <c r="BI32" s="363"/>
      <c r="BJ32" s="363"/>
      <c r="BK32" s="364"/>
      <c r="BL32" s="365"/>
      <c r="BM32" s="365"/>
      <c r="BN32" s="366"/>
      <c r="BO32" s="366"/>
      <c r="BP32" s="367"/>
      <c r="BQ32" s="367"/>
      <c r="BR32" s="368"/>
      <c r="BS32" s="368"/>
      <c r="BT32" s="368"/>
      <c r="BU32" s="368"/>
      <c r="BV32" s="368"/>
      <c r="BW32" s="368"/>
      <c r="BX32" s="252"/>
      <c r="BY32" s="252"/>
      <c r="BZ32" s="339" t="str">
        <f t="shared" si="18"/>
        <v>0</v>
      </c>
      <c r="CB32" s="340">
        <f t="shared" si="64"/>
        <v>0</v>
      </c>
      <c r="CC32" s="341">
        <f t="shared" si="19"/>
        <v>0</v>
      </c>
      <c r="CD32" s="341">
        <f t="shared" si="65"/>
        <v>0</v>
      </c>
      <c r="CE32" s="341">
        <f t="shared" si="20"/>
        <v>0</v>
      </c>
      <c r="CF32" s="341">
        <f t="shared" si="21"/>
        <v>0</v>
      </c>
      <c r="CG32" s="342">
        <f t="shared" si="22"/>
        <v>0</v>
      </c>
      <c r="CH32" s="341">
        <f t="shared" si="23"/>
        <v>0</v>
      </c>
      <c r="CI32" s="342">
        <f t="shared" si="24"/>
        <v>0</v>
      </c>
      <c r="CJ32" s="341">
        <f t="shared" si="25"/>
        <v>0</v>
      </c>
      <c r="CK32" s="342">
        <f t="shared" si="26"/>
        <v>0</v>
      </c>
      <c r="CL32" s="341">
        <f t="shared" si="66"/>
        <v>0</v>
      </c>
      <c r="CM32" s="341">
        <f t="shared" si="27"/>
        <v>0</v>
      </c>
      <c r="CN32" s="341">
        <f t="shared" si="67"/>
        <v>0</v>
      </c>
      <c r="CO32" s="341">
        <f t="shared" si="28"/>
        <v>0</v>
      </c>
      <c r="CP32" s="341">
        <f t="shared" si="29"/>
        <v>0</v>
      </c>
      <c r="CQ32" s="342">
        <f t="shared" si="30"/>
        <v>0</v>
      </c>
      <c r="CR32" s="341">
        <f t="shared" si="31"/>
        <v>0</v>
      </c>
      <c r="CS32" s="342">
        <f t="shared" si="32"/>
        <v>0</v>
      </c>
      <c r="CT32" s="341">
        <f t="shared" si="33"/>
        <v>0</v>
      </c>
      <c r="CU32" s="342">
        <f t="shared" si="34"/>
        <v>0</v>
      </c>
      <c r="CV32" s="344">
        <f t="shared" si="68"/>
        <v>0</v>
      </c>
      <c r="CW32" s="344">
        <f t="shared" si="35"/>
        <v>0</v>
      </c>
      <c r="CX32" s="344">
        <f t="shared" si="69"/>
        <v>0</v>
      </c>
      <c r="CY32" s="344">
        <f t="shared" ref="CY32" si="245">CX32*$BZ32</f>
        <v>0</v>
      </c>
      <c r="CZ32" s="344">
        <f t="shared" si="71"/>
        <v>0</v>
      </c>
      <c r="DA32" s="344">
        <f t="shared" ref="DA32" si="246">CZ32*$BZ32</f>
        <v>0</v>
      </c>
      <c r="DB32" s="344">
        <f t="shared" si="73"/>
        <v>0</v>
      </c>
      <c r="DC32" s="344">
        <f t="shared" ref="DC32" si="247">DB32*$BZ32</f>
        <v>0</v>
      </c>
      <c r="DD32" s="344">
        <f t="shared" si="75"/>
        <v>0</v>
      </c>
      <c r="DE32" s="344">
        <f t="shared" ref="DE32" si="248">DD32*$BZ32</f>
        <v>0</v>
      </c>
      <c r="DF32" s="344">
        <f t="shared" si="77"/>
        <v>0</v>
      </c>
      <c r="DG32" s="344">
        <f t="shared" ref="DG32" si="249">DF32*$BZ32</f>
        <v>0</v>
      </c>
      <c r="DH32" s="344">
        <f t="shared" si="79"/>
        <v>0</v>
      </c>
      <c r="DI32" s="344">
        <f t="shared" si="41"/>
        <v>0</v>
      </c>
      <c r="DJ32" s="344">
        <f t="shared" si="80"/>
        <v>0</v>
      </c>
      <c r="DK32" s="344">
        <f t="shared" si="42"/>
        <v>0</v>
      </c>
      <c r="DL32" s="344">
        <f t="shared" si="43"/>
        <v>0</v>
      </c>
      <c r="DM32" s="342">
        <f t="shared" si="44"/>
        <v>0</v>
      </c>
      <c r="DN32" s="344">
        <f t="shared" si="45"/>
        <v>0</v>
      </c>
      <c r="DO32" s="342">
        <f t="shared" si="46"/>
        <v>0</v>
      </c>
      <c r="DP32" s="344">
        <f t="shared" si="47"/>
        <v>0</v>
      </c>
      <c r="DQ32" s="342">
        <f t="shared" si="48"/>
        <v>0</v>
      </c>
      <c r="DR32" s="341">
        <f t="shared" si="81"/>
        <v>0</v>
      </c>
      <c r="DS32" s="341">
        <f t="shared" si="49"/>
        <v>0</v>
      </c>
      <c r="DT32" s="341">
        <f t="shared" si="82"/>
        <v>0</v>
      </c>
      <c r="DU32" s="341">
        <f t="shared" ref="DU32" si="250">DT32*$BZ32</f>
        <v>0</v>
      </c>
      <c r="DV32" s="341">
        <f t="shared" si="84"/>
        <v>0</v>
      </c>
      <c r="DW32" s="341">
        <f t="shared" ref="DW32" si="251">DV32*$BZ32</f>
        <v>0</v>
      </c>
      <c r="DX32" s="341">
        <f t="shared" si="86"/>
        <v>0</v>
      </c>
      <c r="DY32" s="341">
        <f t="shared" ref="DY32" si="252">DX32*$BZ32</f>
        <v>0</v>
      </c>
      <c r="DZ32" s="341">
        <f t="shared" si="88"/>
        <v>0</v>
      </c>
      <c r="EA32" s="341">
        <f t="shared" ref="EA32" si="253">DZ32*$BZ32</f>
        <v>0</v>
      </c>
      <c r="EB32" s="341">
        <f t="shared" si="90"/>
        <v>0</v>
      </c>
      <c r="EC32" s="341">
        <f t="shared" ref="EC32" si="254">EB32*$BZ32</f>
        <v>0</v>
      </c>
      <c r="ED32" s="341">
        <f t="shared" si="92"/>
        <v>0</v>
      </c>
      <c r="EE32" s="341">
        <f t="shared" si="55"/>
        <v>0</v>
      </c>
      <c r="EF32" s="341">
        <f t="shared" si="93"/>
        <v>0</v>
      </c>
      <c r="EG32" s="341">
        <f t="shared" si="56"/>
        <v>0</v>
      </c>
      <c r="EH32" s="341">
        <f t="shared" si="57"/>
        <v>0</v>
      </c>
      <c r="EI32" s="346">
        <f t="shared" si="58"/>
        <v>0</v>
      </c>
      <c r="EJ32" s="341">
        <f t="shared" si="59"/>
        <v>0</v>
      </c>
      <c r="EK32" s="347">
        <f t="shared" si="60"/>
        <v>0</v>
      </c>
      <c r="EL32" s="341">
        <f t="shared" si="61"/>
        <v>0</v>
      </c>
      <c r="EM32" s="347">
        <f t="shared" si="62"/>
        <v>0</v>
      </c>
      <c r="EN32" s="348">
        <f t="shared" si="63"/>
        <v>0</v>
      </c>
    </row>
    <row r="33" spans="1:144" ht="20.100000000000001" customHeight="1">
      <c r="A33" s="349">
        <f t="shared" si="224"/>
        <v>20</v>
      </c>
      <c r="B33" s="1136"/>
      <c r="C33" s="1136"/>
      <c r="D33" s="350"/>
      <c r="E33" s="350"/>
      <c r="F33" s="350"/>
      <c r="G33" s="350"/>
      <c r="H33" s="350"/>
      <c r="I33" s="351" t="s">
        <v>17</v>
      </c>
      <c r="J33" s="350"/>
      <c r="K33" s="351" t="s">
        <v>44</v>
      </c>
      <c r="L33" s="350"/>
      <c r="M33" s="350"/>
      <c r="N33" s="326" t="str">
        <f>IF(L33="常勤",1,IF(M33="","",IF(M33=0,0,IF(ROUND(M33/⑤⑧処遇Ⅰ入力シート!$B$17,1)&lt;0.1,0.1,ROUND(M33/⑤⑧処遇Ⅰ入力シート!$B$17,1)))))</f>
        <v/>
      </c>
      <c r="O33" s="327"/>
      <c r="P33" s="328" t="s">
        <v>342</v>
      </c>
      <c r="Q33" s="352"/>
      <c r="R33" s="353"/>
      <c r="S33" s="354"/>
      <c r="T33" s="354"/>
      <c r="U33" s="355">
        <f t="shared" si="12"/>
        <v>0</v>
      </c>
      <c r="V33" s="354"/>
      <c r="W33" s="333" t="e">
        <f>ROUND((U33+V33)*⑤⑧処遇Ⅰ入力シート!$AG$17/⑤⑧処遇Ⅰ入力シート!$AC$17,0)</f>
        <v>#DIV/0!</v>
      </c>
      <c r="X33" s="356" t="e">
        <f t="shared" si="13"/>
        <v>#DIV/0!</v>
      </c>
      <c r="Y33" s="353"/>
      <c r="Z33" s="354"/>
      <c r="AA33" s="354"/>
      <c r="AB33" s="354"/>
      <c r="AC33" s="354"/>
      <c r="AD33" s="335">
        <f t="shared" si="14"/>
        <v>0</v>
      </c>
      <c r="AE33" s="333" t="e">
        <f>ROUND(AD33*⑤⑧処遇Ⅰ入力シート!$AG$17/⑤⑧処遇Ⅰ入力シート!$AC$17,0)</f>
        <v>#DIV/0!</v>
      </c>
      <c r="AF33" s="356" t="e">
        <f t="shared" si="15"/>
        <v>#DIV/0!</v>
      </c>
      <c r="AG33" s="357"/>
      <c r="AH33" s="354"/>
      <c r="AI33" s="354"/>
      <c r="AJ33" s="333" t="e">
        <f>ROUND(SUM(AG33:AI33)*⑤⑧処遇Ⅰ入力シート!$AG$17/⑤⑧処遇Ⅰ入力シート!$AC$17,0)</f>
        <v>#DIV/0!</v>
      </c>
      <c r="AK33" s="358" t="e">
        <f t="shared" si="16"/>
        <v>#DIV/0!</v>
      </c>
      <c r="AL33" s="338">
        <f t="shared" si="17"/>
        <v>0</v>
      </c>
      <c r="AM33" s="1131"/>
      <c r="AN33" s="1131"/>
      <c r="AO33" s="1131"/>
      <c r="AP33" s="252"/>
      <c r="AQ33" s="252"/>
      <c r="AR33" s="361"/>
      <c r="AS33" s="363"/>
      <c r="AT33" s="363"/>
      <c r="AU33" s="364"/>
      <c r="AV33" s="365"/>
      <c r="AW33" s="365"/>
      <c r="AX33" s="366"/>
      <c r="AY33" s="366"/>
      <c r="AZ33" s="367"/>
      <c r="BA33" s="367"/>
      <c r="BB33" s="368"/>
      <c r="BC33" s="368"/>
      <c r="BD33" s="368"/>
      <c r="BE33" s="368"/>
      <c r="BF33" s="368"/>
      <c r="BG33" s="368"/>
      <c r="BH33" s="362"/>
      <c r="BI33" s="363"/>
      <c r="BJ33" s="363"/>
      <c r="BK33" s="364"/>
      <c r="BL33" s="365"/>
      <c r="BM33" s="365"/>
      <c r="BN33" s="366"/>
      <c r="BO33" s="366"/>
      <c r="BP33" s="367"/>
      <c r="BQ33" s="367"/>
      <c r="BR33" s="368"/>
      <c r="BS33" s="368"/>
      <c r="BT33" s="368"/>
      <c r="BU33" s="368"/>
      <c r="BV33" s="368"/>
      <c r="BW33" s="368"/>
      <c r="BX33" s="252"/>
      <c r="BY33" s="252"/>
      <c r="BZ33" s="339" t="str">
        <f t="shared" si="18"/>
        <v>0</v>
      </c>
      <c r="CB33" s="340">
        <f t="shared" si="64"/>
        <v>0</v>
      </c>
      <c r="CC33" s="341">
        <f t="shared" si="19"/>
        <v>0</v>
      </c>
      <c r="CD33" s="341">
        <f t="shared" si="65"/>
        <v>0</v>
      </c>
      <c r="CE33" s="341">
        <f t="shared" si="20"/>
        <v>0</v>
      </c>
      <c r="CF33" s="341">
        <f t="shared" si="21"/>
        <v>0</v>
      </c>
      <c r="CG33" s="342">
        <f t="shared" si="22"/>
        <v>0</v>
      </c>
      <c r="CH33" s="341">
        <f t="shared" si="23"/>
        <v>0</v>
      </c>
      <c r="CI33" s="342">
        <f t="shared" si="24"/>
        <v>0</v>
      </c>
      <c r="CJ33" s="341">
        <f t="shared" si="25"/>
        <v>0</v>
      </c>
      <c r="CK33" s="342">
        <f t="shared" si="26"/>
        <v>0</v>
      </c>
      <c r="CL33" s="341">
        <f t="shared" si="66"/>
        <v>0</v>
      </c>
      <c r="CM33" s="341">
        <f t="shared" si="27"/>
        <v>0</v>
      </c>
      <c r="CN33" s="341">
        <f t="shared" si="67"/>
        <v>0</v>
      </c>
      <c r="CO33" s="341">
        <f t="shared" si="28"/>
        <v>0</v>
      </c>
      <c r="CP33" s="341">
        <f t="shared" si="29"/>
        <v>0</v>
      </c>
      <c r="CQ33" s="342">
        <f t="shared" si="30"/>
        <v>0</v>
      </c>
      <c r="CR33" s="341">
        <f t="shared" si="31"/>
        <v>0</v>
      </c>
      <c r="CS33" s="342">
        <f t="shared" si="32"/>
        <v>0</v>
      </c>
      <c r="CT33" s="341">
        <f t="shared" si="33"/>
        <v>0</v>
      </c>
      <c r="CU33" s="342">
        <f t="shared" si="34"/>
        <v>0</v>
      </c>
      <c r="CV33" s="344">
        <f t="shared" si="68"/>
        <v>0</v>
      </c>
      <c r="CW33" s="344">
        <f t="shared" si="35"/>
        <v>0</v>
      </c>
      <c r="CX33" s="344">
        <f t="shared" si="69"/>
        <v>0</v>
      </c>
      <c r="CY33" s="344">
        <f t="shared" ref="CY33" si="255">CX33*$BZ33</f>
        <v>0</v>
      </c>
      <c r="CZ33" s="344">
        <f t="shared" si="71"/>
        <v>0</v>
      </c>
      <c r="DA33" s="344">
        <f t="shared" ref="DA33" si="256">CZ33*$BZ33</f>
        <v>0</v>
      </c>
      <c r="DB33" s="344">
        <f t="shared" si="73"/>
        <v>0</v>
      </c>
      <c r="DC33" s="344">
        <f t="shared" ref="DC33" si="257">DB33*$BZ33</f>
        <v>0</v>
      </c>
      <c r="DD33" s="344">
        <f t="shared" si="75"/>
        <v>0</v>
      </c>
      <c r="DE33" s="344">
        <f t="shared" ref="DE33" si="258">DD33*$BZ33</f>
        <v>0</v>
      </c>
      <c r="DF33" s="344">
        <f t="shared" si="77"/>
        <v>0</v>
      </c>
      <c r="DG33" s="344">
        <f t="shared" ref="DG33" si="259">DF33*$BZ33</f>
        <v>0</v>
      </c>
      <c r="DH33" s="344">
        <f t="shared" si="79"/>
        <v>0</v>
      </c>
      <c r="DI33" s="344">
        <f t="shared" si="41"/>
        <v>0</v>
      </c>
      <c r="DJ33" s="344">
        <f t="shared" si="80"/>
        <v>0</v>
      </c>
      <c r="DK33" s="344">
        <f t="shared" si="42"/>
        <v>0</v>
      </c>
      <c r="DL33" s="344">
        <f t="shared" si="43"/>
        <v>0</v>
      </c>
      <c r="DM33" s="342">
        <f t="shared" si="44"/>
        <v>0</v>
      </c>
      <c r="DN33" s="344">
        <f t="shared" si="45"/>
        <v>0</v>
      </c>
      <c r="DO33" s="342">
        <f t="shared" si="46"/>
        <v>0</v>
      </c>
      <c r="DP33" s="344">
        <f t="shared" si="47"/>
        <v>0</v>
      </c>
      <c r="DQ33" s="342">
        <f t="shared" si="48"/>
        <v>0</v>
      </c>
      <c r="DR33" s="341">
        <f t="shared" si="81"/>
        <v>0</v>
      </c>
      <c r="DS33" s="341">
        <f t="shared" si="49"/>
        <v>0</v>
      </c>
      <c r="DT33" s="341">
        <f t="shared" si="82"/>
        <v>0</v>
      </c>
      <c r="DU33" s="341">
        <f t="shared" ref="DU33" si="260">DT33*$BZ33</f>
        <v>0</v>
      </c>
      <c r="DV33" s="341">
        <f t="shared" si="84"/>
        <v>0</v>
      </c>
      <c r="DW33" s="341">
        <f t="shared" ref="DW33" si="261">DV33*$BZ33</f>
        <v>0</v>
      </c>
      <c r="DX33" s="341">
        <f t="shared" si="86"/>
        <v>0</v>
      </c>
      <c r="DY33" s="341">
        <f t="shared" ref="DY33" si="262">DX33*$BZ33</f>
        <v>0</v>
      </c>
      <c r="DZ33" s="341">
        <f t="shared" si="88"/>
        <v>0</v>
      </c>
      <c r="EA33" s="341">
        <f t="shared" ref="EA33" si="263">DZ33*$BZ33</f>
        <v>0</v>
      </c>
      <c r="EB33" s="341">
        <f t="shared" si="90"/>
        <v>0</v>
      </c>
      <c r="EC33" s="341">
        <f t="shared" ref="EC33" si="264">EB33*$BZ33</f>
        <v>0</v>
      </c>
      <c r="ED33" s="341">
        <f t="shared" si="92"/>
        <v>0</v>
      </c>
      <c r="EE33" s="341">
        <f t="shared" si="55"/>
        <v>0</v>
      </c>
      <c r="EF33" s="341">
        <f t="shared" si="93"/>
        <v>0</v>
      </c>
      <c r="EG33" s="341">
        <f t="shared" si="56"/>
        <v>0</v>
      </c>
      <c r="EH33" s="341">
        <f t="shared" si="57"/>
        <v>0</v>
      </c>
      <c r="EI33" s="346">
        <f t="shared" si="58"/>
        <v>0</v>
      </c>
      <c r="EJ33" s="341">
        <f t="shared" si="59"/>
        <v>0</v>
      </c>
      <c r="EK33" s="347">
        <f t="shared" si="60"/>
        <v>0</v>
      </c>
      <c r="EL33" s="341">
        <f t="shared" si="61"/>
        <v>0</v>
      </c>
      <c r="EM33" s="347">
        <f t="shared" si="62"/>
        <v>0</v>
      </c>
      <c r="EN33" s="348">
        <f t="shared" si="63"/>
        <v>0</v>
      </c>
    </row>
    <row r="34" spans="1:144" ht="20.100000000000001" customHeight="1">
      <c r="A34" s="349">
        <f t="shared" si="224"/>
        <v>21</v>
      </c>
      <c r="B34" s="1136"/>
      <c r="C34" s="1136"/>
      <c r="D34" s="350"/>
      <c r="E34" s="350"/>
      <c r="F34" s="350"/>
      <c r="G34" s="350"/>
      <c r="H34" s="350"/>
      <c r="I34" s="351" t="s">
        <v>17</v>
      </c>
      <c r="J34" s="350"/>
      <c r="K34" s="351" t="s">
        <v>44</v>
      </c>
      <c r="L34" s="350"/>
      <c r="M34" s="350"/>
      <c r="N34" s="326" t="str">
        <f>IF(L34="常勤",1,IF(M34="","",IF(M34=0,0,IF(ROUND(M34/⑤⑧処遇Ⅰ入力シート!$B$17,1)&lt;0.1,0.1,ROUND(M34/⑤⑧処遇Ⅰ入力シート!$B$17,1)))))</f>
        <v/>
      </c>
      <c r="O34" s="327"/>
      <c r="P34" s="328" t="s">
        <v>342</v>
      </c>
      <c r="Q34" s="352"/>
      <c r="R34" s="353"/>
      <c r="S34" s="354"/>
      <c r="T34" s="354"/>
      <c r="U34" s="355">
        <f t="shared" si="12"/>
        <v>0</v>
      </c>
      <c r="V34" s="354"/>
      <c r="W34" s="333" t="e">
        <f>ROUND((U34+V34)*⑤⑧処遇Ⅰ入力シート!$AG$17/⑤⑧処遇Ⅰ入力シート!$AC$17,0)</f>
        <v>#DIV/0!</v>
      </c>
      <c r="X34" s="356" t="e">
        <f t="shared" si="13"/>
        <v>#DIV/0!</v>
      </c>
      <c r="Y34" s="353"/>
      <c r="Z34" s="354"/>
      <c r="AA34" s="354"/>
      <c r="AB34" s="354"/>
      <c r="AC34" s="354"/>
      <c r="AD34" s="335">
        <f t="shared" si="14"/>
        <v>0</v>
      </c>
      <c r="AE34" s="333" t="e">
        <f>ROUND(AD34*⑤⑧処遇Ⅰ入力シート!$AG$17/⑤⑧処遇Ⅰ入力シート!$AC$17,0)</f>
        <v>#DIV/0!</v>
      </c>
      <c r="AF34" s="356" t="e">
        <f t="shared" si="15"/>
        <v>#DIV/0!</v>
      </c>
      <c r="AG34" s="357"/>
      <c r="AH34" s="354"/>
      <c r="AI34" s="354"/>
      <c r="AJ34" s="333" t="e">
        <f>ROUND(SUM(AG34:AI34)*⑤⑧処遇Ⅰ入力シート!$AG$17/⑤⑧処遇Ⅰ入力シート!$AC$17,0)</f>
        <v>#DIV/0!</v>
      </c>
      <c r="AK34" s="358" t="e">
        <f t="shared" si="16"/>
        <v>#DIV/0!</v>
      </c>
      <c r="AL34" s="338">
        <f t="shared" si="17"/>
        <v>0</v>
      </c>
      <c r="AM34" s="1131"/>
      <c r="AN34" s="1131"/>
      <c r="AO34" s="1131"/>
      <c r="AP34" s="252"/>
      <c r="AQ34" s="252"/>
      <c r="AR34" s="252"/>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52"/>
      <c r="BY34" s="252"/>
      <c r="BZ34" s="339" t="str">
        <f t="shared" si="18"/>
        <v>0</v>
      </c>
      <c r="CB34" s="340">
        <f t="shared" si="64"/>
        <v>0</v>
      </c>
      <c r="CC34" s="341">
        <f t="shared" si="19"/>
        <v>0</v>
      </c>
      <c r="CD34" s="341">
        <f t="shared" si="65"/>
        <v>0</v>
      </c>
      <c r="CE34" s="341">
        <f t="shared" si="20"/>
        <v>0</v>
      </c>
      <c r="CF34" s="341">
        <f t="shared" si="21"/>
        <v>0</v>
      </c>
      <c r="CG34" s="342">
        <f t="shared" si="22"/>
        <v>0</v>
      </c>
      <c r="CH34" s="341">
        <f t="shared" si="23"/>
        <v>0</v>
      </c>
      <c r="CI34" s="342">
        <f t="shared" si="24"/>
        <v>0</v>
      </c>
      <c r="CJ34" s="341">
        <f t="shared" si="25"/>
        <v>0</v>
      </c>
      <c r="CK34" s="342">
        <f t="shared" si="26"/>
        <v>0</v>
      </c>
      <c r="CL34" s="341">
        <f t="shared" si="66"/>
        <v>0</v>
      </c>
      <c r="CM34" s="341">
        <f t="shared" si="27"/>
        <v>0</v>
      </c>
      <c r="CN34" s="341">
        <f t="shared" si="67"/>
        <v>0</v>
      </c>
      <c r="CO34" s="341">
        <f t="shared" si="28"/>
        <v>0</v>
      </c>
      <c r="CP34" s="341">
        <f t="shared" si="29"/>
        <v>0</v>
      </c>
      <c r="CQ34" s="342">
        <f t="shared" si="30"/>
        <v>0</v>
      </c>
      <c r="CR34" s="341">
        <f t="shared" si="31"/>
        <v>0</v>
      </c>
      <c r="CS34" s="342">
        <f t="shared" si="32"/>
        <v>0</v>
      </c>
      <c r="CT34" s="341">
        <f t="shared" si="33"/>
        <v>0</v>
      </c>
      <c r="CU34" s="342">
        <f t="shared" si="34"/>
        <v>0</v>
      </c>
      <c r="CV34" s="344">
        <f t="shared" si="68"/>
        <v>0</v>
      </c>
      <c r="CW34" s="344">
        <f t="shared" si="35"/>
        <v>0</v>
      </c>
      <c r="CX34" s="344">
        <f t="shared" si="69"/>
        <v>0</v>
      </c>
      <c r="CY34" s="344">
        <f t="shared" ref="CY34" si="265">CX34*$BZ34</f>
        <v>0</v>
      </c>
      <c r="CZ34" s="344">
        <f t="shared" si="71"/>
        <v>0</v>
      </c>
      <c r="DA34" s="344">
        <f t="shared" ref="DA34" si="266">CZ34*$BZ34</f>
        <v>0</v>
      </c>
      <c r="DB34" s="344">
        <f t="shared" si="73"/>
        <v>0</v>
      </c>
      <c r="DC34" s="344">
        <f t="shared" ref="DC34" si="267">DB34*$BZ34</f>
        <v>0</v>
      </c>
      <c r="DD34" s="344">
        <f t="shared" si="75"/>
        <v>0</v>
      </c>
      <c r="DE34" s="344">
        <f t="shared" ref="DE34" si="268">DD34*$BZ34</f>
        <v>0</v>
      </c>
      <c r="DF34" s="344">
        <f t="shared" si="77"/>
        <v>0</v>
      </c>
      <c r="DG34" s="344">
        <f t="shared" ref="DG34" si="269">DF34*$BZ34</f>
        <v>0</v>
      </c>
      <c r="DH34" s="344">
        <f t="shared" si="79"/>
        <v>0</v>
      </c>
      <c r="DI34" s="344">
        <f t="shared" si="41"/>
        <v>0</v>
      </c>
      <c r="DJ34" s="344">
        <f t="shared" si="80"/>
        <v>0</v>
      </c>
      <c r="DK34" s="344">
        <f t="shared" si="42"/>
        <v>0</v>
      </c>
      <c r="DL34" s="344">
        <f t="shared" si="43"/>
        <v>0</v>
      </c>
      <c r="DM34" s="342">
        <f t="shared" si="44"/>
        <v>0</v>
      </c>
      <c r="DN34" s="344">
        <f t="shared" si="45"/>
        <v>0</v>
      </c>
      <c r="DO34" s="342">
        <f t="shared" si="46"/>
        <v>0</v>
      </c>
      <c r="DP34" s="344">
        <f t="shared" si="47"/>
        <v>0</v>
      </c>
      <c r="DQ34" s="342">
        <f t="shared" si="48"/>
        <v>0</v>
      </c>
      <c r="DR34" s="341">
        <f t="shared" si="81"/>
        <v>0</v>
      </c>
      <c r="DS34" s="341">
        <f t="shared" si="49"/>
        <v>0</v>
      </c>
      <c r="DT34" s="341">
        <f t="shared" si="82"/>
        <v>0</v>
      </c>
      <c r="DU34" s="341">
        <f t="shared" ref="DU34" si="270">DT34*$BZ34</f>
        <v>0</v>
      </c>
      <c r="DV34" s="341">
        <f t="shared" si="84"/>
        <v>0</v>
      </c>
      <c r="DW34" s="341">
        <f t="shared" ref="DW34" si="271">DV34*$BZ34</f>
        <v>0</v>
      </c>
      <c r="DX34" s="341">
        <f t="shared" si="86"/>
        <v>0</v>
      </c>
      <c r="DY34" s="341">
        <f t="shared" ref="DY34" si="272">DX34*$BZ34</f>
        <v>0</v>
      </c>
      <c r="DZ34" s="341">
        <f t="shared" si="88"/>
        <v>0</v>
      </c>
      <c r="EA34" s="341">
        <f t="shared" ref="EA34" si="273">DZ34*$BZ34</f>
        <v>0</v>
      </c>
      <c r="EB34" s="341">
        <f t="shared" si="90"/>
        <v>0</v>
      </c>
      <c r="EC34" s="341">
        <f t="shared" ref="EC34" si="274">EB34*$BZ34</f>
        <v>0</v>
      </c>
      <c r="ED34" s="341">
        <f t="shared" si="92"/>
        <v>0</v>
      </c>
      <c r="EE34" s="341">
        <f t="shared" si="55"/>
        <v>0</v>
      </c>
      <c r="EF34" s="341">
        <f t="shared" si="93"/>
        <v>0</v>
      </c>
      <c r="EG34" s="341">
        <f t="shared" si="56"/>
        <v>0</v>
      </c>
      <c r="EH34" s="341">
        <f t="shared" si="57"/>
        <v>0</v>
      </c>
      <c r="EI34" s="346">
        <f t="shared" si="58"/>
        <v>0</v>
      </c>
      <c r="EJ34" s="341">
        <f t="shared" si="59"/>
        <v>0</v>
      </c>
      <c r="EK34" s="347">
        <f t="shared" si="60"/>
        <v>0</v>
      </c>
      <c r="EL34" s="341">
        <f t="shared" si="61"/>
        <v>0</v>
      </c>
      <c r="EM34" s="347">
        <f t="shared" si="62"/>
        <v>0</v>
      </c>
      <c r="EN34" s="348">
        <f t="shared" si="63"/>
        <v>0</v>
      </c>
    </row>
    <row r="35" spans="1:144" ht="20.100000000000001" customHeight="1">
      <c r="A35" s="349">
        <f t="shared" si="224"/>
        <v>22</v>
      </c>
      <c r="B35" s="1136"/>
      <c r="C35" s="1136"/>
      <c r="D35" s="350"/>
      <c r="E35" s="350"/>
      <c r="F35" s="350"/>
      <c r="G35" s="350"/>
      <c r="H35" s="350"/>
      <c r="I35" s="351" t="s">
        <v>17</v>
      </c>
      <c r="J35" s="350"/>
      <c r="K35" s="351" t="s">
        <v>44</v>
      </c>
      <c r="L35" s="350"/>
      <c r="M35" s="350"/>
      <c r="N35" s="326" t="str">
        <f>IF(L35="常勤",1,IF(M35="","",IF(M35=0,0,IF(ROUND(M35/⑤⑧処遇Ⅰ入力シート!$B$17,1)&lt;0.1,0.1,ROUND(M35/⑤⑧処遇Ⅰ入力シート!$B$17,1)))))</f>
        <v/>
      </c>
      <c r="O35" s="327"/>
      <c r="P35" s="328" t="s">
        <v>342</v>
      </c>
      <c r="Q35" s="352"/>
      <c r="R35" s="353"/>
      <c r="S35" s="354"/>
      <c r="T35" s="354"/>
      <c r="U35" s="355">
        <f t="shared" si="12"/>
        <v>0</v>
      </c>
      <c r="V35" s="354"/>
      <c r="W35" s="333" t="e">
        <f>ROUND((U35+V35)*⑤⑧処遇Ⅰ入力シート!$AG$17/⑤⑧処遇Ⅰ入力シート!$AC$17,0)</f>
        <v>#DIV/0!</v>
      </c>
      <c r="X35" s="356" t="e">
        <f t="shared" si="13"/>
        <v>#DIV/0!</v>
      </c>
      <c r="Y35" s="353"/>
      <c r="Z35" s="354"/>
      <c r="AA35" s="354"/>
      <c r="AB35" s="354"/>
      <c r="AC35" s="354"/>
      <c r="AD35" s="335">
        <f t="shared" si="14"/>
        <v>0</v>
      </c>
      <c r="AE35" s="333" t="e">
        <f>ROUND(AD35*⑤⑧処遇Ⅰ入力シート!$AG$17/⑤⑧処遇Ⅰ入力シート!$AC$17,0)</f>
        <v>#DIV/0!</v>
      </c>
      <c r="AF35" s="356" t="e">
        <f t="shared" si="15"/>
        <v>#DIV/0!</v>
      </c>
      <c r="AG35" s="357"/>
      <c r="AH35" s="354"/>
      <c r="AI35" s="354"/>
      <c r="AJ35" s="333" t="e">
        <f>ROUND(SUM(AG35:AI35)*⑤⑧処遇Ⅰ入力シート!$AG$17/⑤⑧処遇Ⅰ入力シート!$AC$17,0)</f>
        <v>#DIV/0!</v>
      </c>
      <c r="AK35" s="358" t="e">
        <f t="shared" si="16"/>
        <v>#DIV/0!</v>
      </c>
      <c r="AL35" s="338">
        <f t="shared" si="17"/>
        <v>0</v>
      </c>
      <c r="AM35" s="1131"/>
      <c r="AN35" s="1131"/>
      <c r="AO35" s="1131"/>
      <c r="AP35" s="252"/>
      <c r="AQ35" s="252"/>
      <c r="AR35" s="252"/>
      <c r="AS35" s="1111" t="s">
        <v>25</v>
      </c>
      <c r="AT35" s="1112"/>
      <c r="AU35" s="1112"/>
      <c r="AV35" s="1112"/>
      <c r="AW35" s="1112"/>
      <c r="AX35" s="1112"/>
      <c r="AY35" s="1112"/>
      <c r="AZ35" s="1112"/>
      <c r="BA35" s="1112"/>
      <c r="BB35" s="1112"/>
      <c r="BC35" s="1112"/>
      <c r="BD35" s="1112"/>
      <c r="BE35" s="1112"/>
      <c r="BF35" s="1112"/>
      <c r="BG35" s="1113"/>
      <c r="BH35" s="228"/>
      <c r="BI35" s="1090" t="s">
        <v>25</v>
      </c>
      <c r="BJ35" s="1090"/>
      <c r="BK35" s="1090"/>
      <c r="BL35" s="1090"/>
      <c r="BM35" s="1090"/>
      <c r="BN35" s="1090"/>
      <c r="BO35" s="1090"/>
      <c r="BP35" s="1090"/>
      <c r="BQ35" s="1090"/>
      <c r="BR35" s="1090"/>
      <c r="BS35" s="1090"/>
      <c r="BT35" s="1090"/>
      <c r="BU35" s="1090"/>
      <c r="BV35" s="1090"/>
      <c r="BW35" s="1090"/>
      <c r="BX35" s="1090"/>
      <c r="BY35" s="252"/>
      <c r="BZ35" s="339" t="str">
        <f t="shared" si="18"/>
        <v>0</v>
      </c>
      <c r="CB35" s="340">
        <f t="shared" si="64"/>
        <v>0</v>
      </c>
      <c r="CC35" s="341">
        <f t="shared" si="19"/>
        <v>0</v>
      </c>
      <c r="CD35" s="341">
        <f t="shared" si="65"/>
        <v>0</v>
      </c>
      <c r="CE35" s="341">
        <f t="shared" si="20"/>
        <v>0</v>
      </c>
      <c r="CF35" s="341">
        <f t="shared" si="21"/>
        <v>0</v>
      </c>
      <c r="CG35" s="342">
        <f t="shared" si="22"/>
        <v>0</v>
      </c>
      <c r="CH35" s="341">
        <f t="shared" si="23"/>
        <v>0</v>
      </c>
      <c r="CI35" s="342">
        <f t="shared" si="24"/>
        <v>0</v>
      </c>
      <c r="CJ35" s="341">
        <f t="shared" si="25"/>
        <v>0</v>
      </c>
      <c r="CK35" s="342">
        <f t="shared" si="26"/>
        <v>0</v>
      </c>
      <c r="CL35" s="341">
        <f t="shared" si="66"/>
        <v>0</v>
      </c>
      <c r="CM35" s="341">
        <f t="shared" si="27"/>
        <v>0</v>
      </c>
      <c r="CN35" s="341">
        <f t="shared" si="67"/>
        <v>0</v>
      </c>
      <c r="CO35" s="341">
        <f t="shared" si="28"/>
        <v>0</v>
      </c>
      <c r="CP35" s="341">
        <f t="shared" si="29"/>
        <v>0</v>
      </c>
      <c r="CQ35" s="342">
        <f t="shared" si="30"/>
        <v>0</v>
      </c>
      <c r="CR35" s="341">
        <f t="shared" si="31"/>
        <v>0</v>
      </c>
      <c r="CS35" s="342">
        <f t="shared" si="32"/>
        <v>0</v>
      </c>
      <c r="CT35" s="341">
        <f t="shared" si="33"/>
        <v>0</v>
      </c>
      <c r="CU35" s="342">
        <f t="shared" si="34"/>
        <v>0</v>
      </c>
      <c r="CV35" s="344">
        <f t="shared" si="68"/>
        <v>0</v>
      </c>
      <c r="CW35" s="344">
        <f t="shared" si="35"/>
        <v>0</v>
      </c>
      <c r="CX35" s="344">
        <f t="shared" si="69"/>
        <v>0</v>
      </c>
      <c r="CY35" s="344">
        <f t="shared" ref="CY35" si="275">CX35*$BZ35</f>
        <v>0</v>
      </c>
      <c r="CZ35" s="344">
        <f t="shared" si="71"/>
        <v>0</v>
      </c>
      <c r="DA35" s="344">
        <f t="shared" ref="DA35" si="276">CZ35*$BZ35</f>
        <v>0</v>
      </c>
      <c r="DB35" s="344">
        <f t="shared" si="73"/>
        <v>0</v>
      </c>
      <c r="DC35" s="344">
        <f t="shared" ref="DC35" si="277">DB35*$BZ35</f>
        <v>0</v>
      </c>
      <c r="DD35" s="344">
        <f t="shared" si="75"/>
        <v>0</v>
      </c>
      <c r="DE35" s="344">
        <f t="shared" ref="DE35" si="278">DD35*$BZ35</f>
        <v>0</v>
      </c>
      <c r="DF35" s="344">
        <f t="shared" si="77"/>
        <v>0</v>
      </c>
      <c r="DG35" s="344">
        <f t="shared" ref="DG35" si="279">DF35*$BZ35</f>
        <v>0</v>
      </c>
      <c r="DH35" s="344">
        <f t="shared" si="79"/>
        <v>0</v>
      </c>
      <c r="DI35" s="344">
        <f t="shared" si="41"/>
        <v>0</v>
      </c>
      <c r="DJ35" s="344">
        <f t="shared" si="80"/>
        <v>0</v>
      </c>
      <c r="DK35" s="344">
        <f t="shared" si="42"/>
        <v>0</v>
      </c>
      <c r="DL35" s="344">
        <f t="shared" si="43"/>
        <v>0</v>
      </c>
      <c r="DM35" s="342">
        <f t="shared" si="44"/>
        <v>0</v>
      </c>
      <c r="DN35" s="344">
        <f t="shared" si="45"/>
        <v>0</v>
      </c>
      <c r="DO35" s="342">
        <f t="shared" si="46"/>
        <v>0</v>
      </c>
      <c r="DP35" s="344">
        <f t="shared" si="47"/>
        <v>0</v>
      </c>
      <c r="DQ35" s="342">
        <f t="shared" si="48"/>
        <v>0</v>
      </c>
      <c r="DR35" s="341">
        <f t="shared" si="81"/>
        <v>0</v>
      </c>
      <c r="DS35" s="341">
        <f t="shared" si="49"/>
        <v>0</v>
      </c>
      <c r="DT35" s="341">
        <f t="shared" si="82"/>
        <v>0</v>
      </c>
      <c r="DU35" s="341">
        <f t="shared" ref="DU35" si="280">DT35*$BZ35</f>
        <v>0</v>
      </c>
      <c r="DV35" s="341">
        <f t="shared" si="84"/>
        <v>0</v>
      </c>
      <c r="DW35" s="341">
        <f t="shared" ref="DW35" si="281">DV35*$BZ35</f>
        <v>0</v>
      </c>
      <c r="DX35" s="341">
        <f t="shared" si="86"/>
        <v>0</v>
      </c>
      <c r="DY35" s="341">
        <f t="shared" ref="DY35" si="282">DX35*$BZ35</f>
        <v>0</v>
      </c>
      <c r="DZ35" s="341">
        <f t="shared" si="88"/>
        <v>0</v>
      </c>
      <c r="EA35" s="341">
        <f t="shared" ref="EA35" si="283">DZ35*$BZ35</f>
        <v>0</v>
      </c>
      <c r="EB35" s="341">
        <f t="shared" si="90"/>
        <v>0</v>
      </c>
      <c r="EC35" s="341">
        <f t="shared" ref="EC35" si="284">EB35*$BZ35</f>
        <v>0</v>
      </c>
      <c r="ED35" s="341">
        <f t="shared" si="92"/>
        <v>0</v>
      </c>
      <c r="EE35" s="341">
        <f t="shared" si="55"/>
        <v>0</v>
      </c>
      <c r="EF35" s="341">
        <f t="shared" si="93"/>
        <v>0</v>
      </c>
      <c r="EG35" s="341">
        <f t="shared" si="56"/>
        <v>0</v>
      </c>
      <c r="EH35" s="341">
        <f t="shared" si="57"/>
        <v>0</v>
      </c>
      <c r="EI35" s="346">
        <f t="shared" si="58"/>
        <v>0</v>
      </c>
      <c r="EJ35" s="341">
        <f t="shared" si="59"/>
        <v>0</v>
      </c>
      <c r="EK35" s="347">
        <f t="shared" si="60"/>
        <v>0</v>
      </c>
      <c r="EL35" s="341">
        <f t="shared" si="61"/>
        <v>0</v>
      </c>
      <c r="EM35" s="347">
        <f t="shared" si="62"/>
        <v>0</v>
      </c>
      <c r="EN35" s="348">
        <f t="shared" si="63"/>
        <v>0</v>
      </c>
    </row>
    <row r="36" spans="1:144" ht="20.100000000000001" customHeight="1">
      <c r="A36" s="349">
        <f t="shared" si="224"/>
        <v>23</v>
      </c>
      <c r="B36" s="1136"/>
      <c r="C36" s="1136"/>
      <c r="D36" s="350"/>
      <c r="E36" s="350"/>
      <c r="F36" s="350"/>
      <c r="G36" s="350"/>
      <c r="H36" s="350"/>
      <c r="I36" s="351" t="s">
        <v>17</v>
      </c>
      <c r="J36" s="350"/>
      <c r="K36" s="351" t="s">
        <v>44</v>
      </c>
      <c r="L36" s="350"/>
      <c r="M36" s="350"/>
      <c r="N36" s="326" t="str">
        <f>IF(L36="常勤",1,IF(M36="","",IF(M36=0,0,IF(ROUND(M36/⑤⑧処遇Ⅰ入力シート!$B$17,1)&lt;0.1,0.1,ROUND(M36/⑤⑧処遇Ⅰ入力シート!$B$17,1)))))</f>
        <v/>
      </c>
      <c r="O36" s="327"/>
      <c r="P36" s="328" t="s">
        <v>342</v>
      </c>
      <c r="Q36" s="352"/>
      <c r="R36" s="353"/>
      <c r="S36" s="354"/>
      <c r="T36" s="354"/>
      <c r="U36" s="355">
        <f t="shared" si="12"/>
        <v>0</v>
      </c>
      <c r="V36" s="354"/>
      <c r="W36" s="333" t="e">
        <f>ROUND((U36+V36)*⑤⑧処遇Ⅰ入力シート!$AG$17/⑤⑧処遇Ⅰ入力シート!$AC$17,0)</f>
        <v>#DIV/0!</v>
      </c>
      <c r="X36" s="356" t="e">
        <f t="shared" si="13"/>
        <v>#DIV/0!</v>
      </c>
      <c r="Y36" s="353"/>
      <c r="Z36" s="354"/>
      <c r="AA36" s="354"/>
      <c r="AB36" s="354"/>
      <c r="AC36" s="354"/>
      <c r="AD36" s="335">
        <f t="shared" si="14"/>
        <v>0</v>
      </c>
      <c r="AE36" s="333" t="e">
        <f>ROUND(AD36*⑤⑧処遇Ⅰ入力シート!$AG$17/⑤⑧処遇Ⅰ入力シート!$AC$17,0)</f>
        <v>#DIV/0!</v>
      </c>
      <c r="AF36" s="356" t="e">
        <f t="shared" si="15"/>
        <v>#DIV/0!</v>
      </c>
      <c r="AG36" s="357"/>
      <c r="AH36" s="354"/>
      <c r="AI36" s="354"/>
      <c r="AJ36" s="333" t="e">
        <f>ROUND(SUM(AG36:AI36)*⑤⑧処遇Ⅰ入力シート!$AG$17/⑤⑧処遇Ⅰ入力シート!$AC$17,0)</f>
        <v>#DIV/0!</v>
      </c>
      <c r="AK36" s="358" t="e">
        <f t="shared" si="16"/>
        <v>#DIV/0!</v>
      </c>
      <c r="AL36" s="338">
        <f t="shared" si="17"/>
        <v>0</v>
      </c>
      <c r="AM36" s="1131"/>
      <c r="AN36" s="1131"/>
      <c r="AO36" s="1131"/>
      <c r="AP36" s="252"/>
      <c r="AQ36" s="252"/>
      <c r="AR36" s="252"/>
      <c r="AS36" s="1114"/>
      <c r="AT36" s="1115"/>
      <c r="AU36" s="1115"/>
      <c r="AV36" s="1115"/>
      <c r="AW36" s="1115"/>
      <c r="AX36" s="1115"/>
      <c r="AY36" s="1115"/>
      <c r="AZ36" s="1115"/>
      <c r="BA36" s="1115"/>
      <c r="BB36" s="1115"/>
      <c r="BC36" s="1115"/>
      <c r="BD36" s="1115"/>
      <c r="BE36" s="1115"/>
      <c r="BF36" s="1115"/>
      <c r="BG36" s="1116"/>
      <c r="BH36" s="228"/>
      <c r="BI36" s="1090"/>
      <c r="BJ36" s="1090"/>
      <c r="BK36" s="1090"/>
      <c r="BL36" s="1090"/>
      <c r="BM36" s="1090"/>
      <c r="BN36" s="1090"/>
      <c r="BO36" s="1090"/>
      <c r="BP36" s="1090"/>
      <c r="BQ36" s="1090"/>
      <c r="BR36" s="1090"/>
      <c r="BS36" s="1090"/>
      <c r="BT36" s="1090"/>
      <c r="BU36" s="1090"/>
      <c r="BV36" s="1090"/>
      <c r="BW36" s="1090"/>
      <c r="BX36" s="1090"/>
      <c r="BY36" s="252"/>
      <c r="BZ36" s="339" t="str">
        <f t="shared" si="18"/>
        <v>0</v>
      </c>
      <c r="CB36" s="340">
        <f t="shared" si="64"/>
        <v>0</v>
      </c>
      <c r="CC36" s="341">
        <f t="shared" si="19"/>
        <v>0</v>
      </c>
      <c r="CD36" s="341">
        <f t="shared" si="65"/>
        <v>0</v>
      </c>
      <c r="CE36" s="341">
        <f t="shared" si="20"/>
        <v>0</v>
      </c>
      <c r="CF36" s="341">
        <f t="shared" si="21"/>
        <v>0</v>
      </c>
      <c r="CG36" s="342">
        <f t="shared" si="22"/>
        <v>0</v>
      </c>
      <c r="CH36" s="341">
        <f t="shared" si="23"/>
        <v>0</v>
      </c>
      <c r="CI36" s="342">
        <f t="shared" si="24"/>
        <v>0</v>
      </c>
      <c r="CJ36" s="341">
        <f t="shared" si="25"/>
        <v>0</v>
      </c>
      <c r="CK36" s="342">
        <f t="shared" si="26"/>
        <v>0</v>
      </c>
      <c r="CL36" s="341">
        <f t="shared" si="66"/>
        <v>0</v>
      </c>
      <c r="CM36" s="341">
        <f t="shared" si="27"/>
        <v>0</v>
      </c>
      <c r="CN36" s="341">
        <f t="shared" si="67"/>
        <v>0</v>
      </c>
      <c r="CO36" s="341">
        <f t="shared" si="28"/>
        <v>0</v>
      </c>
      <c r="CP36" s="341">
        <f t="shared" si="29"/>
        <v>0</v>
      </c>
      <c r="CQ36" s="342">
        <f t="shared" si="30"/>
        <v>0</v>
      </c>
      <c r="CR36" s="341">
        <f t="shared" si="31"/>
        <v>0</v>
      </c>
      <c r="CS36" s="342">
        <f t="shared" si="32"/>
        <v>0</v>
      </c>
      <c r="CT36" s="341">
        <f t="shared" si="33"/>
        <v>0</v>
      </c>
      <c r="CU36" s="342">
        <f t="shared" si="34"/>
        <v>0</v>
      </c>
      <c r="CV36" s="344">
        <f t="shared" si="68"/>
        <v>0</v>
      </c>
      <c r="CW36" s="344">
        <f t="shared" si="35"/>
        <v>0</v>
      </c>
      <c r="CX36" s="344">
        <f t="shared" si="69"/>
        <v>0</v>
      </c>
      <c r="CY36" s="344">
        <f t="shared" ref="CY36" si="285">CX36*$BZ36</f>
        <v>0</v>
      </c>
      <c r="CZ36" s="344">
        <f t="shared" si="71"/>
        <v>0</v>
      </c>
      <c r="DA36" s="344">
        <f t="shared" ref="DA36" si="286">CZ36*$BZ36</f>
        <v>0</v>
      </c>
      <c r="DB36" s="344">
        <f t="shared" si="73"/>
        <v>0</v>
      </c>
      <c r="DC36" s="344">
        <f t="shared" ref="DC36" si="287">DB36*$BZ36</f>
        <v>0</v>
      </c>
      <c r="DD36" s="344">
        <f t="shared" si="75"/>
        <v>0</v>
      </c>
      <c r="DE36" s="344">
        <f t="shared" ref="DE36" si="288">DD36*$BZ36</f>
        <v>0</v>
      </c>
      <c r="DF36" s="344">
        <f t="shared" si="77"/>
        <v>0</v>
      </c>
      <c r="DG36" s="344">
        <f t="shared" ref="DG36" si="289">DF36*$BZ36</f>
        <v>0</v>
      </c>
      <c r="DH36" s="344">
        <f t="shared" si="79"/>
        <v>0</v>
      </c>
      <c r="DI36" s="344">
        <f t="shared" si="41"/>
        <v>0</v>
      </c>
      <c r="DJ36" s="344">
        <f t="shared" si="80"/>
        <v>0</v>
      </c>
      <c r="DK36" s="344">
        <f t="shared" si="42"/>
        <v>0</v>
      </c>
      <c r="DL36" s="344">
        <f t="shared" si="43"/>
        <v>0</v>
      </c>
      <c r="DM36" s="342">
        <f t="shared" si="44"/>
        <v>0</v>
      </c>
      <c r="DN36" s="344">
        <f t="shared" si="45"/>
        <v>0</v>
      </c>
      <c r="DO36" s="342">
        <f t="shared" si="46"/>
        <v>0</v>
      </c>
      <c r="DP36" s="344">
        <f t="shared" si="47"/>
        <v>0</v>
      </c>
      <c r="DQ36" s="342">
        <f t="shared" si="48"/>
        <v>0</v>
      </c>
      <c r="DR36" s="341">
        <f t="shared" si="81"/>
        <v>0</v>
      </c>
      <c r="DS36" s="341">
        <f t="shared" si="49"/>
        <v>0</v>
      </c>
      <c r="DT36" s="341">
        <f t="shared" si="82"/>
        <v>0</v>
      </c>
      <c r="DU36" s="341">
        <f t="shared" ref="DU36" si="290">DT36*$BZ36</f>
        <v>0</v>
      </c>
      <c r="DV36" s="341">
        <f t="shared" si="84"/>
        <v>0</v>
      </c>
      <c r="DW36" s="341">
        <f t="shared" ref="DW36" si="291">DV36*$BZ36</f>
        <v>0</v>
      </c>
      <c r="DX36" s="341">
        <f t="shared" si="86"/>
        <v>0</v>
      </c>
      <c r="DY36" s="341">
        <f t="shared" ref="DY36" si="292">DX36*$BZ36</f>
        <v>0</v>
      </c>
      <c r="DZ36" s="341">
        <f t="shared" si="88"/>
        <v>0</v>
      </c>
      <c r="EA36" s="341">
        <f t="shared" ref="EA36" si="293">DZ36*$BZ36</f>
        <v>0</v>
      </c>
      <c r="EB36" s="341">
        <f t="shared" si="90"/>
        <v>0</v>
      </c>
      <c r="EC36" s="341">
        <f t="shared" ref="EC36" si="294">EB36*$BZ36</f>
        <v>0</v>
      </c>
      <c r="ED36" s="341">
        <f t="shared" si="92"/>
        <v>0</v>
      </c>
      <c r="EE36" s="341">
        <f t="shared" si="55"/>
        <v>0</v>
      </c>
      <c r="EF36" s="341">
        <f t="shared" si="93"/>
        <v>0</v>
      </c>
      <c r="EG36" s="341">
        <f t="shared" si="56"/>
        <v>0</v>
      </c>
      <c r="EH36" s="341">
        <f t="shared" si="57"/>
        <v>0</v>
      </c>
      <c r="EI36" s="346">
        <f t="shared" si="58"/>
        <v>0</v>
      </c>
      <c r="EJ36" s="341">
        <f t="shared" si="59"/>
        <v>0</v>
      </c>
      <c r="EK36" s="347">
        <f t="shared" si="60"/>
        <v>0</v>
      </c>
      <c r="EL36" s="341">
        <f t="shared" si="61"/>
        <v>0</v>
      </c>
      <c r="EM36" s="347">
        <f t="shared" si="62"/>
        <v>0</v>
      </c>
      <c r="EN36" s="348">
        <f t="shared" si="63"/>
        <v>0</v>
      </c>
    </row>
    <row r="37" spans="1:144" ht="20.100000000000001" customHeight="1">
      <c r="A37" s="349">
        <f t="shared" si="224"/>
        <v>24</v>
      </c>
      <c r="B37" s="1136"/>
      <c r="C37" s="1136"/>
      <c r="D37" s="350"/>
      <c r="E37" s="350"/>
      <c r="F37" s="350"/>
      <c r="G37" s="350"/>
      <c r="H37" s="350"/>
      <c r="I37" s="351" t="s">
        <v>17</v>
      </c>
      <c r="J37" s="350"/>
      <c r="K37" s="351" t="s">
        <v>44</v>
      </c>
      <c r="L37" s="350"/>
      <c r="M37" s="350"/>
      <c r="N37" s="326" t="str">
        <f>IF(L37="常勤",1,IF(M37="","",IF(M37=0,0,IF(ROUND(M37/⑤⑧処遇Ⅰ入力シート!$B$17,1)&lt;0.1,0.1,ROUND(M37/⑤⑧処遇Ⅰ入力シート!$B$17,1)))))</f>
        <v/>
      </c>
      <c r="O37" s="327"/>
      <c r="P37" s="328" t="s">
        <v>342</v>
      </c>
      <c r="Q37" s="352"/>
      <c r="R37" s="353"/>
      <c r="S37" s="354"/>
      <c r="T37" s="354"/>
      <c r="U37" s="355">
        <f t="shared" si="12"/>
        <v>0</v>
      </c>
      <c r="V37" s="354"/>
      <c r="W37" s="333" t="e">
        <f>ROUND((U37+V37)*⑤⑧処遇Ⅰ入力シート!$AG$17/⑤⑧処遇Ⅰ入力シート!$AC$17,0)</f>
        <v>#DIV/0!</v>
      </c>
      <c r="X37" s="356" t="e">
        <f t="shared" si="13"/>
        <v>#DIV/0!</v>
      </c>
      <c r="Y37" s="353"/>
      <c r="Z37" s="354"/>
      <c r="AA37" s="354"/>
      <c r="AB37" s="354"/>
      <c r="AC37" s="354"/>
      <c r="AD37" s="335">
        <f t="shared" si="14"/>
        <v>0</v>
      </c>
      <c r="AE37" s="333" t="e">
        <f>ROUND(AD37*⑤⑧処遇Ⅰ入力シート!$AG$17/⑤⑧処遇Ⅰ入力シート!$AC$17,0)</f>
        <v>#DIV/0!</v>
      </c>
      <c r="AF37" s="356" t="e">
        <f t="shared" si="15"/>
        <v>#DIV/0!</v>
      </c>
      <c r="AG37" s="357"/>
      <c r="AH37" s="354"/>
      <c r="AI37" s="354"/>
      <c r="AJ37" s="333" t="e">
        <f>ROUND(SUM(AG37:AI37)*⑤⑧処遇Ⅰ入力シート!$AG$17/⑤⑧処遇Ⅰ入力シート!$AC$17,0)</f>
        <v>#DIV/0!</v>
      </c>
      <c r="AK37" s="358" t="e">
        <f t="shared" si="16"/>
        <v>#DIV/0!</v>
      </c>
      <c r="AL37" s="338">
        <f t="shared" si="17"/>
        <v>0</v>
      </c>
      <c r="AM37" s="1131"/>
      <c r="AN37" s="1131"/>
      <c r="AO37" s="1131"/>
      <c r="AP37" s="252"/>
      <c r="AQ37" s="252"/>
      <c r="AR37" s="252"/>
      <c r="AS37" s="1117" t="s">
        <v>93</v>
      </c>
      <c r="AT37" s="1118"/>
      <c r="AU37" s="1230" t="s">
        <v>18</v>
      </c>
      <c r="AV37" s="1231"/>
      <c r="AW37" s="1232"/>
      <c r="AX37" s="1230" t="s">
        <v>22</v>
      </c>
      <c r="AY37" s="1232"/>
      <c r="AZ37" s="1237" t="s">
        <v>19</v>
      </c>
      <c r="BA37" s="1100"/>
      <c r="BB37" s="1097" t="s">
        <v>23</v>
      </c>
      <c r="BC37" s="1097"/>
      <c r="BD37" s="1097"/>
      <c r="BE37" s="1097"/>
      <c r="BF37" s="1097"/>
      <c r="BG37" s="1098"/>
      <c r="BH37" s="228"/>
      <c r="BI37" s="1130" t="s">
        <v>94</v>
      </c>
      <c r="BJ37" s="1130"/>
      <c r="BK37" s="1088" t="s">
        <v>18</v>
      </c>
      <c r="BL37" s="1088"/>
      <c r="BM37" s="1088"/>
      <c r="BN37" s="1088" t="s">
        <v>22</v>
      </c>
      <c r="BO37" s="1088"/>
      <c r="BP37" s="1088" t="s">
        <v>19</v>
      </c>
      <c r="BQ37" s="1088"/>
      <c r="BR37" s="1088"/>
      <c r="BS37" s="1088" t="s">
        <v>23</v>
      </c>
      <c r="BT37" s="1088"/>
      <c r="BU37" s="1088"/>
      <c r="BV37" s="1088"/>
      <c r="BW37" s="1088"/>
      <c r="BX37" s="1088"/>
      <c r="BY37" s="252"/>
      <c r="BZ37" s="339" t="str">
        <f t="shared" si="18"/>
        <v>0</v>
      </c>
      <c r="CB37" s="340">
        <f t="shared" si="64"/>
        <v>0</v>
      </c>
      <c r="CC37" s="341">
        <f t="shared" si="19"/>
        <v>0</v>
      </c>
      <c r="CD37" s="341">
        <f t="shared" si="65"/>
        <v>0</v>
      </c>
      <c r="CE37" s="341">
        <f t="shared" si="20"/>
        <v>0</v>
      </c>
      <c r="CF37" s="341">
        <f t="shared" si="21"/>
        <v>0</v>
      </c>
      <c r="CG37" s="342">
        <f t="shared" si="22"/>
        <v>0</v>
      </c>
      <c r="CH37" s="341">
        <f t="shared" si="23"/>
        <v>0</v>
      </c>
      <c r="CI37" s="342">
        <f t="shared" si="24"/>
        <v>0</v>
      </c>
      <c r="CJ37" s="341">
        <f t="shared" si="25"/>
        <v>0</v>
      </c>
      <c r="CK37" s="342">
        <f t="shared" si="26"/>
        <v>0</v>
      </c>
      <c r="CL37" s="341">
        <f t="shared" si="66"/>
        <v>0</v>
      </c>
      <c r="CM37" s="341">
        <f t="shared" si="27"/>
        <v>0</v>
      </c>
      <c r="CN37" s="341">
        <f t="shared" si="67"/>
        <v>0</v>
      </c>
      <c r="CO37" s="341">
        <f t="shared" si="28"/>
        <v>0</v>
      </c>
      <c r="CP37" s="341">
        <f t="shared" si="29"/>
        <v>0</v>
      </c>
      <c r="CQ37" s="342">
        <f t="shared" si="30"/>
        <v>0</v>
      </c>
      <c r="CR37" s="341">
        <f t="shared" si="31"/>
        <v>0</v>
      </c>
      <c r="CS37" s="342">
        <f t="shared" si="32"/>
        <v>0</v>
      </c>
      <c r="CT37" s="341">
        <f t="shared" si="33"/>
        <v>0</v>
      </c>
      <c r="CU37" s="342">
        <f t="shared" si="34"/>
        <v>0</v>
      </c>
      <c r="CV37" s="344">
        <f t="shared" si="68"/>
        <v>0</v>
      </c>
      <c r="CW37" s="344">
        <f t="shared" si="35"/>
        <v>0</v>
      </c>
      <c r="CX37" s="344">
        <f t="shared" si="69"/>
        <v>0</v>
      </c>
      <c r="CY37" s="344">
        <f t="shared" ref="CY37" si="295">CX37*$BZ37</f>
        <v>0</v>
      </c>
      <c r="CZ37" s="344">
        <f t="shared" si="71"/>
        <v>0</v>
      </c>
      <c r="DA37" s="344">
        <f t="shared" ref="DA37" si="296">CZ37*$BZ37</f>
        <v>0</v>
      </c>
      <c r="DB37" s="344">
        <f t="shared" si="73"/>
        <v>0</v>
      </c>
      <c r="DC37" s="344">
        <f t="shared" ref="DC37" si="297">DB37*$BZ37</f>
        <v>0</v>
      </c>
      <c r="DD37" s="344">
        <f t="shared" si="75"/>
        <v>0</v>
      </c>
      <c r="DE37" s="344">
        <f t="shared" ref="DE37" si="298">DD37*$BZ37</f>
        <v>0</v>
      </c>
      <c r="DF37" s="344">
        <f t="shared" si="77"/>
        <v>0</v>
      </c>
      <c r="DG37" s="344">
        <f t="shared" ref="DG37" si="299">DF37*$BZ37</f>
        <v>0</v>
      </c>
      <c r="DH37" s="344">
        <f t="shared" si="79"/>
        <v>0</v>
      </c>
      <c r="DI37" s="344">
        <f t="shared" si="41"/>
        <v>0</v>
      </c>
      <c r="DJ37" s="344">
        <f t="shared" si="80"/>
        <v>0</v>
      </c>
      <c r="DK37" s="344">
        <f t="shared" si="42"/>
        <v>0</v>
      </c>
      <c r="DL37" s="344">
        <f t="shared" si="43"/>
        <v>0</v>
      </c>
      <c r="DM37" s="342">
        <f t="shared" si="44"/>
        <v>0</v>
      </c>
      <c r="DN37" s="344">
        <f t="shared" si="45"/>
        <v>0</v>
      </c>
      <c r="DO37" s="342">
        <f t="shared" si="46"/>
        <v>0</v>
      </c>
      <c r="DP37" s="344">
        <f t="shared" si="47"/>
        <v>0</v>
      </c>
      <c r="DQ37" s="342">
        <f t="shared" si="48"/>
        <v>0</v>
      </c>
      <c r="DR37" s="341">
        <f t="shared" si="81"/>
        <v>0</v>
      </c>
      <c r="DS37" s="341">
        <f t="shared" si="49"/>
        <v>0</v>
      </c>
      <c r="DT37" s="341">
        <f t="shared" si="82"/>
        <v>0</v>
      </c>
      <c r="DU37" s="341">
        <f t="shared" ref="DU37" si="300">DT37*$BZ37</f>
        <v>0</v>
      </c>
      <c r="DV37" s="341">
        <f t="shared" si="84"/>
        <v>0</v>
      </c>
      <c r="DW37" s="341">
        <f t="shared" ref="DW37" si="301">DV37*$BZ37</f>
        <v>0</v>
      </c>
      <c r="DX37" s="341">
        <f t="shared" si="86"/>
        <v>0</v>
      </c>
      <c r="DY37" s="341">
        <f t="shared" ref="DY37" si="302">DX37*$BZ37</f>
        <v>0</v>
      </c>
      <c r="DZ37" s="341">
        <f t="shared" si="88"/>
        <v>0</v>
      </c>
      <c r="EA37" s="341">
        <f t="shared" ref="EA37" si="303">DZ37*$BZ37</f>
        <v>0</v>
      </c>
      <c r="EB37" s="341">
        <f t="shared" si="90"/>
        <v>0</v>
      </c>
      <c r="EC37" s="341">
        <f t="shared" ref="EC37" si="304">EB37*$BZ37</f>
        <v>0</v>
      </c>
      <c r="ED37" s="341">
        <f t="shared" si="92"/>
        <v>0</v>
      </c>
      <c r="EE37" s="341">
        <f t="shared" si="55"/>
        <v>0</v>
      </c>
      <c r="EF37" s="341">
        <f t="shared" si="93"/>
        <v>0</v>
      </c>
      <c r="EG37" s="341">
        <f t="shared" si="56"/>
        <v>0</v>
      </c>
      <c r="EH37" s="341">
        <f t="shared" si="57"/>
        <v>0</v>
      </c>
      <c r="EI37" s="346">
        <f t="shared" si="58"/>
        <v>0</v>
      </c>
      <c r="EJ37" s="341">
        <f t="shared" si="59"/>
        <v>0</v>
      </c>
      <c r="EK37" s="347">
        <f t="shared" si="60"/>
        <v>0</v>
      </c>
      <c r="EL37" s="341">
        <f t="shared" si="61"/>
        <v>0</v>
      </c>
      <c r="EM37" s="347">
        <f t="shared" si="62"/>
        <v>0</v>
      </c>
      <c r="EN37" s="348">
        <f t="shared" si="63"/>
        <v>0</v>
      </c>
    </row>
    <row r="38" spans="1:144" ht="20.100000000000001" customHeight="1">
      <c r="A38" s="349">
        <f t="shared" si="224"/>
        <v>25</v>
      </c>
      <c r="B38" s="1136"/>
      <c r="C38" s="1136"/>
      <c r="D38" s="350"/>
      <c r="E38" s="350"/>
      <c r="F38" s="350"/>
      <c r="G38" s="350"/>
      <c r="H38" s="350"/>
      <c r="I38" s="351" t="s">
        <v>17</v>
      </c>
      <c r="J38" s="350"/>
      <c r="K38" s="351" t="s">
        <v>44</v>
      </c>
      <c r="L38" s="350"/>
      <c r="M38" s="350"/>
      <c r="N38" s="326" t="str">
        <f>IF(L38="常勤",1,IF(M38="","",IF(M38=0,0,IF(ROUND(M38/⑤⑧処遇Ⅰ入力シート!$B$17,1)&lt;0.1,0.1,ROUND(M38/⑤⑧処遇Ⅰ入力シート!$B$17,1)))))</f>
        <v/>
      </c>
      <c r="O38" s="327"/>
      <c r="P38" s="328" t="s">
        <v>342</v>
      </c>
      <c r="Q38" s="352"/>
      <c r="R38" s="353"/>
      <c r="S38" s="354"/>
      <c r="T38" s="354"/>
      <c r="U38" s="355">
        <f t="shared" si="12"/>
        <v>0</v>
      </c>
      <c r="V38" s="354"/>
      <c r="W38" s="333" t="e">
        <f>ROUND((U38+V38)*⑤⑧処遇Ⅰ入力シート!$AG$17/⑤⑧処遇Ⅰ入力シート!$AC$17,0)</f>
        <v>#DIV/0!</v>
      </c>
      <c r="X38" s="356" t="e">
        <f t="shared" si="13"/>
        <v>#DIV/0!</v>
      </c>
      <c r="Y38" s="353"/>
      <c r="Z38" s="354"/>
      <c r="AA38" s="354"/>
      <c r="AB38" s="354"/>
      <c r="AC38" s="354"/>
      <c r="AD38" s="335">
        <f t="shared" si="14"/>
        <v>0</v>
      </c>
      <c r="AE38" s="333" t="e">
        <f>ROUND(AD38*⑤⑧処遇Ⅰ入力シート!$AG$17/⑤⑧処遇Ⅰ入力シート!$AC$17,0)</f>
        <v>#DIV/0!</v>
      </c>
      <c r="AF38" s="356" t="e">
        <f t="shared" si="15"/>
        <v>#DIV/0!</v>
      </c>
      <c r="AG38" s="357"/>
      <c r="AH38" s="354"/>
      <c r="AI38" s="354"/>
      <c r="AJ38" s="333" t="e">
        <f>ROUND(SUM(AG38:AI38)*⑤⑧処遇Ⅰ入力シート!$AG$17/⑤⑧処遇Ⅰ入力シート!$AC$17,0)</f>
        <v>#DIV/0!</v>
      </c>
      <c r="AK38" s="358" t="e">
        <f t="shared" si="16"/>
        <v>#DIV/0!</v>
      </c>
      <c r="AL38" s="338">
        <f t="shared" si="17"/>
        <v>0</v>
      </c>
      <c r="AM38" s="1131"/>
      <c r="AN38" s="1131"/>
      <c r="AO38" s="1131"/>
      <c r="AP38" s="252"/>
      <c r="AQ38" s="252"/>
      <c r="AR38" s="252"/>
      <c r="AS38" s="1119"/>
      <c r="AT38" s="1120"/>
      <c r="AU38" s="1233"/>
      <c r="AV38" s="1234"/>
      <c r="AW38" s="1235"/>
      <c r="AX38" s="1236"/>
      <c r="AY38" s="1098"/>
      <c r="AZ38" s="1237"/>
      <c r="BA38" s="1100"/>
      <c r="BB38" s="1099"/>
      <c r="BC38" s="1099"/>
      <c r="BD38" s="1099"/>
      <c r="BE38" s="1099"/>
      <c r="BF38" s="1099"/>
      <c r="BG38" s="1100"/>
      <c r="BH38" s="228"/>
      <c r="BI38" s="1130"/>
      <c r="BJ38" s="1130"/>
      <c r="BK38" s="1088"/>
      <c r="BL38" s="1088"/>
      <c r="BM38" s="1088"/>
      <c r="BN38" s="1088"/>
      <c r="BO38" s="1088"/>
      <c r="BP38" s="1088"/>
      <c r="BQ38" s="1088"/>
      <c r="BR38" s="1088"/>
      <c r="BS38" s="1088"/>
      <c r="BT38" s="1088"/>
      <c r="BU38" s="1088"/>
      <c r="BV38" s="1088"/>
      <c r="BW38" s="1088"/>
      <c r="BX38" s="1088"/>
      <c r="BY38" s="252"/>
      <c r="BZ38" s="339" t="str">
        <f t="shared" si="18"/>
        <v>0</v>
      </c>
      <c r="CB38" s="340">
        <f t="shared" si="64"/>
        <v>0</v>
      </c>
      <c r="CC38" s="341">
        <f t="shared" si="19"/>
        <v>0</v>
      </c>
      <c r="CD38" s="341">
        <f t="shared" si="65"/>
        <v>0</v>
      </c>
      <c r="CE38" s="341">
        <f t="shared" si="20"/>
        <v>0</v>
      </c>
      <c r="CF38" s="341">
        <f t="shared" si="21"/>
        <v>0</v>
      </c>
      <c r="CG38" s="342">
        <f t="shared" si="22"/>
        <v>0</v>
      </c>
      <c r="CH38" s="341">
        <f t="shared" si="23"/>
        <v>0</v>
      </c>
      <c r="CI38" s="342">
        <f t="shared" si="24"/>
        <v>0</v>
      </c>
      <c r="CJ38" s="341">
        <f t="shared" si="25"/>
        <v>0</v>
      </c>
      <c r="CK38" s="342">
        <f t="shared" si="26"/>
        <v>0</v>
      </c>
      <c r="CL38" s="341">
        <f t="shared" si="66"/>
        <v>0</v>
      </c>
      <c r="CM38" s="341">
        <f t="shared" si="27"/>
        <v>0</v>
      </c>
      <c r="CN38" s="341">
        <f t="shared" si="67"/>
        <v>0</v>
      </c>
      <c r="CO38" s="341">
        <f t="shared" si="28"/>
        <v>0</v>
      </c>
      <c r="CP38" s="341">
        <f t="shared" si="29"/>
        <v>0</v>
      </c>
      <c r="CQ38" s="342">
        <f t="shared" si="30"/>
        <v>0</v>
      </c>
      <c r="CR38" s="341">
        <f t="shared" si="31"/>
        <v>0</v>
      </c>
      <c r="CS38" s="342">
        <f t="shared" si="32"/>
        <v>0</v>
      </c>
      <c r="CT38" s="341">
        <f t="shared" si="33"/>
        <v>0</v>
      </c>
      <c r="CU38" s="342">
        <f t="shared" si="34"/>
        <v>0</v>
      </c>
      <c r="CV38" s="344">
        <f t="shared" si="68"/>
        <v>0</v>
      </c>
      <c r="CW38" s="344">
        <f t="shared" si="35"/>
        <v>0</v>
      </c>
      <c r="CX38" s="344">
        <f t="shared" si="69"/>
        <v>0</v>
      </c>
      <c r="CY38" s="344">
        <f t="shared" ref="CY38" si="305">CX38*$BZ38</f>
        <v>0</v>
      </c>
      <c r="CZ38" s="344">
        <f t="shared" si="71"/>
        <v>0</v>
      </c>
      <c r="DA38" s="344">
        <f t="shared" ref="DA38" si="306">CZ38*$BZ38</f>
        <v>0</v>
      </c>
      <c r="DB38" s="344">
        <f t="shared" si="73"/>
        <v>0</v>
      </c>
      <c r="DC38" s="344">
        <f t="shared" ref="DC38" si="307">DB38*$BZ38</f>
        <v>0</v>
      </c>
      <c r="DD38" s="344">
        <f t="shared" si="75"/>
        <v>0</v>
      </c>
      <c r="DE38" s="344">
        <f t="shared" ref="DE38" si="308">DD38*$BZ38</f>
        <v>0</v>
      </c>
      <c r="DF38" s="344">
        <f t="shared" si="77"/>
        <v>0</v>
      </c>
      <c r="DG38" s="344">
        <f t="shared" ref="DG38" si="309">DF38*$BZ38</f>
        <v>0</v>
      </c>
      <c r="DH38" s="344">
        <f t="shared" si="79"/>
        <v>0</v>
      </c>
      <c r="DI38" s="344">
        <f t="shared" si="41"/>
        <v>0</v>
      </c>
      <c r="DJ38" s="344">
        <f t="shared" si="80"/>
        <v>0</v>
      </c>
      <c r="DK38" s="344">
        <f t="shared" si="42"/>
        <v>0</v>
      </c>
      <c r="DL38" s="344">
        <f t="shared" si="43"/>
        <v>0</v>
      </c>
      <c r="DM38" s="342">
        <f t="shared" si="44"/>
        <v>0</v>
      </c>
      <c r="DN38" s="344">
        <f t="shared" si="45"/>
        <v>0</v>
      </c>
      <c r="DO38" s="342">
        <f t="shared" si="46"/>
        <v>0</v>
      </c>
      <c r="DP38" s="344">
        <f t="shared" si="47"/>
        <v>0</v>
      </c>
      <c r="DQ38" s="342">
        <f t="shared" si="48"/>
        <v>0</v>
      </c>
      <c r="DR38" s="341">
        <f t="shared" si="81"/>
        <v>0</v>
      </c>
      <c r="DS38" s="341">
        <f t="shared" si="49"/>
        <v>0</v>
      </c>
      <c r="DT38" s="341">
        <f t="shared" si="82"/>
        <v>0</v>
      </c>
      <c r="DU38" s="341">
        <f t="shared" ref="DU38" si="310">DT38*$BZ38</f>
        <v>0</v>
      </c>
      <c r="DV38" s="341">
        <f t="shared" si="84"/>
        <v>0</v>
      </c>
      <c r="DW38" s="341">
        <f t="shared" ref="DW38" si="311">DV38*$BZ38</f>
        <v>0</v>
      </c>
      <c r="DX38" s="341">
        <f t="shared" si="86"/>
        <v>0</v>
      </c>
      <c r="DY38" s="341">
        <f t="shared" ref="DY38" si="312">DX38*$BZ38</f>
        <v>0</v>
      </c>
      <c r="DZ38" s="341">
        <f t="shared" si="88"/>
        <v>0</v>
      </c>
      <c r="EA38" s="341">
        <f t="shared" ref="EA38" si="313">DZ38*$BZ38</f>
        <v>0</v>
      </c>
      <c r="EB38" s="341">
        <f t="shared" si="90"/>
        <v>0</v>
      </c>
      <c r="EC38" s="341">
        <f t="shared" ref="EC38" si="314">EB38*$BZ38</f>
        <v>0</v>
      </c>
      <c r="ED38" s="341">
        <f t="shared" si="92"/>
        <v>0</v>
      </c>
      <c r="EE38" s="341">
        <f t="shared" si="55"/>
        <v>0</v>
      </c>
      <c r="EF38" s="341">
        <f t="shared" si="93"/>
        <v>0</v>
      </c>
      <c r="EG38" s="341">
        <f t="shared" si="56"/>
        <v>0</v>
      </c>
      <c r="EH38" s="341">
        <f t="shared" si="57"/>
        <v>0</v>
      </c>
      <c r="EI38" s="346">
        <f t="shared" si="58"/>
        <v>0</v>
      </c>
      <c r="EJ38" s="341">
        <f t="shared" si="59"/>
        <v>0</v>
      </c>
      <c r="EK38" s="347">
        <f t="shared" si="60"/>
        <v>0</v>
      </c>
      <c r="EL38" s="341">
        <f t="shared" si="61"/>
        <v>0</v>
      </c>
      <c r="EM38" s="347">
        <f t="shared" si="62"/>
        <v>0</v>
      </c>
      <c r="EN38" s="348">
        <f t="shared" si="63"/>
        <v>0</v>
      </c>
    </row>
    <row r="39" spans="1:144" ht="20.100000000000001" customHeight="1">
      <c r="A39" s="349">
        <f t="shared" si="224"/>
        <v>26</v>
      </c>
      <c r="B39" s="1136"/>
      <c r="C39" s="1136"/>
      <c r="D39" s="350"/>
      <c r="E39" s="350"/>
      <c r="F39" s="350"/>
      <c r="G39" s="350"/>
      <c r="H39" s="350"/>
      <c r="I39" s="351" t="s">
        <v>17</v>
      </c>
      <c r="J39" s="350"/>
      <c r="K39" s="351" t="s">
        <v>44</v>
      </c>
      <c r="L39" s="350"/>
      <c r="M39" s="350"/>
      <c r="N39" s="326" t="str">
        <f>IF(L39="常勤",1,IF(M39="","",IF(M39=0,0,IF(ROUND(M39/⑤⑧処遇Ⅰ入力シート!$B$17,1)&lt;0.1,0.1,ROUND(M39/⑤⑧処遇Ⅰ入力シート!$B$17,1)))))</f>
        <v/>
      </c>
      <c r="O39" s="327"/>
      <c r="P39" s="328" t="s">
        <v>342</v>
      </c>
      <c r="Q39" s="352"/>
      <c r="R39" s="353"/>
      <c r="S39" s="354"/>
      <c r="T39" s="354"/>
      <c r="U39" s="355">
        <f t="shared" si="12"/>
        <v>0</v>
      </c>
      <c r="V39" s="354"/>
      <c r="W39" s="333" t="e">
        <f>ROUND((U39+V39)*⑤⑧処遇Ⅰ入力シート!$AG$17/⑤⑧処遇Ⅰ入力シート!$AC$17,0)</f>
        <v>#DIV/0!</v>
      </c>
      <c r="X39" s="356" t="e">
        <f t="shared" si="13"/>
        <v>#DIV/0!</v>
      </c>
      <c r="Y39" s="353"/>
      <c r="Z39" s="354"/>
      <c r="AA39" s="354"/>
      <c r="AB39" s="354"/>
      <c r="AC39" s="354"/>
      <c r="AD39" s="335">
        <f t="shared" si="14"/>
        <v>0</v>
      </c>
      <c r="AE39" s="333" t="e">
        <f>ROUND(AD39*⑤⑧処遇Ⅰ入力シート!$AG$17/⑤⑧処遇Ⅰ入力シート!$AC$17,0)</f>
        <v>#DIV/0!</v>
      </c>
      <c r="AF39" s="356" t="e">
        <f t="shared" si="15"/>
        <v>#DIV/0!</v>
      </c>
      <c r="AG39" s="357"/>
      <c r="AH39" s="354"/>
      <c r="AI39" s="354"/>
      <c r="AJ39" s="333" t="e">
        <f>ROUND(SUM(AG39:AI39)*⑤⑧処遇Ⅰ入力シート!$AG$17/⑤⑧処遇Ⅰ入力シート!$AC$17,0)</f>
        <v>#DIV/0!</v>
      </c>
      <c r="AK39" s="358" t="e">
        <f t="shared" si="16"/>
        <v>#DIV/0!</v>
      </c>
      <c r="AL39" s="338">
        <f t="shared" si="17"/>
        <v>0</v>
      </c>
      <c r="AM39" s="1131"/>
      <c r="AN39" s="1131"/>
      <c r="AO39" s="1131"/>
      <c r="AP39" s="252"/>
      <c r="AQ39" s="252"/>
      <c r="AR39" s="252"/>
      <c r="AS39" s="1101">
        <f>'③処遇Ⅱ及び職員処遇入力シート '!B28</f>
        <v>0</v>
      </c>
      <c r="AT39" s="1102"/>
      <c r="AU39" s="1107" t="str">
        <f>IF('③処遇Ⅱ及び職員処遇入力シート '!B35="○","☑","□")</f>
        <v>□</v>
      </c>
      <c r="AV39" s="1109" t="s">
        <v>20</v>
      </c>
      <c r="AW39" s="1109"/>
      <c r="AX39" s="1086">
        <f>'③処遇Ⅱ及び職員処遇入力シート '!G35</f>
        <v>0</v>
      </c>
      <c r="AY39" s="1086"/>
      <c r="AZ39" s="1087" t="str">
        <f>IF('③処遇Ⅱ及び職員処遇入力シート '!J35="","",'③処遇Ⅱ及び職員処遇入力シート '!J35)</f>
        <v/>
      </c>
      <c r="BA39" s="1087"/>
      <c r="BB39" s="1121" t="str">
        <f>IF('③処遇Ⅱ及び職員処遇入力シート '!L35="","",'③処遇Ⅱ及び職員処遇入力シート '!L35)</f>
        <v/>
      </c>
      <c r="BC39" s="1122"/>
      <c r="BD39" s="1122"/>
      <c r="BE39" s="1122"/>
      <c r="BF39" s="1122"/>
      <c r="BG39" s="1123"/>
      <c r="BH39" s="228"/>
      <c r="BI39" s="1086" t="str">
        <f>'③処遇Ⅱ及び職員処遇入力シート '!B56</f>
        <v/>
      </c>
      <c r="BJ39" s="1086"/>
      <c r="BK39" s="1095" t="str">
        <f>IF('③処遇Ⅱ及び職員処遇入力シート '!B63="○","☑","□")</f>
        <v>□</v>
      </c>
      <c r="BL39" s="1096" t="s">
        <v>20</v>
      </c>
      <c r="BM39" s="1096"/>
      <c r="BN39" s="1086">
        <f>'③処遇Ⅱ及び職員処遇入力シート '!G63</f>
        <v>0</v>
      </c>
      <c r="BO39" s="1086"/>
      <c r="BP39" s="1091" t="str">
        <f>'③処遇Ⅱ及び職員処遇入力シート '!I63&amp;'③処遇Ⅱ及び職員処遇入力シート '!J63&amp;'③処遇Ⅱ及び職員処遇入力シート '!K63&amp;'③処遇Ⅱ及び職員処遇入力シート '!L63&amp;'③処遇Ⅱ及び職員処遇入力シート '!M63</f>
        <v>令和年月</v>
      </c>
      <c r="BQ39" s="1091"/>
      <c r="BR39" s="1091"/>
      <c r="BS39" s="1089" t="str">
        <f>IF('③処遇Ⅱ及び職員処遇入力シート '!O63="","",'③処遇Ⅱ及び職員処遇入力シート '!O63)</f>
        <v/>
      </c>
      <c r="BT39" s="1089"/>
      <c r="BU39" s="1089"/>
      <c r="BV39" s="1089"/>
      <c r="BW39" s="1089"/>
      <c r="BX39" s="1089"/>
      <c r="BY39" s="252"/>
      <c r="BZ39" s="339" t="str">
        <f t="shared" si="18"/>
        <v>0</v>
      </c>
      <c r="CB39" s="340">
        <f t="shared" si="64"/>
        <v>0</v>
      </c>
      <c r="CC39" s="341">
        <f t="shared" si="19"/>
        <v>0</v>
      </c>
      <c r="CD39" s="341">
        <f t="shared" si="65"/>
        <v>0</v>
      </c>
      <c r="CE39" s="341">
        <f t="shared" si="20"/>
        <v>0</v>
      </c>
      <c r="CF39" s="341">
        <f t="shared" si="21"/>
        <v>0</v>
      </c>
      <c r="CG39" s="342">
        <f t="shared" si="22"/>
        <v>0</v>
      </c>
      <c r="CH39" s="341">
        <f t="shared" si="23"/>
        <v>0</v>
      </c>
      <c r="CI39" s="342">
        <f t="shared" si="24"/>
        <v>0</v>
      </c>
      <c r="CJ39" s="341">
        <f t="shared" si="25"/>
        <v>0</v>
      </c>
      <c r="CK39" s="342">
        <f t="shared" si="26"/>
        <v>0</v>
      </c>
      <c r="CL39" s="341">
        <f t="shared" si="66"/>
        <v>0</v>
      </c>
      <c r="CM39" s="341">
        <f t="shared" si="27"/>
        <v>0</v>
      </c>
      <c r="CN39" s="341">
        <f t="shared" si="67"/>
        <v>0</v>
      </c>
      <c r="CO39" s="341">
        <f t="shared" si="28"/>
        <v>0</v>
      </c>
      <c r="CP39" s="341">
        <f t="shared" si="29"/>
        <v>0</v>
      </c>
      <c r="CQ39" s="342">
        <f t="shared" si="30"/>
        <v>0</v>
      </c>
      <c r="CR39" s="341">
        <f t="shared" si="31"/>
        <v>0</v>
      </c>
      <c r="CS39" s="342">
        <f t="shared" si="32"/>
        <v>0</v>
      </c>
      <c r="CT39" s="341">
        <f t="shared" si="33"/>
        <v>0</v>
      </c>
      <c r="CU39" s="342">
        <f t="shared" si="34"/>
        <v>0</v>
      </c>
      <c r="CV39" s="344">
        <f t="shared" si="68"/>
        <v>0</v>
      </c>
      <c r="CW39" s="344">
        <f t="shared" si="35"/>
        <v>0</v>
      </c>
      <c r="CX39" s="344">
        <f t="shared" si="69"/>
        <v>0</v>
      </c>
      <c r="CY39" s="344">
        <f t="shared" ref="CY39" si="315">CX39*$BZ39</f>
        <v>0</v>
      </c>
      <c r="CZ39" s="344">
        <f t="shared" si="71"/>
        <v>0</v>
      </c>
      <c r="DA39" s="344">
        <f t="shared" ref="DA39" si="316">CZ39*$BZ39</f>
        <v>0</v>
      </c>
      <c r="DB39" s="344">
        <f t="shared" si="73"/>
        <v>0</v>
      </c>
      <c r="DC39" s="344">
        <f t="shared" ref="DC39" si="317">DB39*$BZ39</f>
        <v>0</v>
      </c>
      <c r="DD39" s="344">
        <f t="shared" si="75"/>
        <v>0</v>
      </c>
      <c r="DE39" s="344">
        <f t="shared" ref="DE39" si="318">DD39*$BZ39</f>
        <v>0</v>
      </c>
      <c r="DF39" s="344">
        <f t="shared" si="77"/>
        <v>0</v>
      </c>
      <c r="DG39" s="344">
        <f t="shared" ref="DG39" si="319">DF39*$BZ39</f>
        <v>0</v>
      </c>
      <c r="DH39" s="344">
        <f t="shared" si="79"/>
        <v>0</v>
      </c>
      <c r="DI39" s="344">
        <f t="shared" si="41"/>
        <v>0</v>
      </c>
      <c r="DJ39" s="344">
        <f t="shared" si="80"/>
        <v>0</v>
      </c>
      <c r="DK39" s="344">
        <f t="shared" si="42"/>
        <v>0</v>
      </c>
      <c r="DL39" s="344">
        <f t="shared" si="43"/>
        <v>0</v>
      </c>
      <c r="DM39" s="342">
        <f t="shared" si="44"/>
        <v>0</v>
      </c>
      <c r="DN39" s="344">
        <f t="shared" si="45"/>
        <v>0</v>
      </c>
      <c r="DO39" s="342">
        <f t="shared" si="46"/>
        <v>0</v>
      </c>
      <c r="DP39" s="344">
        <f t="shared" si="47"/>
        <v>0</v>
      </c>
      <c r="DQ39" s="342">
        <f t="shared" si="48"/>
        <v>0</v>
      </c>
      <c r="DR39" s="341">
        <f t="shared" si="81"/>
        <v>0</v>
      </c>
      <c r="DS39" s="341">
        <f t="shared" si="49"/>
        <v>0</v>
      </c>
      <c r="DT39" s="341">
        <f t="shared" si="82"/>
        <v>0</v>
      </c>
      <c r="DU39" s="341">
        <f t="shared" ref="DU39" si="320">DT39*$BZ39</f>
        <v>0</v>
      </c>
      <c r="DV39" s="341">
        <f t="shared" si="84"/>
        <v>0</v>
      </c>
      <c r="DW39" s="341">
        <f t="shared" ref="DW39" si="321">DV39*$BZ39</f>
        <v>0</v>
      </c>
      <c r="DX39" s="341">
        <f t="shared" si="86"/>
        <v>0</v>
      </c>
      <c r="DY39" s="341">
        <f t="shared" ref="DY39" si="322">DX39*$BZ39</f>
        <v>0</v>
      </c>
      <c r="DZ39" s="341">
        <f t="shared" si="88"/>
        <v>0</v>
      </c>
      <c r="EA39" s="341">
        <f t="shared" ref="EA39" si="323">DZ39*$BZ39</f>
        <v>0</v>
      </c>
      <c r="EB39" s="341">
        <f t="shared" si="90"/>
        <v>0</v>
      </c>
      <c r="EC39" s="341">
        <f t="shared" ref="EC39" si="324">EB39*$BZ39</f>
        <v>0</v>
      </c>
      <c r="ED39" s="341">
        <f t="shared" si="92"/>
        <v>0</v>
      </c>
      <c r="EE39" s="341">
        <f t="shared" si="55"/>
        <v>0</v>
      </c>
      <c r="EF39" s="341">
        <f t="shared" si="93"/>
        <v>0</v>
      </c>
      <c r="EG39" s="341">
        <f t="shared" si="56"/>
        <v>0</v>
      </c>
      <c r="EH39" s="341">
        <f t="shared" si="57"/>
        <v>0</v>
      </c>
      <c r="EI39" s="346">
        <f t="shared" si="58"/>
        <v>0</v>
      </c>
      <c r="EJ39" s="341">
        <f t="shared" si="59"/>
        <v>0</v>
      </c>
      <c r="EK39" s="347">
        <f t="shared" si="60"/>
        <v>0</v>
      </c>
      <c r="EL39" s="341">
        <f t="shared" si="61"/>
        <v>0</v>
      </c>
      <c r="EM39" s="347">
        <f t="shared" si="62"/>
        <v>0</v>
      </c>
      <c r="EN39" s="348">
        <f t="shared" si="63"/>
        <v>0</v>
      </c>
    </row>
    <row r="40" spans="1:144" ht="20.100000000000001" customHeight="1">
      <c r="A40" s="349">
        <f t="shared" si="224"/>
        <v>27</v>
      </c>
      <c r="B40" s="1136"/>
      <c r="C40" s="1136"/>
      <c r="D40" s="350"/>
      <c r="E40" s="350"/>
      <c r="F40" s="350"/>
      <c r="G40" s="350"/>
      <c r="H40" s="350"/>
      <c r="I40" s="351" t="s">
        <v>17</v>
      </c>
      <c r="J40" s="350"/>
      <c r="K40" s="351" t="s">
        <v>44</v>
      </c>
      <c r="L40" s="350"/>
      <c r="M40" s="350"/>
      <c r="N40" s="326" t="str">
        <f>IF(L40="常勤",1,IF(M40="","",IF(M40=0,0,IF(ROUND(M40/⑤⑧処遇Ⅰ入力シート!$B$17,1)&lt;0.1,0.1,ROUND(M40/⑤⑧処遇Ⅰ入力シート!$B$17,1)))))</f>
        <v/>
      </c>
      <c r="O40" s="327"/>
      <c r="P40" s="328" t="s">
        <v>342</v>
      </c>
      <c r="Q40" s="352"/>
      <c r="R40" s="353"/>
      <c r="S40" s="354"/>
      <c r="T40" s="354"/>
      <c r="U40" s="355">
        <f t="shared" si="12"/>
        <v>0</v>
      </c>
      <c r="V40" s="354"/>
      <c r="W40" s="333" t="e">
        <f>ROUND((U40+V40)*⑤⑧処遇Ⅰ入力シート!$AG$17/⑤⑧処遇Ⅰ入力シート!$AC$17,0)</f>
        <v>#DIV/0!</v>
      </c>
      <c r="X40" s="356" t="e">
        <f t="shared" si="13"/>
        <v>#DIV/0!</v>
      </c>
      <c r="Y40" s="353"/>
      <c r="Z40" s="354"/>
      <c r="AA40" s="354"/>
      <c r="AB40" s="354"/>
      <c r="AC40" s="354"/>
      <c r="AD40" s="335">
        <f t="shared" si="14"/>
        <v>0</v>
      </c>
      <c r="AE40" s="333" t="e">
        <f>ROUND(AD40*⑤⑧処遇Ⅰ入力シート!$AG$17/⑤⑧処遇Ⅰ入力シート!$AC$17,0)</f>
        <v>#DIV/0!</v>
      </c>
      <c r="AF40" s="356" t="e">
        <f t="shared" si="15"/>
        <v>#DIV/0!</v>
      </c>
      <c r="AG40" s="357"/>
      <c r="AH40" s="354"/>
      <c r="AI40" s="354"/>
      <c r="AJ40" s="333" t="e">
        <f>ROUND(SUM(AG40:AI40)*⑤⑧処遇Ⅰ入力シート!$AG$17/⑤⑧処遇Ⅰ入力シート!$AC$17,0)</f>
        <v>#DIV/0!</v>
      </c>
      <c r="AK40" s="358" t="e">
        <f t="shared" si="16"/>
        <v>#DIV/0!</v>
      </c>
      <c r="AL40" s="338">
        <f t="shared" si="17"/>
        <v>0</v>
      </c>
      <c r="AM40" s="1131"/>
      <c r="AN40" s="1131"/>
      <c r="AO40" s="1131"/>
      <c r="AP40" s="252"/>
      <c r="AQ40" s="252"/>
      <c r="AR40" s="252"/>
      <c r="AS40" s="1103"/>
      <c r="AT40" s="1104"/>
      <c r="AU40" s="1108"/>
      <c r="AV40" s="1110"/>
      <c r="AW40" s="1110"/>
      <c r="AX40" s="1086"/>
      <c r="AY40" s="1086"/>
      <c r="AZ40" s="1087"/>
      <c r="BA40" s="1087"/>
      <c r="BB40" s="1124"/>
      <c r="BC40" s="1125"/>
      <c r="BD40" s="1125"/>
      <c r="BE40" s="1125"/>
      <c r="BF40" s="1125"/>
      <c r="BG40" s="1126"/>
      <c r="BH40" s="228"/>
      <c r="BI40" s="1086"/>
      <c r="BJ40" s="1086"/>
      <c r="BK40" s="1095"/>
      <c r="BL40" s="1096"/>
      <c r="BM40" s="1096"/>
      <c r="BN40" s="1086"/>
      <c r="BO40" s="1086"/>
      <c r="BP40" s="1092"/>
      <c r="BQ40" s="1092"/>
      <c r="BR40" s="1092"/>
      <c r="BS40" s="1089"/>
      <c r="BT40" s="1089"/>
      <c r="BU40" s="1089"/>
      <c r="BV40" s="1089"/>
      <c r="BW40" s="1089"/>
      <c r="BX40" s="1089"/>
      <c r="BY40" s="252"/>
      <c r="BZ40" s="339" t="str">
        <f t="shared" si="18"/>
        <v>0</v>
      </c>
      <c r="CB40" s="340">
        <f t="shared" si="64"/>
        <v>0</v>
      </c>
      <c r="CC40" s="341">
        <f t="shared" si="19"/>
        <v>0</v>
      </c>
      <c r="CD40" s="341">
        <f t="shared" si="65"/>
        <v>0</v>
      </c>
      <c r="CE40" s="341">
        <f t="shared" si="20"/>
        <v>0</v>
      </c>
      <c r="CF40" s="341">
        <f t="shared" si="21"/>
        <v>0</v>
      </c>
      <c r="CG40" s="342">
        <f t="shared" si="22"/>
        <v>0</v>
      </c>
      <c r="CH40" s="341">
        <f t="shared" si="23"/>
        <v>0</v>
      </c>
      <c r="CI40" s="342">
        <f t="shared" si="24"/>
        <v>0</v>
      </c>
      <c r="CJ40" s="341">
        <f t="shared" si="25"/>
        <v>0</v>
      </c>
      <c r="CK40" s="342">
        <f t="shared" si="26"/>
        <v>0</v>
      </c>
      <c r="CL40" s="341">
        <f t="shared" si="66"/>
        <v>0</v>
      </c>
      <c r="CM40" s="341">
        <f t="shared" si="27"/>
        <v>0</v>
      </c>
      <c r="CN40" s="341">
        <f t="shared" si="67"/>
        <v>0</v>
      </c>
      <c r="CO40" s="341">
        <f t="shared" si="28"/>
        <v>0</v>
      </c>
      <c r="CP40" s="341">
        <f t="shared" si="29"/>
        <v>0</v>
      </c>
      <c r="CQ40" s="342">
        <f t="shared" si="30"/>
        <v>0</v>
      </c>
      <c r="CR40" s="341">
        <f t="shared" si="31"/>
        <v>0</v>
      </c>
      <c r="CS40" s="342">
        <f t="shared" si="32"/>
        <v>0</v>
      </c>
      <c r="CT40" s="341">
        <f t="shared" si="33"/>
        <v>0</v>
      </c>
      <c r="CU40" s="342">
        <f t="shared" si="34"/>
        <v>0</v>
      </c>
      <c r="CV40" s="344">
        <f t="shared" si="68"/>
        <v>0</v>
      </c>
      <c r="CW40" s="344">
        <f t="shared" si="35"/>
        <v>0</v>
      </c>
      <c r="CX40" s="344">
        <f t="shared" si="69"/>
        <v>0</v>
      </c>
      <c r="CY40" s="344">
        <f t="shared" ref="CY40" si="325">CX40*$BZ40</f>
        <v>0</v>
      </c>
      <c r="CZ40" s="344">
        <f t="shared" si="71"/>
        <v>0</v>
      </c>
      <c r="DA40" s="344">
        <f t="shared" ref="DA40" si="326">CZ40*$BZ40</f>
        <v>0</v>
      </c>
      <c r="DB40" s="344">
        <f t="shared" si="73"/>
        <v>0</v>
      </c>
      <c r="DC40" s="344">
        <f t="shared" ref="DC40" si="327">DB40*$BZ40</f>
        <v>0</v>
      </c>
      <c r="DD40" s="344">
        <f t="shared" si="75"/>
        <v>0</v>
      </c>
      <c r="DE40" s="344">
        <f t="shared" ref="DE40" si="328">DD40*$BZ40</f>
        <v>0</v>
      </c>
      <c r="DF40" s="344">
        <f t="shared" si="77"/>
        <v>0</v>
      </c>
      <c r="DG40" s="344">
        <f t="shared" ref="DG40" si="329">DF40*$BZ40</f>
        <v>0</v>
      </c>
      <c r="DH40" s="344">
        <f t="shared" si="79"/>
        <v>0</v>
      </c>
      <c r="DI40" s="344">
        <f t="shared" si="41"/>
        <v>0</v>
      </c>
      <c r="DJ40" s="344">
        <f t="shared" si="80"/>
        <v>0</v>
      </c>
      <c r="DK40" s="344">
        <f t="shared" si="42"/>
        <v>0</v>
      </c>
      <c r="DL40" s="344">
        <f t="shared" si="43"/>
        <v>0</v>
      </c>
      <c r="DM40" s="342">
        <f t="shared" si="44"/>
        <v>0</v>
      </c>
      <c r="DN40" s="344">
        <f t="shared" si="45"/>
        <v>0</v>
      </c>
      <c r="DO40" s="342">
        <f t="shared" si="46"/>
        <v>0</v>
      </c>
      <c r="DP40" s="344">
        <f t="shared" si="47"/>
        <v>0</v>
      </c>
      <c r="DQ40" s="342">
        <f t="shared" si="48"/>
        <v>0</v>
      </c>
      <c r="DR40" s="341">
        <f t="shared" si="81"/>
        <v>0</v>
      </c>
      <c r="DS40" s="341">
        <f t="shared" si="49"/>
        <v>0</v>
      </c>
      <c r="DT40" s="341">
        <f t="shared" si="82"/>
        <v>0</v>
      </c>
      <c r="DU40" s="341">
        <f t="shared" ref="DU40" si="330">DT40*$BZ40</f>
        <v>0</v>
      </c>
      <c r="DV40" s="341">
        <f t="shared" si="84"/>
        <v>0</v>
      </c>
      <c r="DW40" s="341">
        <f t="shared" ref="DW40" si="331">DV40*$BZ40</f>
        <v>0</v>
      </c>
      <c r="DX40" s="341">
        <f t="shared" si="86"/>
        <v>0</v>
      </c>
      <c r="DY40" s="341">
        <f t="shared" ref="DY40" si="332">DX40*$BZ40</f>
        <v>0</v>
      </c>
      <c r="DZ40" s="341">
        <f t="shared" si="88"/>
        <v>0</v>
      </c>
      <c r="EA40" s="341">
        <f t="shared" ref="EA40" si="333">DZ40*$BZ40</f>
        <v>0</v>
      </c>
      <c r="EB40" s="341">
        <f t="shared" si="90"/>
        <v>0</v>
      </c>
      <c r="EC40" s="341">
        <f t="shared" ref="EC40" si="334">EB40*$BZ40</f>
        <v>0</v>
      </c>
      <c r="ED40" s="341">
        <f t="shared" si="92"/>
        <v>0</v>
      </c>
      <c r="EE40" s="341">
        <f t="shared" si="55"/>
        <v>0</v>
      </c>
      <c r="EF40" s="341">
        <f t="shared" si="93"/>
        <v>0</v>
      </c>
      <c r="EG40" s="341">
        <f t="shared" si="56"/>
        <v>0</v>
      </c>
      <c r="EH40" s="341">
        <f t="shared" si="57"/>
        <v>0</v>
      </c>
      <c r="EI40" s="346">
        <f t="shared" si="58"/>
        <v>0</v>
      </c>
      <c r="EJ40" s="341">
        <f t="shared" si="59"/>
        <v>0</v>
      </c>
      <c r="EK40" s="347">
        <f t="shared" si="60"/>
        <v>0</v>
      </c>
      <c r="EL40" s="341">
        <f t="shared" si="61"/>
        <v>0</v>
      </c>
      <c r="EM40" s="347">
        <f t="shared" si="62"/>
        <v>0</v>
      </c>
      <c r="EN40" s="348">
        <f t="shared" si="63"/>
        <v>0</v>
      </c>
    </row>
    <row r="41" spans="1:144" ht="20.100000000000001" customHeight="1">
      <c r="A41" s="349">
        <f t="shared" si="224"/>
        <v>28</v>
      </c>
      <c r="B41" s="1136"/>
      <c r="C41" s="1136"/>
      <c r="D41" s="350"/>
      <c r="E41" s="350"/>
      <c r="F41" s="350"/>
      <c r="G41" s="350"/>
      <c r="H41" s="350"/>
      <c r="I41" s="351" t="s">
        <v>17</v>
      </c>
      <c r="J41" s="350"/>
      <c r="K41" s="351" t="s">
        <v>44</v>
      </c>
      <c r="L41" s="350"/>
      <c r="M41" s="350"/>
      <c r="N41" s="326" t="str">
        <f>IF(L41="常勤",1,IF(M41="","",IF(M41=0,0,IF(ROUND(M41/⑤⑧処遇Ⅰ入力シート!$B$17,1)&lt;0.1,0.1,ROUND(M41/⑤⑧処遇Ⅰ入力シート!$B$17,1)))))</f>
        <v/>
      </c>
      <c r="O41" s="327"/>
      <c r="P41" s="328" t="s">
        <v>342</v>
      </c>
      <c r="Q41" s="352"/>
      <c r="R41" s="353"/>
      <c r="S41" s="354"/>
      <c r="T41" s="354"/>
      <c r="U41" s="355">
        <f t="shared" si="12"/>
        <v>0</v>
      </c>
      <c r="V41" s="354"/>
      <c r="W41" s="333" t="e">
        <f>ROUND((U41+V41)*⑤⑧処遇Ⅰ入力シート!$AG$17/⑤⑧処遇Ⅰ入力シート!$AC$17,0)</f>
        <v>#DIV/0!</v>
      </c>
      <c r="X41" s="356" t="e">
        <f t="shared" si="13"/>
        <v>#DIV/0!</v>
      </c>
      <c r="Y41" s="353"/>
      <c r="Z41" s="354"/>
      <c r="AA41" s="354"/>
      <c r="AB41" s="354"/>
      <c r="AC41" s="354"/>
      <c r="AD41" s="335">
        <f t="shared" si="14"/>
        <v>0</v>
      </c>
      <c r="AE41" s="333" t="e">
        <f>ROUND(AD41*⑤⑧処遇Ⅰ入力シート!$AG$17/⑤⑧処遇Ⅰ入力シート!$AC$17,0)</f>
        <v>#DIV/0!</v>
      </c>
      <c r="AF41" s="356" t="e">
        <f t="shared" si="15"/>
        <v>#DIV/0!</v>
      </c>
      <c r="AG41" s="357"/>
      <c r="AH41" s="354"/>
      <c r="AI41" s="354"/>
      <c r="AJ41" s="333" t="e">
        <f>ROUND(SUM(AG41:AI41)*⑤⑧処遇Ⅰ入力シート!$AG$17/⑤⑧処遇Ⅰ入力シート!$AC$17,0)</f>
        <v>#DIV/0!</v>
      </c>
      <c r="AK41" s="358" t="e">
        <f t="shared" si="16"/>
        <v>#DIV/0!</v>
      </c>
      <c r="AL41" s="338">
        <f t="shared" si="17"/>
        <v>0</v>
      </c>
      <c r="AM41" s="1131"/>
      <c r="AN41" s="1131"/>
      <c r="AO41" s="1131"/>
      <c r="AP41" s="252"/>
      <c r="AQ41" s="252"/>
      <c r="AR41" s="252"/>
      <c r="AS41" s="1103"/>
      <c r="AT41" s="1104"/>
      <c r="AU41" s="1107" t="str">
        <f>IF('③処遇Ⅱ及び職員処遇入力シート '!B36="○","☑","□")</f>
        <v>□</v>
      </c>
      <c r="AV41" s="1248" t="s">
        <v>338</v>
      </c>
      <c r="AW41" s="1250" t="str">
        <f>IF('③処遇Ⅱ及び職員処遇入力シート '!E36="","",'③処遇Ⅱ及び職員処遇入力シート '!E36)</f>
        <v/>
      </c>
      <c r="AX41" s="1086">
        <f>'③処遇Ⅱ及び職員処遇入力シート '!G36</f>
        <v>0</v>
      </c>
      <c r="AY41" s="1086"/>
      <c r="AZ41" s="1087" t="str">
        <f>IF('③処遇Ⅱ及び職員処遇入力シート '!J36="","",'③処遇Ⅱ及び職員処遇入力シート '!J36)</f>
        <v/>
      </c>
      <c r="BA41" s="1087"/>
      <c r="BB41" s="1124"/>
      <c r="BC41" s="1125"/>
      <c r="BD41" s="1125"/>
      <c r="BE41" s="1125"/>
      <c r="BF41" s="1125"/>
      <c r="BG41" s="1126"/>
      <c r="BH41" s="228"/>
      <c r="BI41" s="1086"/>
      <c r="BJ41" s="1086"/>
      <c r="BK41" s="1095" t="str">
        <f>IF('③処遇Ⅱ及び職員処遇入力シート '!B64="○","☑","□")</f>
        <v>□</v>
      </c>
      <c r="BL41" s="1133" t="s">
        <v>338</v>
      </c>
      <c r="BM41" s="1134" t="str">
        <f>IF('③処遇Ⅱ及び職員処遇入力シート '!E64="","",'③処遇Ⅱ及び職員処遇入力シート '!E64)</f>
        <v/>
      </c>
      <c r="BN41" s="1086">
        <f>'③処遇Ⅱ及び職員処遇入力シート '!G64</f>
        <v>0</v>
      </c>
      <c r="BO41" s="1086"/>
      <c r="BP41" s="1092"/>
      <c r="BQ41" s="1092"/>
      <c r="BR41" s="1092"/>
      <c r="BS41" s="1089"/>
      <c r="BT41" s="1089"/>
      <c r="BU41" s="1089"/>
      <c r="BV41" s="1089"/>
      <c r="BW41" s="1089"/>
      <c r="BX41" s="1089"/>
      <c r="BY41" s="252"/>
      <c r="BZ41" s="339" t="str">
        <f t="shared" si="18"/>
        <v>0</v>
      </c>
      <c r="CB41" s="340">
        <f t="shared" si="64"/>
        <v>0</v>
      </c>
      <c r="CC41" s="341">
        <f t="shared" si="19"/>
        <v>0</v>
      </c>
      <c r="CD41" s="341">
        <f t="shared" si="65"/>
        <v>0</v>
      </c>
      <c r="CE41" s="341">
        <f t="shared" si="20"/>
        <v>0</v>
      </c>
      <c r="CF41" s="341">
        <f t="shared" si="21"/>
        <v>0</v>
      </c>
      <c r="CG41" s="342">
        <f t="shared" si="22"/>
        <v>0</v>
      </c>
      <c r="CH41" s="341">
        <f t="shared" si="23"/>
        <v>0</v>
      </c>
      <c r="CI41" s="342">
        <f t="shared" si="24"/>
        <v>0</v>
      </c>
      <c r="CJ41" s="341">
        <f t="shared" si="25"/>
        <v>0</v>
      </c>
      <c r="CK41" s="342">
        <f t="shared" si="26"/>
        <v>0</v>
      </c>
      <c r="CL41" s="341">
        <f t="shared" si="66"/>
        <v>0</v>
      </c>
      <c r="CM41" s="341">
        <f t="shared" si="27"/>
        <v>0</v>
      </c>
      <c r="CN41" s="341">
        <f t="shared" si="67"/>
        <v>0</v>
      </c>
      <c r="CO41" s="341">
        <f t="shared" si="28"/>
        <v>0</v>
      </c>
      <c r="CP41" s="341">
        <f t="shared" si="29"/>
        <v>0</v>
      </c>
      <c r="CQ41" s="342">
        <f t="shared" si="30"/>
        <v>0</v>
      </c>
      <c r="CR41" s="341">
        <f t="shared" si="31"/>
        <v>0</v>
      </c>
      <c r="CS41" s="342">
        <f t="shared" si="32"/>
        <v>0</v>
      </c>
      <c r="CT41" s="341">
        <f t="shared" si="33"/>
        <v>0</v>
      </c>
      <c r="CU41" s="342">
        <f t="shared" si="34"/>
        <v>0</v>
      </c>
      <c r="CV41" s="344">
        <f t="shared" si="68"/>
        <v>0</v>
      </c>
      <c r="CW41" s="344">
        <f t="shared" si="35"/>
        <v>0</v>
      </c>
      <c r="CX41" s="344">
        <f t="shared" si="69"/>
        <v>0</v>
      </c>
      <c r="CY41" s="344">
        <f t="shared" ref="CY41" si="335">CX41*$BZ41</f>
        <v>0</v>
      </c>
      <c r="CZ41" s="344">
        <f t="shared" si="71"/>
        <v>0</v>
      </c>
      <c r="DA41" s="344">
        <f t="shared" ref="DA41" si="336">CZ41*$BZ41</f>
        <v>0</v>
      </c>
      <c r="DB41" s="344">
        <f t="shared" si="73"/>
        <v>0</v>
      </c>
      <c r="DC41" s="344">
        <f t="shared" ref="DC41" si="337">DB41*$BZ41</f>
        <v>0</v>
      </c>
      <c r="DD41" s="344">
        <f t="shared" si="75"/>
        <v>0</v>
      </c>
      <c r="DE41" s="344">
        <f t="shared" ref="DE41" si="338">DD41*$BZ41</f>
        <v>0</v>
      </c>
      <c r="DF41" s="344">
        <f t="shared" si="77"/>
        <v>0</v>
      </c>
      <c r="DG41" s="344">
        <f t="shared" ref="DG41" si="339">DF41*$BZ41</f>
        <v>0</v>
      </c>
      <c r="DH41" s="344">
        <f t="shared" si="79"/>
        <v>0</v>
      </c>
      <c r="DI41" s="344">
        <f t="shared" si="41"/>
        <v>0</v>
      </c>
      <c r="DJ41" s="344">
        <f t="shared" si="80"/>
        <v>0</v>
      </c>
      <c r="DK41" s="344">
        <f t="shared" si="42"/>
        <v>0</v>
      </c>
      <c r="DL41" s="344">
        <f t="shared" si="43"/>
        <v>0</v>
      </c>
      <c r="DM41" s="342">
        <f t="shared" si="44"/>
        <v>0</v>
      </c>
      <c r="DN41" s="344">
        <f t="shared" si="45"/>
        <v>0</v>
      </c>
      <c r="DO41" s="342">
        <f t="shared" si="46"/>
        <v>0</v>
      </c>
      <c r="DP41" s="344">
        <f t="shared" si="47"/>
        <v>0</v>
      </c>
      <c r="DQ41" s="342">
        <f t="shared" si="48"/>
        <v>0</v>
      </c>
      <c r="DR41" s="341">
        <f t="shared" si="81"/>
        <v>0</v>
      </c>
      <c r="DS41" s="341">
        <f t="shared" si="49"/>
        <v>0</v>
      </c>
      <c r="DT41" s="341">
        <f t="shared" si="82"/>
        <v>0</v>
      </c>
      <c r="DU41" s="341">
        <f t="shared" ref="DU41" si="340">DT41*$BZ41</f>
        <v>0</v>
      </c>
      <c r="DV41" s="341">
        <f t="shared" si="84"/>
        <v>0</v>
      </c>
      <c r="DW41" s="341">
        <f t="shared" ref="DW41" si="341">DV41*$BZ41</f>
        <v>0</v>
      </c>
      <c r="DX41" s="341">
        <f t="shared" si="86"/>
        <v>0</v>
      </c>
      <c r="DY41" s="341">
        <f t="shared" ref="DY41" si="342">DX41*$BZ41</f>
        <v>0</v>
      </c>
      <c r="DZ41" s="341">
        <f t="shared" si="88"/>
        <v>0</v>
      </c>
      <c r="EA41" s="341">
        <f t="shared" ref="EA41" si="343">DZ41*$BZ41</f>
        <v>0</v>
      </c>
      <c r="EB41" s="341">
        <f t="shared" si="90"/>
        <v>0</v>
      </c>
      <c r="EC41" s="341">
        <f t="shared" ref="EC41" si="344">EB41*$BZ41</f>
        <v>0</v>
      </c>
      <c r="ED41" s="341">
        <f t="shared" si="92"/>
        <v>0</v>
      </c>
      <c r="EE41" s="341">
        <f t="shared" si="55"/>
        <v>0</v>
      </c>
      <c r="EF41" s="341">
        <f t="shared" si="93"/>
        <v>0</v>
      </c>
      <c r="EG41" s="341">
        <f t="shared" si="56"/>
        <v>0</v>
      </c>
      <c r="EH41" s="341">
        <f t="shared" si="57"/>
        <v>0</v>
      </c>
      <c r="EI41" s="346">
        <f t="shared" si="58"/>
        <v>0</v>
      </c>
      <c r="EJ41" s="341">
        <f t="shared" si="59"/>
        <v>0</v>
      </c>
      <c r="EK41" s="347">
        <f t="shared" si="60"/>
        <v>0</v>
      </c>
      <c r="EL41" s="341">
        <f t="shared" si="61"/>
        <v>0</v>
      </c>
      <c r="EM41" s="347">
        <f t="shared" si="62"/>
        <v>0</v>
      </c>
      <c r="EN41" s="348">
        <f t="shared" si="63"/>
        <v>0</v>
      </c>
    </row>
    <row r="42" spans="1:144" ht="20.100000000000001" customHeight="1">
      <c r="A42" s="349">
        <f t="shared" si="224"/>
        <v>29</v>
      </c>
      <c r="B42" s="1136"/>
      <c r="C42" s="1136"/>
      <c r="D42" s="350"/>
      <c r="E42" s="350"/>
      <c r="F42" s="350"/>
      <c r="G42" s="350"/>
      <c r="H42" s="350"/>
      <c r="I42" s="351" t="s">
        <v>17</v>
      </c>
      <c r="J42" s="350"/>
      <c r="K42" s="351" t="s">
        <v>44</v>
      </c>
      <c r="L42" s="350"/>
      <c r="M42" s="350"/>
      <c r="N42" s="326" t="str">
        <f>IF(L42="常勤",1,IF(M42="","",IF(M42=0,0,IF(ROUND(M42/⑤⑧処遇Ⅰ入力シート!$B$17,1)&lt;0.1,0.1,ROUND(M42/⑤⑧処遇Ⅰ入力シート!$B$17,1)))))</f>
        <v/>
      </c>
      <c r="O42" s="327"/>
      <c r="P42" s="328" t="s">
        <v>342</v>
      </c>
      <c r="Q42" s="352"/>
      <c r="R42" s="353"/>
      <c r="S42" s="354"/>
      <c r="T42" s="354"/>
      <c r="U42" s="355">
        <f t="shared" si="12"/>
        <v>0</v>
      </c>
      <c r="V42" s="354"/>
      <c r="W42" s="333" t="e">
        <f>ROUND((U42+V42)*⑤⑧処遇Ⅰ入力シート!$AG$17/⑤⑧処遇Ⅰ入力シート!$AC$17,0)</f>
        <v>#DIV/0!</v>
      </c>
      <c r="X42" s="356" t="e">
        <f t="shared" si="13"/>
        <v>#DIV/0!</v>
      </c>
      <c r="Y42" s="353"/>
      <c r="Z42" s="354"/>
      <c r="AA42" s="354"/>
      <c r="AB42" s="354"/>
      <c r="AC42" s="354"/>
      <c r="AD42" s="335">
        <f t="shared" si="14"/>
        <v>0</v>
      </c>
      <c r="AE42" s="333" t="e">
        <f>ROUND(AD42*⑤⑧処遇Ⅰ入力シート!$AG$17/⑤⑧処遇Ⅰ入力シート!$AC$17,0)</f>
        <v>#DIV/0!</v>
      </c>
      <c r="AF42" s="356" t="e">
        <f t="shared" si="15"/>
        <v>#DIV/0!</v>
      </c>
      <c r="AG42" s="357"/>
      <c r="AH42" s="354"/>
      <c r="AI42" s="354"/>
      <c r="AJ42" s="333" t="e">
        <f>ROUND(SUM(AG42:AI42)*⑤⑧処遇Ⅰ入力シート!$AG$17/⑤⑧処遇Ⅰ入力シート!$AC$17,0)</f>
        <v>#DIV/0!</v>
      </c>
      <c r="AK42" s="358" t="e">
        <f t="shared" si="16"/>
        <v>#DIV/0!</v>
      </c>
      <c r="AL42" s="338">
        <f t="shared" si="17"/>
        <v>0</v>
      </c>
      <c r="AM42" s="1131"/>
      <c r="AN42" s="1131"/>
      <c r="AO42" s="1131"/>
      <c r="AP42" s="252"/>
      <c r="AQ42" s="252"/>
      <c r="AR42" s="252"/>
      <c r="AS42" s="1103"/>
      <c r="AT42" s="1104"/>
      <c r="AU42" s="1108"/>
      <c r="AV42" s="1249"/>
      <c r="AW42" s="1251"/>
      <c r="AX42" s="1086"/>
      <c r="AY42" s="1086"/>
      <c r="AZ42" s="1087"/>
      <c r="BA42" s="1087"/>
      <c r="BB42" s="1124"/>
      <c r="BC42" s="1125"/>
      <c r="BD42" s="1125"/>
      <c r="BE42" s="1125"/>
      <c r="BF42" s="1125"/>
      <c r="BG42" s="1126"/>
      <c r="BH42" s="228"/>
      <c r="BI42" s="1086"/>
      <c r="BJ42" s="1086"/>
      <c r="BK42" s="1095"/>
      <c r="BL42" s="1133"/>
      <c r="BM42" s="1134"/>
      <c r="BN42" s="1086"/>
      <c r="BO42" s="1086"/>
      <c r="BP42" s="1092"/>
      <c r="BQ42" s="1092"/>
      <c r="BR42" s="1092"/>
      <c r="BS42" s="1089"/>
      <c r="BT42" s="1089"/>
      <c r="BU42" s="1089"/>
      <c r="BV42" s="1089"/>
      <c r="BW42" s="1089"/>
      <c r="BX42" s="1089"/>
      <c r="BY42" s="252"/>
      <c r="BZ42" s="339" t="str">
        <f t="shared" si="18"/>
        <v>0</v>
      </c>
      <c r="CB42" s="340">
        <f t="shared" si="64"/>
        <v>0</v>
      </c>
      <c r="CC42" s="341">
        <f t="shared" si="19"/>
        <v>0</v>
      </c>
      <c r="CD42" s="341">
        <f t="shared" si="65"/>
        <v>0</v>
      </c>
      <c r="CE42" s="341">
        <f t="shared" si="20"/>
        <v>0</v>
      </c>
      <c r="CF42" s="341">
        <f t="shared" si="21"/>
        <v>0</v>
      </c>
      <c r="CG42" s="342">
        <f t="shared" si="22"/>
        <v>0</v>
      </c>
      <c r="CH42" s="341">
        <f t="shared" si="23"/>
        <v>0</v>
      </c>
      <c r="CI42" s="342">
        <f t="shared" si="24"/>
        <v>0</v>
      </c>
      <c r="CJ42" s="341">
        <f t="shared" si="25"/>
        <v>0</v>
      </c>
      <c r="CK42" s="342">
        <f t="shared" si="26"/>
        <v>0</v>
      </c>
      <c r="CL42" s="341">
        <f t="shared" si="66"/>
        <v>0</v>
      </c>
      <c r="CM42" s="341">
        <f t="shared" si="27"/>
        <v>0</v>
      </c>
      <c r="CN42" s="341">
        <f t="shared" si="67"/>
        <v>0</v>
      </c>
      <c r="CO42" s="341">
        <f t="shared" si="28"/>
        <v>0</v>
      </c>
      <c r="CP42" s="341">
        <f t="shared" si="29"/>
        <v>0</v>
      </c>
      <c r="CQ42" s="342">
        <f t="shared" si="30"/>
        <v>0</v>
      </c>
      <c r="CR42" s="341">
        <f t="shared" si="31"/>
        <v>0</v>
      </c>
      <c r="CS42" s="342">
        <f t="shared" si="32"/>
        <v>0</v>
      </c>
      <c r="CT42" s="341">
        <f t="shared" si="33"/>
        <v>0</v>
      </c>
      <c r="CU42" s="342">
        <f t="shared" si="34"/>
        <v>0</v>
      </c>
      <c r="CV42" s="344">
        <f t="shared" si="68"/>
        <v>0</v>
      </c>
      <c r="CW42" s="344">
        <f t="shared" si="35"/>
        <v>0</v>
      </c>
      <c r="CX42" s="344">
        <f t="shared" si="69"/>
        <v>0</v>
      </c>
      <c r="CY42" s="344">
        <f t="shared" ref="CY42" si="345">CX42*$BZ42</f>
        <v>0</v>
      </c>
      <c r="CZ42" s="344">
        <f t="shared" si="71"/>
        <v>0</v>
      </c>
      <c r="DA42" s="344">
        <f t="shared" ref="DA42" si="346">CZ42*$BZ42</f>
        <v>0</v>
      </c>
      <c r="DB42" s="344">
        <f t="shared" si="73"/>
        <v>0</v>
      </c>
      <c r="DC42" s="344">
        <f t="shared" ref="DC42" si="347">DB42*$BZ42</f>
        <v>0</v>
      </c>
      <c r="DD42" s="344">
        <f t="shared" si="75"/>
        <v>0</v>
      </c>
      <c r="DE42" s="344">
        <f t="shared" ref="DE42" si="348">DD42*$BZ42</f>
        <v>0</v>
      </c>
      <c r="DF42" s="344">
        <f t="shared" si="77"/>
        <v>0</v>
      </c>
      <c r="DG42" s="344">
        <f t="shared" ref="DG42" si="349">DF42*$BZ42</f>
        <v>0</v>
      </c>
      <c r="DH42" s="344">
        <f t="shared" si="79"/>
        <v>0</v>
      </c>
      <c r="DI42" s="344">
        <f t="shared" si="41"/>
        <v>0</v>
      </c>
      <c r="DJ42" s="344">
        <f t="shared" si="80"/>
        <v>0</v>
      </c>
      <c r="DK42" s="344">
        <f t="shared" si="42"/>
        <v>0</v>
      </c>
      <c r="DL42" s="344">
        <f t="shared" si="43"/>
        <v>0</v>
      </c>
      <c r="DM42" s="342">
        <f t="shared" si="44"/>
        <v>0</v>
      </c>
      <c r="DN42" s="344">
        <f t="shared" si="45"/>
        <v>0</v>
      </c>
      <c r="DO42" s="342">
        <f t="shared" si="46"/>
        <v>0</v>
      </c>
      <c r="DP42" s="344">
        <f t="shared" si="47"/>
        <v>0</v>
      </c>
      <c r="DQ42" s="342">
        <f t="shared" si="48"/>
        <v>0</v>
      </c>
      <c r="DR42" s="341">
        <f t="shared" si="81"/>
        <v>0</v>
      </c>
      <c r="DS42" s="341">
        <f t="shared" si="49"/>
        <v>0</v>
      </c>
      <c r="DT42" s="341">
        <f t="shared" si="82"/>
        <v>0</v>
      </c>
      <c r="DU42" s="341">
        <f t="shared" ref="DU42" si="350">DT42*$BZ42</f>
        <v>0</v>
      </c>
      <c r="DV42" s="341">
        <f t="shared" si="84"/>
        <v>0</v>
      </c>
      <c r="DW42" s="341">
        <f t="shared" ref="DW42" si="351">DV42*$BZ42</f>
        <v>0</v>
      </c>
      <c r="DX42" s="341">
        <f t="shared" si="86"/>
        <v>0</v>
      </c>
      <c r="DY42" s="341">
        <f t="shared" ref="DY42" si="352">DX42*$BZ42</f>
        <v>0</v>
      </c>
      <c r="DZ42" s="341">
        <f t="shared" si="88"/>
        <v>0</v>
      </c>
      <c r="EA42" s="341">
        <f t="shared" ref="EA42" si="353">DZ42*$BZ42</f>
        <v>0</v>
      </c>
      <c r="EB42" s="341">
        <f t="shared" si="90"/>
        <v>0</v>
      </c>
      <c r="EC42" s="341">
        <f t="shared" ref="EC42" si="354">EB42*$BZ42</f>
        <v>0</v>
      </c>
      <c r="ED42" s="341">
        <f t="shared" si="92"/>
        <v>0</v>
      </c>
      <c r="EE42" s="341">
        <f t="shared" si="55"/>
        <v>0</v>
      </c>
      <c r="EF42" s="341">
        <f t="shared" si="93"/>
        <v>0</v>
      </c>
      <c r="EG42" s="341">
        <f t="shared" si="56"/>
        <v>0</v>
      </c>
      <c r="EH42" s="341">
        <f t="shared" si="57"/>
        <v>0</v>
      </c>
      <c r="EI42" s="346">
        <f t="shared" si="58"/>
        <v>0</v>
      </c>
      <c r="EJ42" s="341">
        <f t="shared" si="59"/>
        <v>0</v>
      </c>
      <c r="EK42" s="347">
        <f t="shared" si="60"/>
        <v>0</v>
      </c>
      <c r="EL42" s="341">
        <f t="shared" si="61"/>
        <v>0</v>
      </c>
      <c r="EM42" s="347">
        <f t="shared" si="62"/>
        <v>0</v>
      </c>
      <c r="EN42" s="348">
        <f t="shared" si="63"/>
        <v>0</v>
      </c>
    </row>
    <row r="43" spans="1:144" ht="20.100000000000001" customHeight="1">
      <c r="A43" s="349">
        <f t="shared" si="224"/>
        <v>30</v>
      </c>
      <c r="B43" s="1136"/>
      <c r="C43" s="1136"/>
      <c r="D43" s="350"/>
      <c r="E43" s="350"/>
      <c r="F43" s="350"/>
      <c r="G43" s="350"/>
      <c r="H43" s="350"/>
      <c r="I43" s="351" t="s">
        <v>17</v>
      </c>
      <c r="J43" s="350"/>
      <c r="K43" s="351" t="s">
        <v>44</v>
      </c>
      <c r="L43" s="350"/>
      <c r="M43" s="350"/>
      <c r="N43" s="326" t="str">
        <f>IF(L43="常勤",1,IF(M43="","",IF(M43=0,0,IF(ROUND(M43/⑤⑧処遇Ⅰ入力シート!$B$17,1)&lt;0.1,0.1,ROUND(M43/⑤⑧処遇Ⅰ入力シート!$B$17,1)))))</f>
        <v/>
      </c>
      <c r="O43" s="327"/>
      <c r="P43" s="328" t="s">
        <v>342</v>
      </c>
      <c r="Q43" s="352"/>
      <c r="R43" s="353"/>
      <c r="S43" s="354"/>
      <c r="T43" s="354"/>
      <c r="U43" s="355">
        <f t="shared" si="12"/>
        <v>0</v>
      </c>
      <c r="V43" s="354"/>
      <c r="W43" s="333" t="e">
        <f>ROUND((U43+V43)*⑤⑧処遇Ⅰ入力シート!$AG$17/⑤⑧処遇Ⅰ入力シート!$AC$17,0)</f>
        <v>#DIV/0!</v>
      </c>
      <c r="X43" s="356" t="e">
        <f t="shared" si="13"/>
        <v>#DIV/0!</v>
      </c>
      <c r="Y43" s="353"/>
      <c r="Z43" s="354"/>
      <c r="AA43" s="354"/>
      <c r="AB43" s="354"/>
      <c r="AC43" s="354"/>
      <c r="AD43" s="335">
        <f t="shared" si="14"/>
        <v>0</v>
      </c>
      <c r="AE43" s="333" t="e">
        <f>ROUND(AD43*⑤⑧処遇Ⅰ入力シート!$AG$17/⑤⑧処遇Ⅰ入力シート!$AC$17,0)</f>
        <v>#DIV/0!</v>
      </c>
      <c r="AF43" s="356" t="e">
        <f t="shared" si="15"/>
        <v>#DIV/0!</v>
      </c>
      <c r="AG43" s="357"/>
      <c r="AH43" s="354"/>
      <c r="AI43" s="354"/>
      <c r="AJ43" s="333" t="e">
        <f>ROUND(SUM(AG43:AI43)*⑤⑧処遇Ⅰ入力シート!$AG$17/⑤⑧処遇Ⅰ入力シート!$AC$17,0)</f>
        <v>#DIV/0!</v>
      </c>
      <c r="AK43" s="358" t="e">
        <f t="shared" si="16"/>
        <v>#DIV/0!</v>
      </c>
      <c r="AL43" s="338">
        <f t="shared" si="17"/>
        <v>0</v>
      </c>
      <c r="AM43" s="1131"/>
      <c r="AN43" s="1131"/>
      <c r="AO43" s="1131"/>
      <c r="AP43" s="252"/>
      <c r="AQ43" s="252"/>
      <c r="AR43" s="252"/>
      <c r="AS43" s="1103"/>
      <c r="AT43" s="1104"/>
      <c r="AU43" s="1107" t="str">
        <f>IF('③処遇Ⅱ及び職員処遇入力シート '!B37="○","☑","□")</f>
        <v>□</v>
      </c>
      <c r="AV43" s="1109" t="s">
        <v>24</v>
      </c>
      <c r="AW43" s="1109"/>
      <c r="AX43" s="1086">
        <f>'③処遇Ⅱ及び職員処遇入力シート '!G37</f>
        <v>0</v>
      </c>
      <c r="AY43" s="1086"/>
      <c r="AZ43" s="1087" t="str">
        <f>IF('③処遇Ⅱ及び職員処遇入力シート '!J37="","",'③処遇Ⅱ及び職員処遇入力シート '!J37)</f>
        <v/>
      </c>
      <c r="BA43" s="1087"/>
      <c r="BB43" s="1124"/>
      <c r="BC43" s="1125"/>
      <c r="BD43" s="1125"/>
      <c r="BE43" s="1125"/>
      <c r="BF43" s="1125"/>
      <c r="BG43" s="1126"/>
      <c r="BH43" s="228"/>
      <c r="BI43" s="1086"/>
      <c r="BJ43" s="1086"/>
      <c r="BK43" s="1095" t="str">
        <f>IF('③処遇Ⅱ及び職員処遇入力シート '!B65="○","☑","□")</f>
        <v>□</v>
      </c>
      <c r="BL43" s="1096" t="s">
        <v>24</v>
      </c>
      <c r="BM43" s="1096"/>
      <c r="BN43" s="1086">
        <f>'③処遇Ⅱ及び職員処遇入力シート '!G65</f>
        <v>0</v>
      </c>
      <c r="BO43" s="1086"/>
      <c r="BP43" s="1092" t="str">
        <f>'③処遇Ⅱ及び職員処遇入力シート '!I65&amp;'③処遇Ⅱ及び職員処遇入力シート '!J65&amp;'③処遇Ⅱ及び職員処遇入力シート '!K65&amp;'③処遇Ⅱ及び職員処遇入力シート '!L65&amp;'③処遇Ⅱ及び職員処遇入力シート '!M65&amp;'③処遇Ⅱ及び職員処遇入力シート '!N65</f>
        <v>~令和年月</v>
      </c>
      <c r="BQ43" s="1092"/>
      <c r="BR43" s="1092"/>
      <c r="BS43" s="1089"/>
      <c r="BT43" s="1089"/>
      <c r="BU43" s="1089"/>
      <c r="BV43" s="1089"/>
      <c r="BW43" s="1089"/>
      <c r="BX43" s="1089"/>
      <c r="BY43" s="252"/>
      <c r="BZ43" s="339" t="str">
        <f t="shared" si="18"/>
        <v>0</v>
      </c>
      <c r="CB43" s="340">
        <f t="shared" si="64"/>
        <v>0</v>
      </c>
      <c r="CC43" s="341">
        <f t="shared" si="19"/>
        <v>0</v>
      </c>
      <c r="CD43" s="341">
        <f t="shared" si="65"/>
        <v>0</v>
      </c>
      <c r="CE43" s="341">
        <f t="shared" si="20"/>
        <v>0</v>
      </c>
      <c r="CF43" s="341">
        <f t="shared" si="21"/>
        <v>0</v>
      </c>
      <c r="CG43" s="342">
        <f t="shared" si="22"/>
        <v>0</v>
      </c>
      <c r="CH43" s="341">
        <f t="shared" si="23"/>
        <v>0</v>
      </c>
      <c r="CI43" s="342">
        <f t="shared" si="24"/>
        <v>0</v>
      </c>
      <c r="CJ43" s="341">
        <f t="shared" si="25"/>
        <v>0</v>
      </c>
      <c r="CK43" s="342">
        <f t="shared" si="26"/>
        <v>0</v>
      </c>
      <c r="CL43" s="341">
        <f t="shared" si="66"/>
        <v>0</v>
      </c>
      <c r="CM43" s="341">
        <f t="shared" si="27"/>
        <v>0</v>
      </c>
      <c r="CN43" s="341">
        <f t="shared" si="67"/>
        <v>0</v>
      </c>
      <c r="CO43" s="341">
        <f t="shared" si="28"/>
        <v>0</v>
      </c>
      <c r="CP43" s="341">
        <f t="shared" si="29"/>
        <v>0</v>
      </c>
      <c r="CQ43" s="342">
        <f t="shared" si="30"/>
        <v>0</v>
      </c>
      <c r="CR43" s="341">
        <f t="shared" si="31"/>
        <v>0</v>
      </c>
      <c r="CS43" s="342">
        <f t="shared" si="32"/>
        <v>0</v>
      </c>
      <c r="CT43" s="341">
        <f t="shared" si="33"/>
        <v>0</v>
      </c>
      <c r="CU43" s="342">
        <f t="shared" si="34"/>
        <v>0</v>
      </c>
      <c r="CV43" s="344">
        <f t="shared" si="68"/>
        <v>0</v>
      </c>
      <c r="CW43" s="344">
        <f t="shared" si="35"/>
        <v>0</v>
      </c>
      <c r="CX43" s="344">
        <f t="shared" si="69"/>
        <v>0</v>
      </c>
      <c r="CY43" s="344">
        <f t="shared" ref="CY43" si="355">CX43*$BZ43</f>
        <v>0</v>
      </c>
      <c r="CZ43" s="344">
        <f t="shared" si="71"/>
        <v>0</v>
      </c>
      <c r="DA43" s="344">
        <f t="shared" ref="DA43" si="356">CZ43*$BZ43</f>
        <v>0</v>
      </c>
      <c r="DB43" s="344">
        <f t="shared" si="73"/>
        <v>0</v>
      </c>
      <c r="DC43" s="344">
        <f t="shared" ref="DC43" si="357">DB43*$BZ43</f>
        <v>0</v>
      </c>
      <c r="DD43" s="344">
        <f t="shared" si="75"/>
        <v>0</v>
      </c>
      <c r="DE43" s="344">
        <f t="shared" ref="DE43" si="358">DD43*$BZ43</f>
        <v>0</v>
      </c>
      <c r="DF43" s="344">
        <f t="shared" si="77"/>
        <v>0</v>
      </c>
      <c r="DG43" s="344">
        <f t="shared" ref="DG43" si="359">DF43*$BZ43</f>
        <v>0</v>
      </c>
      <c r="DH43" s="344">
        <f t="shared" si="79"/>
        <v>0</v>
      </c>
      <c r="DI43" s="344">
        <f t="shared" si="41"/>
        <v>0</v>
      </c>
      <c r="DJ43" s="344">
        <f t="shared" si="80"/>
        <v>0</v>
      </c>
      <c r="DK43" s="344">
        <f t="shared" si="42"/>
        <v>0</v>
      </c>
      <c r="DL43" s="344">
        <f t="shared" si="43"/>
        <v>0</v>
      </c>
      <c r="DM43" s="342">
        <f t="shared" si="44"/>
        <v>0</v>
      </c>
      <c r="DN43" s="344">
        <f t="shared" si="45"/>
        <v>0</v>
      </c>
      <c r="DO43" s="342">
        <f t="shared" si="46"/>
        <v>0</v>
      </c>
      <c r="DP43" s="344">
        <f t="shared" si="47"/>
        <v>0</v>
      </c>
      <c r="DQ43" s="342">
        <f t="shared" si="48"/>
        <v>0</v>
      </c>
      <c r="DR43" s="341">
        <f t="shared" si="81"/>
        <v>0</v>
      </c>
      <c r="DS43" s="341">
        <f t="shared" si="49"/>
        <v>0</v>
      </c>
      <c r="DT43" s="341">
        <f t="shared" si="82"/>
        <v>0</v>
      </c>
      <c r="DU43" s="341">
        <f t="shared" ref="DU43" si="360">DT43*$BZ43</f>
        <v>0</v>
      </c>
      <c r="DV43" s="341">
        <f t="shared" si="84"/>
        <v>0</v>
      </c>
      <c r="DW43" s="341">
        <f t="shared" ref="DW43" si="361">DV43*$BZ43</f>
        <v>0</v>
      </c>
      <c r="DX43" s="341">
        <f t="shared" si="86"/>
        <v>0</v>
      </c>
      <c r="DY43" s="341">
        <f t="shared" ref="DY43" si="362">DX43*$BZ43</f>
        <v>0</v>
      </c>
      <c r="DZ43" s="341">
        <f t="shared" si="88"/>
        <v>0</v>
      </c>
      <c r="EA43" s="341">
        <f t="shared" ref="EA43" si="363">DZ43*$BZ43</f>
        <v>0</v>
      </c>
      <c r="EB43" s="341">
        <f t="shared" si="90"/>
        <v>0</v>
      </c>
      <c r="EC43" s="341">
        <f t="shared" ref="EC43" si="364">EB43*$BZ43</f>
        <v>0</v>
      </c>
      <c r="ED43" s="341">
        <f t="shared" si="92"/>
        <v>0</v>
      </c>
      <c r="EE43" s="341">
        <f t="shared" si="55"/>
        <v>0</v>
      </c>
      <c r="EF43" s="341">
        <f t="shared" si="93"/>
        <v>0</v>
      </c>
      <c r="EG43" s="341">
        <f t="shared" si="56"/>
        <v>0</v>
      </c>
      <c r="EH43" s="341">
        <f t="shared" si="57"/>
        <v>0</v>
      </c>
      <c r="EI43" s="346">
        <f t="shared" si="58"/>
        <v>0</v>
      </c>
      <c r="EJ43" s="341">
        <f t="shared" si="59"/>
        <v>0</v>
      </c>
      <c r="EK43" s="347">
        <f t="shared" si="60"/>
        <v>0</v>
      </c>
      <c r="EL43" s="341">
        <f t="shared" si="61"/>
        <v>0</v>
      </c>
      <c r="EM43" s="347">
        <f t="shared" si="62"/>
        <v>0</v>
      </c>
      <c r="EN43" s="348">
        <f t="shared" si="63"/>
        <v>0</v>
      </c>
    </row>
    <row r="44" spans="1:144" ht="20.100000000000001" customHeight="1">
      <c r="A44" s="349">
        <f t="shared" si="224"/>
        <v>31</v>
      </c>
      <c r="B44" s="1136"/>
      <c r="C44" s="1136"/>
      <c r="D44" s="350"/>
      <c r="E44" s="350"/>
      <c r="F44" s="350"/>
      <c r="G44" s="350"/>
      <c r="H44" s="350"/>
      <c r="I44" s="351" t="s">
        <v>17</v>
      </c>
      <c r="J44" s="350"/>
      <c r="K44" s="351" t="s">
        <v>44</v>
      </c>
      <c r="L44" s="350"/>
      <c r="M44" s="350"/>
      <c r="N44" s="326" t="str">
        <f>IF(L44="常勤",1,IF(M44="","",IF(M44=0,0,IF(ROUND(M44/⑤⑧処遇Ⅰ入力シート!$B$17,1)&lt;0.1,0.1,ROUND(M44/⑤⑧処遇Ⅰ入力シート!$B$17,1)))))</f>
        <v/>
      </c>
      <c r="O44" s="327"/>
      <c r="P44" s="328" t="s">
        <v>342</v>
      </c>
      <c r="Q44" s="352"/>
      <c r="R44" s="353"/>
      <c r="S44" s="354"/>
      <c r="T44" s="354"/>
      <c r="U44" s="355">
        <f t="shared" si="12"/>
        <v>0</v>
      </c>
      <c r="V44" s="354"/>
      <c r="W44" s="333" t="e">
        <f>ROUND((U44+V44)*⑤⑧処遇Ⅰ入力シート!$AG$17/⑤⑧処遇Ⅰ入力シート!$AC$17,0)</f>
        <v>#DIV/0!</v>
      </c>
      <c r="X44" s="356" t="e">
        <f t="shared" si="13"/>
        <v>#DIV/0!</v>
      </c>
      <c r="Y44" s="353"/>
      <c r="Z44" s="354"/>
      <c r="AA44" s="354"/>
      <c r="AB44" s="354"/>
      <c r="AC44" s="354"/>
      <c r="AD44" s="335">
        <f t="shared" si="14"/>
        <v>0</v>
      </c>
      <c r="AE44" s="333" t="e">
        <f>ROUND(AD44*⑤⑧処遇Ⅰ入力シート!$AG$17/⑤⑧処遇Ⅰ入力シート!$AC$17,0)</f>
        <v>#DIV/0!</v>
      </c>
      <c r="AF44" s="356" t="e">
        <f t="shared" si="15"/>
        <v>#DIV/0!</v>
      </c>
      <c r="AG44" s="357"/>
      <c r="AH44" s="354"/>
      <c r="AI44" s="354"/>
      <c r="AJ44" s="333" t="e">
        <f>ROUND(SUM(AG44:AI44)*⑤⑧処遇Ⅰ入力シート!$AG$17/⑤⑧処遇Ⅰ入力シート!$AC$17,0)</f>
        <v>#DIV/0!</v>
      </c>
      <c r="AK44" s="358" t="e">
        <f t="shared" si="16"/>
        <v>#DIV/0!</v>
      </c>
      <c r="AL44" s="338">
        <f t="shared" si="17"/>
        <v>0</v>
      </c>
      <c r="AM44" s="1131"/>
      <c r="AN44" s="1131"/>
      <c r="AO44" s="1131"/>
      <c r="AP44" s="252"/>
      <c r="AQ44" s="252"/>
      <c r="AR44" s="252"/>
      <c r="AS44" s="1103"/>
      <c r="AT44" s="1104"/>
      <c r="AU44" s="1108"/>
      <c r="AV44" s="1110"/>
      <c r="AW44" s="1110"/>
      <c r="AX44" s="1086"/>
      <c r="AY44" s="1086"/>
      <c r="AZ44" s="1087"/>
      <c r="BA44" s="1087"/>
      <c r="BB44" s="1124"/>
      <c r="BC44" s="1125"/>
      <c r="BD44" s="1125"/>
      <c r="BE44" s="1125"/>
      <c r="BF44" s="1125"/>
      <c r="BG44" s="1126"/>
      <c r="BH44" s="228"/>
      <c r="BI44" s="1086"/>
      <c r="BJ44" s="1086"/>
      <c r="BK44" s="1095"/>
      <c r="BL44" s="1096"/>
      <c r="BM44" s="1096"/>
      <c r="BN44" s="1086"/>
      <c r="BO44" s="1086"/>
      <c r="BP44" s="1092"/>
      <c r="BQ44" s="1092"/>
      <c r="BR44" s="1092"/>
      <c r="BS44" s="1089"/>
      <c r="BT44" s="1089"/>
      <c r="BU44" s="1089"/>
      <c r="BV44" s="1089"/>
      <c r="BW44" s="1089"/>
      <c r="BX44" s="1089"/>
      <c r="BY44" s="252"/>
      <c r="BZ44" s="339" t="str">
        <f t="shared" si="18"/>
        <v>0</v>
      </c>
      <c r="CB44" s="340">
        <f t="shared" si="64"/>
        <v>0</v>
      </c>
      <c r="CC44" s="341">
        <f t="shared" si="19"/>
        <v>0</v>
      </c>
      <c r="CD44" s="341">
        <f t="shared" si="65"/>
        <v>0</v>
      </c>
      <c r="CE44" s="341">
        <f t="shared" si="20"/>
        <v>0</v>
      </c>
      <c r="CF44" s="341">
        <f t="shared" si="21"/>
        <v>0</v>
      </c>
      <c r="CG44" s="342">
        <f t="shared" si="22"/>
        <v>0</v>
      </c>
      <c r="CH44" s="341">
        <f t="shared" si="23"/>
        <v>0</v>
      </c>
      <c r="CI44" s="342">
        <f t="shared" si="24"/>
        <v>0</v>
      </c>
      <c r="CJ44" s="341">
        <f t="shared" si="25"/>
        <v>0</v>
      </c>
      <c r="CK44" s="342">
        <f t="shared" si="26"/>
        <v>0</v>
      </c>
      <c r="CL44" s="341">
        <f t="shared" si="66"/>
        <v>0</v>
      </c>
      <c r="CM44" s="341">
        <f t="shared" si="27"/>
        <v>0</v>
      </c>
      <c r="CN44" s="341">
        <f t="shared" si="67"/>
        <v>0</v>
      </c>
      <c r="CO44" s="341">
        <f t="shared" si="28"/>
        <v>0</v>
      </c>
      <c r="CP44" s="341">
        <f t="shared" si="29"/>
        <v>0</v>
      </c>
      <c r="CQ44" s="342">
        <f t="shared" si="30"/>
        <v>0</v>
      </c>
      <c r="CR44" s="341">
        <f t="shared" si="31"/>
        <v>0</v>
      </c>
      <c r="CS44" s="342">
        <f t="shared" si="32"/>
        <v>0</v>
      </c>
      <c r="CT44" s="341">
        <f t="shared" si="33"/>
        <v>0</v>
      </c>
      <c r="CU44" s="342">
        <f t="shared" si="34"/>
        <v>0</v>
      </c>
      <c r="CV44" s="344">
        <f t="shared" si="68"/>
        <v>0</v>
      </c>
      <c r="CW44" s="344">
        <f t="shared" si="35"/>
        <v>0</v>
      </c>
      <c r="CX44" s="344">
        <f t="shared" si="69"/>
        <v>0</v>
      </c>
      <c r="CY44" s="344">
        <f t="shared" ref="CY44" si="365">CX44*$BZ44</f>
        <v>0</v>
      </c>
      <c r="CZ44" s="344">
        <f t="shared" si="71"/>
        <v>0</v>
      </c>
      <c r="DA44" s="344">
        <f t="shared" ref="DA44" si="366">CZ44*$BZ44</f>
        <v>0</v>
      </c>
      <c r="DB44" s="344">
        <f t="shared" si="73"/>
        <v>0</v>
      </c>
      <c r="DC44" s="344">
        <f t="shared" ref="DC44" si="367">DB44*$BZ44</f>
        <v>0</v>
      </c>
      <c r="DD44" s="344">
        <f t="shared" si="75"/>
        <v>0</v>
      </c>
      <c r="DE44" s="344">
        <f t="shared" ref="DE44" si="368">DD44*$BZ44</f>
        <v>0</v>
      </c>
      <c r="DF44" s="344">
        <f t="shared" si="77"/>
        <v>0</v>
      </c>
      <c r="DG44" s="344">
        <f t="shared" ref="DG44" si="369">DF44*$BZ44</f>
        <v>0</v>
      </c>
      <c r="DH44" s="344">
        <f t="shared" si="79"/>
        <v>0</v>
      </c>
      <c r="DI44" s="344">
        <f t="shared" si="41"/>
        <v>0</v>
      </c>
      <c r="DJ44" s="344">
        <f t="shared" si="80"/>
        <v>0</v>
      </c>
      <c r="DK44" s="344">
        <f t="shared" si="42"/>
        <v>0</v>
      </c>
      <c r="DL44" s="344">
        <f t="shared" si="43"/>
        <v>0</v>
      </c>
      <c r="DM44" s="342">
        <f t="shared" si="44"/>
        <v>0</v>
      </c>
      <c r="DN44" s="344">
        <f t="shared" si="45"/>
        <v>0</v>
      </c>
      <c r="DO44" s="342">
        <f t="shared" si="46"/>
        <v>0</v>
      </c>
      <c r="DP44" s="344">
        <f t="shared" si="47"/>
        <v>0</v>
      </c>
      <c r="DQ44" s="342">
        <f t="shared" si="48"/>
        <v>0</v>
      </c>
      <c r="DR44" s="341">
        <f t="shared" si="81"/>
        <v>0</v>
      </c>
      <c r="DS44" s="341">
        <f t="shared" si="49"/>
        <v>0</v>
      </c>
      <c r="DT44" s="341">
        <f t="shared" si="82"/>
        <v>0</v>
      </c>
      <c r="DU44" s="341">
        <f t="shared" ref="DU44" si="370">DT44*$BZ44</f>
        <v>0</v>
      </c>
      <c r="DV44" s="341">
        <f t="shared" si="84"/>
        <v>0</v>
      </c>
      <c r="DW44" s="341">
        <f t="shared" ref="DW44" si="371">DV44*$BZ44</f>
        <v>0</v>
      </c>
      <c r="DX44" s="341">
        <f t="shared" si="86"/>
        <v>0</v>
      </c>
      <c r="DY44" s="341">
        <f t="shared" ref="DY44" si="372">DX44*$BZ44</f>
        <v>0</v>
      </c>
      <c r="DZ44" s="341">
        <f t="shared" si="88"/>
        <v>0</v>
      </c>
      <c r="EA44" s="341">
        <f t="shared" ref="EA44" si="373">DZ44*$BZ44</f>
        <v>0</v>
      </c>
      <c r="EB44" s="341">
        <f t="shared" si="90"/>
        <v>0</v>
      </c>
      <c r="EC44" s="341">
        <f t="shared" ref="EC44" si="374">EB44*$BZ44</f>
        <v>0</v>
      </c>
      <c r="ED44" s="341">
        <f t="shared" si="92"/>
        <v>0</v>
      </c>
      <c r="EE44" s="341">
        <f t="shared" si="55"/>
        <v>0</v>
      </c>
      <c r="EF44" s="341">
        <f t="shared" si="93"/>
        <v>0</v>
      </c>
      <c r="EG44" s="341">
        <f t="shared" si="56"/>
        <v>0</v>
      </c>
      <c r="EH44" s="341">
        <f t="shared" si="57"/>
        <v>0</v>
      </c>
      <c r="EI44" s="346">
        <f t="shared" si="58"/>
        <v>0</v>
      </c>
      <c r="EJ44" s="341">
        <f t="shared" si="59"/>
        <v>0</v>
      </c>
      <c r="EK44" s="347">
        <f t="shared" si="60"/>
        <v>0</v>
      </c>
      <c r="EL44" s="341">
        <f t="shared" si="61"/>
        <v>0</v>
      </c>
      <c r="EM44" s="347">
        <f t="shared" si="62"/>
        <v>0</v>
      </c>
      <c r="EN44" s="348">
        <f t="shared" si="63"/>
        <v>0</v>
      </c>
    </row>
    <row r="45" spans="1:144" ht="20.100000000000001" customHeight="1">
      <c r="A45" s="349">
        <f t="shared" si="224"/>
        <v>32</v>
      </c>
      <c r="B45" s="1136"/>
      <c r="C45" s="1136"/>
      <c r="D45" s="350"/>
      <c r="E45" s="350"/>
      <c r="F45" s="350"/>
      <c r="G45" s="350"/>
      <c r="H45" s="350"/>
      <c r="I45" s="351" t="s">
        <v>17</v>
      </c>
      <c r="J45" s="350"/>
      <c r="K45" s="351" t="s">
        <v>44</v>
      </c>
      <c r="L45" s="350"/>
      <c r="M45" s="350"/>
      <c r="N45" s="326" t="str">
        <f>IF(L45="常勤",1,IF(M45="","",IF(M45=0,0,IF(ROUND(M45/⑤⑧処遇Ⅰ入力シート!$B$17,1)&lt;0.1,0.1,ROUND(M45/⑤⑧処遇Ⅰ入力シート!$B$17,1)))))</f>
        <v/>
      </c>
      <c r="O45" s="327"/>
      <c r="P45" s="328" t="s">
        <v>342</v>
      </c>
      <c r="Q45" s="352"/>
      <c r="R45" s="353"/>
      <c r="S45" s="354"/>
      <c r="T45" s="354"/>
      <c r="U45" s="355">
        <f t="shared" si="12"/>
        <v>0</v>
      </c>
      <c r="V45" s="354"/>
      <c r="W45" s="333" t="e">
        <f>ROUND((U45+V45)*⑤⑧処遇Ⅰ入力シート!$AG$17/⑤⑧処遇Ⅰ入力シート!$AC$17,0)</f>
        <v>#DIV/0!</v>
      </c>
      <c r="X45" s="356" t="e">
        <f t="shared" si="13"/>
        <v>#DIV/0!</v>
      </c>
      <c r="Y45" s="353"/>
      <c r="Z45" s="354"/>
      <c r="AA45" s="354"/>
      <c r="AB45" s="354"/>
      <c r="AC45" s="354"/>
      <c r="AD45" s="335">
        <f t="shared" si="14"/>
        <v>0</v>
      </c>
      <c r="AE45" s="333" t="e">
        <f>ROUND(AD45*⑤⑧処遇Ⅰ入力シート!$AG$17/⑤⑧処遇Ⅰ入力シート!$AC$17,0)</f>
        <v>#DIV/0!</v>
      </c>
      <c r="AF45" s="356" t="e">
        <f t="shared" si="15"/>
        <v>#DIV/0!</v>
      </c>
      <c r="AG45" s="357"/>
      <c r="AH45" s="354"/>
      <c r="AI45" s="354"/>
      <c r="AJ45" s="333" t="e">
        <f>ROUND(SUM(AG45:AI45)*⑤⑧処遇Ⅰ入力シート!$AG$17/⑤⑧処遇Ⅰ入力シート!$AC$17,0)</f>
        <v>#DIV/0!</v>
      </c>
      <c r="AK45" s="358" t="e">
        <f t="shared" si="16"/>
        <v>#DIV/0!</v>
      </c>
      <c r="AL45" s="338">
        <f t="shared" si="17"/>
        <v>0</v>
      </c>
      <c r="AM45" s="1131"/>
      <c r="AN45" s="1131"/>
      <c r="AO45" s="1131"/>
      <c r="AP45" s="252"/>
      <c r="AQ45" s="252"/>
      <c r="AR45" s="252"/>
      <c r="AS45" s="1103"/>
      <c r="AT45" s="1104"/>
      <c r="AU45" s="1107" t="str">
        <f>IF('③処遇Ⅱ及び職員処遇入力シート '!B38="○","☑","□")</f>
        <v>□</v>
      </c>
      <c r="AV45" s="1248" t="s">
        <v>339</v>
      </c>
      <c r="AW45" s="1250" t="str">
        <f>IF('③処遇Ⅱ及び職員処遇入力シート '!E38="","",'③処遇Ⅱ及び職員処遇入力シート '!E38)</f>
        <v/>
      </c>
      <c r="AX45" s="1086">
        <f>'③処遇Ⅱ及び職員処遇入力シート '!G38</f>
        <v>0</v>
      </c>
      <c r="AY45" s="1086"/>
      <c r="AZ45" s="1087" t="str">
        <f>IF('③処遇Ⅱ及び職員処遇入力シート '!J38="","",'③処遇Ⅱ及び職員処遇入力シート '!J38)</f>
        <v/>
      </c>
      <c r="BA45" s="1087"/>
      <c r="BB45" s="1124"/>
      <c r="BC45" s="1125"/>
      <c r="BD45" s="1125"/>
      <c r="BE45" s="1125"/>
      <c r="BF45" s="1125"/>
      <c r="BG45" s="1126"/>
      <c r="BH45" s="228"/>
      <c r="BI45" s="1086"/>
      <c r="BJ45" s="1086"/>
      <c r="BK45" s="1095" t="str">
        <f>IF('③処遇Ⅱ及び職員処遇入力シート '!B66="○","☑","□")</f>
        <v>□</v>
      </c>
      <c r="BL45" s="1133" t="s">
        <v>339</v>
      </c>
      <c r="BM45" s="1134" t="str">
        <f>IF('③処遇Ⅱ及び職員処遇入力シート '!E66="","",'③処遇Ⅱ及び職員処遇入力シート '!E66)</f>
        <v/>
      </c>
      <c r="BN45" s="1086">
        <f>'③処遇Ⅱ及び職員処遇入力シート '!G66</f>
        <v>0</v>
      </c>
      <c r="BO45" s="1086"/>
      <c r="BP45" s="1092"/>
      <c r="BQ45" s="1092"/>
      <c r="BR45" s="1092"/>
      <c r="BS45" s="1089"/>
      <c r="BT45" s="1089"/>
      <c r="BU45" s="1089"/>
      <c r="BV45" s="1089"/>
      <c r="BW45" s="1089"/>
      <c r="BX45" s="1089"/>
      <c r="BY45" s="252"/>
      <c r="BZ45" s="339" t="str">
        <f t="shared" si="18"/>
        <v>0</v>
      </c>
      <c r="CB45" s="340">
        <f t="shared" si="64"/>
        <v>0</v>
      </c>
      <c r="CC45" s="341">
        <f t="shared" si="19"/>
        <v>0</v>
      </c>
      <c r="CD45" s="341">
        <f t="shared" si="65"/>
        <v>0</v>
      </c>
      <c r="CE45" s="341">
        <f t="shared" si="20"/>
        <v>0</v>
      </c>
      <c r="CF45" s="341">
        <f t="shared" si="21"/>
        <v>0</v>
      </c>
      <c r="CG45" s="342">
        <f t="shared" si="22"/>
        <v>0</v>
      </c>
      <c r="CH45" s="341">
        <f t="shared" si="23"/>
        <v>0</v>
      </c>
      <c r="CI45" s="342">
        <f t="shared" si="24"/>
        <v>0</v>
      </c>
      <c r="CJ45" s="341">
        <f t="shared" si="25"/>
        <v>0</v>
      </c>
      <c r="CK45" s="342">
        <f t="shared" si="26"/>
        <v>0</v>
      </c>
      <c r="CL45" s="341">
        <f t="shared" si="66"/>
        <v>0</v>
      </c>
      <c r="CM45" s="341">
        <f t="shared" si="27"/>
        <v>0</v>
      </c>
      <c r="CN45" s="341">
        <f t="shared" si="67"/>
        <v>0</v>
      </c>
      <c r="CO45" s="341">
        <f t="shared" si="28"/>
        <v>0</v>
      </c>
      <c r="CP45" s="341">
        <f t="shared" si="29"/>
        <v>0</v>
      </c>
      <c r="CQ45" s="342">
        <f t="shared" si="30"/>
        <v>0</v>
      </c>
      <c r="CR45" s="341">
        <f t="shared" si="31"/>
        <v>0</v>
      </c>
      <c r="CS45" s="342">
        <f t="shared" si="32"/>
        <v>0</v>
      </c>
      <c r="CT45" s="341">
        <f t="shared" si="33"/>
        <v>0</v>
      </c>
      <c r="CU45" s="342">
        <f t="shared" si="34"/>
        <v>0</v>
      </c>
      <c r="CV45" s="344">
        <f t="shared" si="68"/>
        <v>0</v>
      </c>
      <c r="CW45" s="344">
        <f t="shared" si="35"/>
        <v>0</v>
      </c>
      <c r="CX45" s="344">
        <f t="shared" si="69"/>
        <v>0</v>
      </c>
      <c r="CY45" s="344">
        <f t="shared" ref="CY45" si="375">CX45*$BZ45</f>
        <v>0</v>
      </c>
      <c r="CZ45" s="344">
        <f t="shared" si="71"/>
        <v>0</v>
      </c>
      <c r="DA45" s="344">
        <f t="shared" ref="DA45" si="376">CZ45*$BZ45</f>
        <v>0</v>
      </c>
      <c r="DB45" s="344">
        <f t="shared" si="73"/>
        <v>0</v>
      </c>
      <c r="DC45" s="344">
        <f t="shared" ref="DC45" si="377">DB45*$BZ45</f>
        <v>0</v>
      </c>
      <c r="DD45" s="344">
        <f t="shared" si="75"/>
        <v>0</v>
      </c>
      <c r="DE45" s="344">
        <f t="shared" ref="DE45" si="378">DD45*$BZ45</f>
        <v>0</v>
      </c>
      <c r="DF45" s="344">
        <f t="shared" si="77"/>
        <v>0</v>
      </c>
      <c r="DG45" s="344">
        <f t="shared" ref="DG45" si="379">DF45*$BZ45</f>
        <v>0</v>
      </c>
      <c r="DH45" s="344">
        <f t="shared" si="79"/>
        <v>0</v>
      </c>
      <c r="DI45" s="344">
        <f t="shared" si="41"/>
        <v>0</v>
      </c>
      <c r="DJ45" s="344">
        <f t="shared" si="80"/>
        <v>0</v>
      </c>
      <c r="DK45" s="344">
        <f t="shared" si="42"/>
        <v>0</v>
      </c>
      <c r="DL45" s="344">
        <f t="shared" si="43"/>
        <v>0</v>
      </c>
      <c r="DM45" s="342">
        <f t="shared" si="44"/>
        <v>0</v>
      </c>
      <c r="DN45" s="344">
        <f t="shared" si="45"/>
        <v>0</v>
      </c>
      <c r="DO45" s="342">
        <f t="shared" si="46"/>
        <v>0</v>
      </c>
      <c r="DP45" s="344">
        <f t="shared" si="47"/>
        <v>0</v>
      </c>
      <c r="DQ45" s="342">
        <f t="shared" si="48"/>
        <v>0</v>
      </c>
      <c r="DR45" s="341">
        <f t="shared" si="81"/>
        <v>0</v>
      </c>
      <c r="DS45" s="341">
        <f t="shared" si="49"/>
        <v>0</v>
      </c>
      <c r="DT45" s="341">
        <f t="shared" si="82"/>
        <v>0</v>
      </c>
      <c r="DU45" s="341">
        <f t="shared" ref="DU45" si="380">DT45*$BZ45</f>
        <v>0</v>
      </c>
      <c r="DV45" s="341">
        <f t="shared" si="84"/>
        <v>0</v>
      </c>
      <c r="DW45" s="341">
        <f t="shared" ref="DW45" si="381">DV45*$BZ45</f>
        <v>0</v>
      </c>
      <c r="DX45" s="341">
        <f t="shared" si="86"/>
        <v>0</v>
      </c>
      <c r="DY45" s="341">
        <f t="shared" ref="DY45" si="382">DX45*$BZ45</f>
        <v>0</v>
      </c>
      <c r="DZ45" s="341">
        <f t="shared" si="88"/>
        <v>0</v>
      </c>
      <c r="EA45" s="341">
        <f t="shared" ref="EA45" si="383">DZ45*$BZ45</f>
        <v>0</v>
      </c>
      <c r="EB45" s="341">
        <f t="shared" si="90"/>
        <v>0</v>
      </c>
      <c r="EC45" s="341">
        <f t="shared" ref="EC45" si="384">EB45*$BZ45</f>
        <v>0</v>
      </c>
      <c r="ED45" s="341">
        <f t="shared" si="92"/>
        <v>0</v>
      </c>
      <c r="EE45" s="341">
        <f t="shared" si="55"/>
        <v>0</v>
      </c>
      <c r="EF45" s="341">
        <f t="shared" si="93"/>
        <v>0</v>
      </c>
      <c r="EG45" s="341">
        <f t="shared" si="56"/>
        <v>0</v>
      </c>
      <c r="EH45" s="341">
        <f t="shared" si="57"/>
        <v>0</v>
      </c>
      <c r="EI45" s="346">
        <f t="shared" si="58"/>
        <v>0</v>
      </c>
      <c r="EJ45" s="341">
        <f t="shared" si="59"/>
        <v>0</v>
      </c>
      <c r="EK45" s="347">
        <f t="shared" si="60"/>
        <v>0</v>
      </c>
      <c r="EL45" s="341">
        <f t="shared" si="61"/>
        <v>0</v>
      </c>
      <c r="EM45" s="347">
        <f t="shared" si="62"/>
        <v>0</v>
      </c>
      <c r="EN45" s="348">
        <f t="shared" si="63"/>
        <v>0</v>
      </c>
    </row>
    <row r="46" spans="1:144" ht="20.100000000000001" customHeight="1">
      <c r="A46" s="349">
        <f t="shared" si="224"/>
        <v>33</v>
      </c>
      <c r="B46" s="1136"/>
      <c r="C46" s="1136"/>
      <c r="D46" s="350"/>
      <c r="E46" s="350"/>
      <c r="F46" s="350"/>
      <c r="G46" s="350"/>
      <c r="H46" s="350"/>
      <c r="I46" s="351" t="s">
        <v>17</v>
      </c>
      <c r="J46" s="350"/>
      <c r="K46" s="351" t="s">
        <v>44</v>
      </c>
      <c r="L46" s="350"/>
      <c r="M46" s="350"/>
      <c r="N46" s="326" t="str">
        <f>IF(L46="常勤",1,IF(M46="","",IF(M46=0,0,IF(ROUND(M46/⑤⑧処遇Ⅰ入力シート!$B$17,1)&lt;0.1,0.1,ROUND(M46/⑤⑧処遇Ⅰ入力シート!$B$17,1)))))</f>
        <v/>
      </c>
      <c r="O46" s="327"/>
      <c r="P46" s="328" t="s">
        <v>342</v>
      </c>
      <c r="Q46" s="352"/>
      <c r="R46" s="353"/>
      <c r="S46" s="354"/>
      <c r="T46" s="354"/>
      <c r="U46" s="355">
        <f t="shared" ref="U46:U213" si="385">SUM(R46:T46)</f>
        <v>0</v>
      </c>
      <c r="V46" s="354"/>
      <c r="W46" s="333" t="e">
        <f>ROUND((U46+V46)*⑤⑧処遇Ⅰ入力シート!$AG$17/⑤⑧処遇Ⅰ入力シート!$AC$17,0)</f>
        <v>#DIV/0!</v>
      </c>
      <c r="X46" s="356" t="e">
        <f t="shared" ref="X46:X213" si="386">SUM(U46:W46)</f>
        <v>#DIV/0!</v>
      </c>
      <c r="Y46" s="353"/>
      <c r="Z46" s="354"/>
      <c r="AA46" s="354"/>
      <c r="AB46" s="354"/>
      <c r="AC46" s="354"/>
      <c r="AD46" s="335">
        <f t="shared" si="14"/>
        <v>0</v>
      </c>
      <c r="AE46" s="333" t="e">
        <f>ROUND(AD46*⑤⑧処遇Ⅰ入力シート!$AG$17/⑤⑧処遇Ⅰ入力シート!$AC$17,0)</f>
        <v>#DIV/0!</v>
      </c>
      <c r="AF46" s="356" t="e">
        <f t="shared" ref="AF46:AF213" si="387">SUM(AD46:AE46)</f>
        <v>#DIV/0!</v>
      </c>
      <c r="AG46" s="357"/>
      <c r="AH46" s="354"/>
      <c r="AI46" s="354"/>
      <c r="AJ46" s="333" t="e">
        <f>ROUND(SUM(AG46:AI46)*⑤⑧処遇Ⅰ入力シート!$AG$17/⑤⑧処遇Ⅰ入力シート!$AC$17,0)</f>
        <v>#DIV/0!</v>
      </c>
      <c r="AK46" s="358" t="e">
        <f t="shared" ref="AK46:AK214" si="388">SUM(AG46:AJ46)</f>
        <v>#DIV/0!</v>
      </c>
      <c r="AL46" s="338">
        <f t="shared" si="17"/>
        <v>0</v>
      </c>
      <c r="AM46" s="1131"/>
      <c r="AN46" s="1131"/>
      <c r="AO46" s="1131"/>
      <c r="AP46" s="252"/>
      <c r="AQ46" s="252"/>
      <c r="AR46" s="252"/>
      <c r="AS46" s="1105"/>
      <c r="AT46" s="1106"/>
      <c r="AU46" s="1108"/>
      <c r="AV46" s="1249"/>
      <c r="AW46" s="1251"/>
      <c r="AX46" s="1086"/>
      <c r="AY46" s="1086"/>
      <c r="AZ46" s="1087"/>
      <c r="BA46" s="1087"/>
      <c r="BB46" s="1127"/>
      <c r="BC46" s="1128"/>
      <c r="BD46" s="1128"/>
      <c r="BE46" s="1128"/>
      <c r="BF46" s="1128"/>
      <c r="BG46" s="1129"/>
      <c r="BH46" s="228"/>
      <c r="BI46" s="1086"/>
      <c r="BJ46" s="1086"/>
      <c r="BK46" s="1095"/>
      <c r="BL46" s="1133"/>
      <c r="BM46" s="1134"/>
      <c r="BN46" s="1086"/>
      <c r="BO46" s="1086"/>
      <c r="BP46" s="1093"/>
      <c r="BQ46" s="1093"/>
      <c r="BR46" s="1093"/>
      <c r="BS46" s="1089"/>
      <c r="BT46" s="1089"/>
      <c r="BU46" s="1089"/>
      <c r="BV46" s="1089"/>
      <c r="BW46" s="1089"/>
      <c r="BX46" s="1089"/>
      <c r="BY46" s="252"/>
      <c r="BZ46" s="339" t="str">
        <f t="shared" si="18"/>
        <v>0</v>
      </c>
      <c r="CB46" s="340">
        <f t="shared" si="64"/>
        <v>0</v>
      </c>
      <c r="CC46" s="341">
        <f t="shared" si="19"/>
        <v>0</v>
      </c>
      <c r="CD46" s="341">
        <f t="shared" si="65"/>
        <v>0</v>
      </c>
      <c r="CE46" s="341">
        <f t="shared" si="20"/>
        <v>0</v>
      </c>
      <c r="CF46" s="341">
        <f t="shared" si="21"/>
        <v>0</v>
      </c>
      <c r="CG46" s="342">
        <f t="shared" si="22"/>
        <v>0</v>
      </c>
      <c r="CH46" s="341">
        <f t="shared" si="23"/>
        <v>0</v>
      </c>
      <c r="CI46" s="342">
        <f t="shared" si="24"/>
        <v>0</v>
      </c>
      <c r="CJ46" s="341">
        <f t="shared" si="25"/>
        <v>0</v>
      </c>
      <c r="CK46" s="342">
        <f t="shared" si="26"/>
        <v>0</v>
      </c>
      <c r="CL46" s="341">
        <f t="shared" si="66"/>
        <v>0</v>
      </c>
      <c r="CM46" s="341">
        <f t="shared" si="27"/>
        <v>0</v>
      </c>
      <c r="CN46" s="341">
        <f t="shared" si="67"/>
        <v>0</v>
      </c>
      <c r="CO46" s="341">
        <f t="shared" si="28"/>
        <v>0</v>
      </c>
      <c r="CP46" s="341">
        <f t="shared" si="29"/>
        <v>0</v>
      </c>
      <c r="CQ46" s="342">
        <f t="shared" si="30"/>
        <v>0</v>
      </c>
      <c r="CR46" s="341">
        <f t="shared" si="31"/>
        <v>0</v>
      </c>
      <c r="CS46" s="342">
        <f t="shared" si="32"/>
        <v>0</v>
      </c>
      <c r="CT46" s="341">
        <f t="shared" si="33"/>
        <v>0</v>
      </c>
      <c r="CU46" s="342">
        <f t="shared" si="34"/>
        <v>0</v>
      </c>
      <c r="CV46" s="344">
        <f t="shared" si="68"/>
        <v>0</v>
      </c>
      <c r="CW46" s="344">
        <f t="shared" si="35"/>
        <v>0</v>
      </c>
      <c r="CX46" s="344">
        <f t="shared" si="69"/>
        <v>0</v>
      </c>
      <c r="CY46" s="344">
        <f t="shared" ref="CY46" si="389">CX46*$BZ46</f>
        <v>0</v>
      </c>
      <c r="CZ46" s="344">
        <f t="shared" si="71"/>
        <v>0</v>
      </c>
      <c r="DA46" s="344">
        <f t="shared" ref="DA46" si="390">CZ46*$BZ46</f>
        <v>0</v>
      </c>
      <c r="DB46" s="344">
        <f t="shared" si="73"/>
        <v>0</v>
      </c>
      <c r="DC46" s="344">
        <f t="shared" ref="DC46" si="391">DB46*$BZ46</f>
        <v>0</v>
      </c>
      <c r="DD46" s="344">
        <f t="shared" si="75"/>
        <v>0</v>
      </c>
      <c r="DE46" s="344">
        <f t="shared" ref="DE46" si="392">DD46*$BZ46</f>
        <v>0</v>
      </c>
      <c r="DF46" s="344">
        <f t="shared" si="77"/>
        <v>0</v>
      </c>
      <c r="DG46" s="344">
        <f t="shared" ref="DG46" si="393">DF46*$BZ46</f>
        <v>0</v>
      </c>
      <c r="DH46" s="344">
        <f t="shared" si="79"/>
        <v>0</v>
      </c>
      <c r="DI46" s="344">
        <f t="shared" si="41"/>
        <v>0</v>
      </c>
      <c r="DJ46" s="344">
        <f t="shared" si="80"/>
        <v>0</v>
      </c>
      <c r="DK46" s="344">
        <f t="shared" si="42"/>
        <v>0</v>
      </c>
      <c r="DL46" s="344">
        <f t="shared" si="43"/>
        <v>0</v>
      </c>
      <c r="DM46" s="342">
        <f t="shared" si="44"/>
        <v>0</v>
      </c>
      <c r="DN46" s="344">
        <f t="shared" si="45"/>
        <v>0</v>
      </c>
      <c r="DO46" s="342">
        <f t="shared" si="46"/>
        <v>0</v>
      </c>
      <c r="DP46" s="344">
        <f t="shared" si="47"/>
        <v>0</v>
      </c>
      <c r="DQ46" s="342">
        <f t="shared" si="48"/>
        <v>0</v>
      </c>
      <c r="DR46" s="341">
        <f t="shared" si="81"/>
        <v>0</v>
      </c>
      <c r="DS46" s="341">
        <f t="shared" si="49"/>
        <v>0</v>
      </c>
      <c r="DT46" s="341">
        <f t="shared" si="82"/>
        <v>0</v>
      </c>
      <c r="DU46" s="341">
        <f t="shared" ref="DU46" si="394">DT46*$BZ46</f>
        <v>0</v>
      </c>
      <c r="DV46" s="341">
        <f t="shared" si="84"/>
        <v>0</v>
      </c>
      <c r="DW46" s="341">
        <f t="shared" ref="DW46" si="395">DV46*$BZ46</f>
        <v>0</v>
      </c>
      <c r="DX46" s="341">
        <f t="shared" si="86"/>
        <v>0</v>
      </c>
      <c r="DY46" s="341">
        <f t="shared" ref="DY46" si="396">DX46*$BZ46</f>
        <v>0</v>
      </c>
      <c r="DZ46" s="341">
        <f t="shared" si="88"/>
        <v>0</v>
      </c>
      <c r="EA46" s="341">
        <f t="shared" ref="EA46" si="397">DZ46*$BZ46</f>
        <v>0</v>
      </c>
      <c r="EB46" s="341">
        <f t="shared" si="90"/>
        <v>0</v>
      </c>
      <c r="EC46" s="341">
        <f t="shared" ref="EC46" si="398">EB46*$BZ46</f>
        <v>0</v>
      </c>
      <c r="ED46" s="341">
        <f t="shared" si="92"/>
        <v>0</v>
      </c>
      <c r="EE46" s="341">
        <f t="shared" si="55"/>
        <v>0</v>
      </c>
      <c r="EF46" s="341">
        <f t="shared" si="93"/>
        <v>0</v>
      </c>
      <c r="EG46" s="341">
        <f t="shared" si="56"/>
        <v>0</v>
      </c>
      <c r="EH46" s="341">
        <f t="shared" si="57"/>
        <v>0</v>
      </c>
      <c r="EI46" s="346">
        <f t="shared" si="58"/>
        <v>0</v>
      </c>
      <c r="EJ46" s="341">
        <f t="shared" si="59"/>
        <v>0</v>
      </c>
      <c r="EK46" s="347">
        <f t="shared" si="60"/>
        <v>0</v>
      </c>
      <c r="EL46" s="341">
        <f t="shared" si="61"/>
        <v>0</v>
      </c>
      <c r="EM46" s="347">
        <f t="shared" si="62"/>
        <v>0</v>
      </c>
      <c r="EN46" s="348">
        <f t="shared" si="63"/>
        <v>0</v>
      </c>
    </row>
    <row r="47" spans="1:144" ht="20.100000000000001" customHeight="1">
      <c r="A47" s="349">
        <f t="shared" si="224"/>
        <v>34</v>
      </c>
      <c r="B47" s="1136"/>
      <c r="C47" s="1136"/>
      <c r="D47" s="350"/>
      <c r="E47" s="350"/>
      <c r="F47" s="350"/>
      <c r="G47" s="350"/>
      <c r="H47" s="350"/>
      <c r="I47" s="351" t="s">
        <v>17</v>
      </c>
      <c r="J47" s="350"/>
      <c r="K47" s="351" t="s">
        <v>44</v>
      </c>
      <c r="L47" s="350"/>
      <c r="M47" s="350"/>
      <c r="N47" s="326" t="str">
        <f>IF(L47="常勤",1,IF(M47="","",IF(M47=0,0,IF(ROUND(M47/⑤⑧処遇Ⅰ入力シート!$B$17,1)&lt;0.1,0.1,ROUND(M47/⑤⑧処遇Ⅰ入力シート!$B$17,1)))))</f>
        <v/>
      </c>
      <c r="O47" s="327"/>
      <c r="P47" s="328" t="s">
        <v>342</v>
      </c>
      <c r="Q47" s="352"/>
      <c r="R47" s="353"/>
      <c r="S47" s="354"/>
      <c r="T47" s="354"/>
      <c r="U47" s="355">
        <f t="shared" si="385"/>
        <v>0</v>
      </c>
      <c r="V47" s="354"/>
      <c r="W47" s="333" t="e">
        <f>ROUND((U47+V47)*⑤⑧処遇Ⅰ入力シート!$AG$17/⑤⑧処遇Ⅰ入力シート!$AC$17,0)</f>
        <v>#DIV/0!</v>
      </c>
      <c r="X47" s="356" t="e">
        <f t="shared" si="386"/>
        <v>#DIV/0!</v>
      </c>
      <c r="Y47" s="353"/>
      <c r="Z47" s="354"/>
      <c r="AA47" s="354"/>
      <c r="AB47" s="354"/>
      <c r="AC47" s="354"/>
      <c r="AD47" s="335">
        <f t="shared" si="14"/>
        <v>0</v>
      </c>
      <c r="AE47" s="333" t="e">
        <f>ROUND(AD47*⑤⑧処遇Ⅰ入力シート!$AG$17/⑤⑧処遇Ⅰ入力シート!$AC$17,0)</f>
        <v>#DIV/0!</v>
      </c>
      <c r="AF47" s="356" t="e">
        <f t="shared" si="387"/>
        <v>#DIV/0!</v>
      </c>
      <c r="AG47" s="357"/>
      <c r="AH47" s="354"/>
      <c r="AI47" s="354"/>
      <c r="AJ47" s="333" t="e">
        <f>ROUND(SUM(AG47:AI47)*⑤⑧処遇Ⅰ入力シート!$AG$17/⑤⑧処遇Ⅰ入力シート!$AC$17,0)</f>
        <v>#DIV/0!</v>
      </c>
      <c r="AK47" s="358" t="e">
        <f t="shared" si="388"/>
        <v>#DIV/0!</v>
      </c>
      <c r="AL47" s="338">
        <f t="shared" si="17"/>
        <v>0</v>
      </c>
      <c r="AM47" s="1131"/>
      <c r="AN47" s="1131"/>
      <c r="AO47" s="1131"/>
      <c r="AP47" s="252"/>
      <c r="AQ47" s="252"/>
      <c r="AR47" s="252"/>
      <c r="AS47" s="366"/>
      <c r="AT47" s="366"/>
      <c r="AU47" s="364"/>
      <c r="AV47" s="365"/>
      <c r="AW47" s="365"/>
      <c r="AX47" s="366"/>
      <c r="AY47" s="366"/>
      <c r="AZ47" s="369"/>
      <c r="BA47" s="369"/>
      <c r="BB47" s="368"/>
      <c r="BC47" s="368"/>
      <c r="BD47" s="368"/>
      <c r="BE47" s="368"/>
      <c r="BF47" s="368"/>
      <c r="BG47" s="368"/>
      <c r="BH47" s="228"/>
      <c r="BI47" s="366"/>
      <c r="BJ47" s="366"/>
      <c r="BK47" s="364"/>
      <c r="BL47" s="365"/>
      <c r="BM47" s="365"/>
      <c r="BN47" s="366"/>
      <c r="BO47" s="366"/>
      <c r="BP47" s="369"/>
      <c r="BQ47" s="369"/>
      <c r="BR47" s="368"/>
      <c r="BS47" s="368"/>
      <c r="BT47" s="368"/>
      <c r="BU47" s="368"/>
      <c r="BV47" s="368"/>
      <c r="BW47" s="368"/>
      <c r="BX47" s="252"/>
      <c r="BY47" s="252"/>
      <c r="BZ47" s="339" t="str">
        <f t="shared" si="18"/>
        <v>0</v>
      </c>
      <c r="CB47" s="340">
        <f t="shared" si="64"/>
        <v>0</v>
      </c>
      <c r="CC47" s="341">
        <f t="shared" si="19"/>
        <v>0</v>
      </c>
      <c r="CD47" s="341">
        <f t="shared" si="65"/>
        <v>0</v>
      </c>
      <c r="CE47" s="341">
        <f t="shared" si="20"/>
        <v>0</v>
      </c>
      <c r="CF47" s="341">
        <f t="shared" si="21"/>
        <v>0</v>
      </c>
      <c r="CG47" s="342">
        <f t="shared" si="22"/>
        <v>0</v>
      </c>
      <c r="CH47" s="341">
        <f t="shared" si="23"/>
        <v>0</v>
      </c>
      <c r="CI47" s="342">
        <f t="shared" si="24"/>
        <v>0</v>
      </c>
      <c r="CJ47" s="341">
        <f t="shared" si="25"/>
        <v>0</v>
      </c>
      <c r="CK47" s="342">
        <f t="shared" si="26"/>
        <v>0</v>
      </c>
      <c r="CL47" s="341">
        <f t="shared" si="66"/>
        <v>0</v>
      </c>
      <c r="CM47" s="341">
        <f t="shared" si="27"/>
        <v>0</v>
      </c>
      <c r="CN47" s="341">
        <f t="shared" si="67"/>
        <v>0</v>
      </c>
      <c r="CO47" s="341">
        <f t="shared" si="28"/>
        <v>0</v>
      </c>
      <c r="CP47" s="341">
        <f t="shared" si="29"/>
        <v>0</v>
      </c>
      <c r="CQ47" s="342">
        <f t="shared" si="30"/>
        <v>0</v>
      </c>
      <c r="CR47" s="341">
        <f t="shared" si="31"/>
        <v>0</v>
      </c>
      <c r="CS47" s="342">
        <f t="shared" si="32"/>
        <v>0</v>
      </c>
      <c r="CT47" s="341">
        <f t="shared" si="33"/>
        <v>0</v>
      </c>
      <c r="CU47" s="342">
        <f t="shared" si="34"/>
        <v>0</v>
      </c>
      <c r="CV47" s="344">
        <f t="shared" si="68"/>
        <v>0</v>
      </c>
      <c r="CW47" s="344">
        <f t="shared" si="35"/>
        <v>0</v>
      </c>
      <c r="CX47" s="344">
        <f t="shared" si="69"/>
        <v>0</v>
      </c>
      <c r="CY47" s="344">
        <f t="shared" ref="CY47" si="399">CX47*$BZ47</f>
        <v>0</v>
      </c>
      <c r="CZ47" s="344">
        <f t="shared" si="71"/>
        <v>0</v>
      </c>
      <c r="DA47" s="344">
        <f t="shared" ref="DA47" si="400">CZ47*$BZ47</f>
        <v>0</v>
      </c>
      <c r="DB47" s="344">
        <f t="shared" si="73"/>
        <v>0</v>
      </c>
      <c r="DC47" s="344">
        <f t="shared" ref="DC47" si="401">DB47*$BZ47</f>
        <v>0</v>
      </c>
      <c r="DD47" s="344">
        <f t="shared" si="75"/>
        <v>0</v>
      </c>
      <c r="DE47" s="344">
        <f t="shared" ref="DE47" si="402">DD47*$BZ47</f>
        <v>0</v>
      </c>
      <c r="DF47" s="344">
        <f t="shared" si="77"/>
        <v>0</v>
      </c>
      <c r="DG47" s="344">
        <f t="shared" ref="DG47" si="403">DF47*$BZ47</f>
        <v>0</v>
      </c>
      <c r="DH47" s="344">
        <f t="shared" si="79"/>
        <v>0</v>
      </c>
      <c r="DI47" s="344">
        <f t="shared" si="41"/>
        <v>0</v>
      </c>
      <c r="DJ47" s="344">
        <f t="shared" si="80"/>
        <v>0</v>
      </c>
      <c r="DK47" s="344">
        <f t="shared" si="42"/>
        <v>0</v>
      </c>
      <c r="DL47" s="344">
        <f t="shared" si="43"/>
        <v>0</v>
      </c>
      <c r="DM47" s="342">
        <f t="shared" si="44"/>
        <v>0</v>
      </c>
      <c r="DN47" s="344">
        <f t="shared" si="45"/>
        <v>0</v>
      </c>
      <c r="DO47" s="342">
        <f t="shared" si="46"/>
        <v>0</v>
      </c>
      <c r="DP47" s="344">
        <f t="shared" si="47"/>
        <v>0</v>
      </c>
      <c r="DQ47" s="342">
        <f t="shared" si="48"/>
        <v>0</v>
      </c>
      <c r="DR47" s="341">
        <f t="shared" si="81"/>
        <v>0</v>
      </c>
      <c r="DS47" s="341">
        <f t="shared" si="49"/>
        <v>0</v>
      </c>
      <c r="DT47" s="341">
        <f t="shared" si="82"/>
        <v>0</v>
      </c>
      <c r="DU47" s="341">
        <f t="shared" ref="DU47" si="404">DT47*$BZ47</f>
        <v>0</v>
      </c>
      <c r="DV47" s="341">
        <f t="shared" si="84"/>
        <v>0</v>
      </c>
      <c r="DW47" s="341">
        <f t="shared" ref="DW47" si="405">DV47*$BZ47</f>
        <v>0</v>
      </c>
      <c r="DX47" s="341">
        <f t="shared" si="86"/>
        <v>0</v>
      </c>
      <c r="DY47" s="341">
        <f t="shared" ref="DY47" si="406">DX47*$BZ47</f>
        <v>0</v>
      </c>
      <c r="DZ47" s="341">
        <f t="shared" si="88"/>
        <v>0</v>
      </c>
      <c r="EA47" s="341">
        <f t="shared" ref="EA47" si="407">DZ47*$BZ47</f>
        <v>0</v>
      </c>
      <c r="EB47" s="341">
        <f t="shared" si="90"/>
        <v>0</v>
      </c>
      <c r="EC47" s="341">
        <f t="shared" ref="EC47" si="408">EB47*$BZ47</f>
        <v>0</v>
      </c>
      <c r="ED47" s="341">
        <f t="shared" si="92"/>
        <v>0</v>
      </c>
      <c r="EE47" s="341">
        <f t="shared" si="55"/>
        <v>0</v>
      </c>
      <c r="EF47" s="341">
        <f t="shared" si="93"/>
        <v>0</v>
      </c>
      <c r="EG47" s="341">
        <f t="shared" si="56"/>
        <v>0</v>
      </c>
      <c r="EH47" s="341">
        <f t="shared" si="57"/>
        <v>0</v>
      </c>
      <c r="EI47" s="346">
        <f t="shared" si="58"/>
        <v>0</v>
      </c>
      <c r="EJ47" s="341">
        <f t="shared" si="59"/>
        <v>0</v>
      </c>
      <c r="EK47" s="347">
        <f t="shared" si="60"/>
        <v>0</v>
      </c>
      <c r="EL47" s="341">
        <f t="shared" si="61"/>
        <v>0</v>
      </c>
      <c r="EM47" s="347">
        <f t="shared" si="62"/>
        <v>0</v>
      </c>
      <c r="EN47" s="348">
        <f t="shared" si="63"/>
        <v>0</v>
      </c>
    </row>
    <row r="48" spans="1:144" ht="20.100000000000001" customHeight="1">
      <c r="A48" s="349">
        <f t="shared" si="224"/>
        <v>35</v>
      </c>
      <c r="B48" s="1136"/>
      <c r="C48" s="1136"/>
      <c r="D48" s="350"/>
      <c r="E48" s="350"/>
      <c r="F48" s="350"/>
      <c r="G48" s="350"/>
      <c r="H48" s="350"/>
      <c r="I48" s="351" t="s">
        <v>17</v>
      </c>
      <c r="J48" s="350"/>
      <c r="K48" s="351" t="s">
        <v>44</v>
      </c>
      <c r="L48" s="350"/>
      <c r="M48" s="350"/>
      <c r="N48" s="326" t="str">
        <f>IF(L48="常勤",1,IF(M48="","",IF(M48=0,0,IF(ROUND(M48/⑤⑧処遇Ⅰ入力シート!$B$17,1)&lt;0.1,0.1,ROUND(M48/⑤⑧処遇Ⅰ入力シート!$B$17,1)))))</f>
        <v/>
      </c>
      <c r="O48" s="327"/>
      <c r="P48" s="328" t="s">
        <v>342</v>
      </c>
      <c r="Q48" s="352"/>
      <c r="R48" s="353"/>
      <c r="S48" s="354"/>
      <c r="T48" s="354"/>
      <c r="U48" s="355">
        <f t="shared" si="385"/>
        <v>0</v>
      </c>
      <c r="V48" s="354"/>
      <c r="W48" s="333" t="e">
        <f>ROUND((U48+V48)*⑤⑧処遇Ⅰ入力シート!$AG$17/⑤⑧処遇Ⅰ入力シート!$AC$17,0)</f>
        <v>#DIV/0!</v>
      </c>
      <c r="X48" s="356" t="e">
        <f t="shared" si="386"/>
        <v>#DIV/0!</v>
      </c>
      <c r="Y48" s="353"/>
      <c r="Z48" s="354"/>
      <c r="AA48" s="354"/>
      <c r="AB48" s="354"/>
      <c r="AC48" s="354"/>
      <c r="AD48" s="335">
        <f t="shared" si="14"/>
        <v>0</v>
      </c>
      <c r="AE48" s="333" t="e">
        <f>ROUND(AD48*⑤⑧処遇Ⅰ入力シート!$AG$17/⑤⑧処遇Ⅰ入力シート!$AC$17,0)</f>
        <v>#DIV/0!</v>
      </c>
      <c r="AF48" s="356" t="e">
        <f t="shared" si="387"/>
        <v>#DIV/0!</v>
      </c>
      <c r="AG48" s="357"/>
      <c r="AH48" s="354"/>
      <c r="AI48" s="354"/>
      <c r="AJ48" s="333" t="e">
        <f>ROUND(SUM(AG48:AI48)*⑤⑧処遇Ⅰ入力シート!$AG$17/⑤⑧処遇Ⅰ入力シート!$AC$17,0)</f>
        <v>#DIV/0!</v>
      </c>
      <c r="AK48" s="358" t="e">
        <f t="shared" si="388"/>
        <v>#DIV/0!</v>
      </c>
      <c r="AL48" s="338">
        <f t="shared" si="17"/>
        <v>0</v>
      </c>
      <c r="AM48" s="1131"/>
      <c r="AN48" s="1131"/>
      <c r="AO48" s="1131"/>
      <c r="AP48" s="252"/>
      <c r="AQ48" s="252"/>
      <c r="AR48" s="252"/>
      <c r="AS48" s="366"/>
      <c r="AT48" s="366"/>
      <c r="AU48" s="364"/>
      <c r="AV48" s="365"/>
      <c r="AW48" s="365"/>
      <c r="AX48" s="366"/>
      <c r="AY48" s="366"/>
      <c r="AZ48" s="369"/>
      <c r="BA48" s="369"/>
      <c r="BB48" s="368"/>
      <c r="BC48" s="368"/>
      <c r="BD48" s="368"/>
      <c r="BE48" s="368"/>
      <c r="BF48" s="368"/>
      <c r="BG48" s="368"/>
      <c r="BH48" s="228"/>
      <c r="BI48" s="366"/>
      <c r="BJ48" s="366"/>
      <c r="BK48" s="364"/>
      <c r="BL48" s="365"/>
      <c r="BM48" s="365"/>
      <c r="BN48" s="366"/>
      <c r="BO48" s="366"/>
      <c r="BP48" s="369"/>
      <c r="BQ48" s="369"/>
      <c r="BR48" s="368"/>
      <c r="BS48" s="368"/>
      <c r="BT48" s="368"/>
      <c r="BU48" s="368"/>
      <c r="BV48" s="368"/>
      <c r="BW48" s="368"/>
      <c r="BX48" s="252"/>
      <c r="BY48" s="252"/>
      <c r="BZ48" s="339" t="str">
        <f t="shared" si="18"/>
        <v>0</v>
      </c>
      <c r="CB48" s="340">
        <f t="shared" si="64"/>
        <v>0</v>
      </c>
      <c r="CC48" s="341">
        <f t="shared" si="19"/>
        <v>0</v>
      </c>
      <c r="CD48" s="341">
        <f t="shared" si="65"/>
        <v>0</v>
      </c>
      <c r="CE48" s="341">
        <f t="shared" si="20"/>
        <v>0</v>
      </c>
      <c r="CF48" s="341">
        <f t="shared" si="21"/>
        <v>0</v>
      </c>
      <c r="CG48" s="342">
        <f t="shared" si="22"/>
        <v>0</v>
      </c>
      <c r="CH48" s="341">
        <f t="shared" si="23"/>
        <v>0</v>
      </c>
      <c r="CI48" s="342">
        <f t="shared" si="24"/>
        <v>0</v>
      </c>
      <c r="CJ48" s="341">
        <f t="shared" si="25"/>
        <v>0</v>
      </c>
      <c r="CK48" s="342">
        <f t="shared" si="26"/>
        <v>0</v>
      </c>
      <c r="CL48" s="341">
        <f t="shared" si="66"/>
        <v>0</v>
      </c>
      <c r="CM48" s="341">
        <f t="shared" si="27"/>
        <v>0</v>
      </c>
      <c r="CN48" s="341">
        <f t="shared" si="67"/>
        <v>0</v>
      </c>
      <c r="CO48" s="341">
        <f t="shared" si="28"/>
        <v>0</v>
      </c>
      <c r="CP48" s="341">
        <f t="shared" si="29"/>
        <v>0</v>
      </c>
      <c r="CQ48" s="342">
        <f t="shared" si="30"/>
        <v>0</v>
      </c>
      <c r="CR48" s="341">
        <f t="shared" si="31"/>
        <v>0</v>
      </c>
      <c r="CS48" s="342">
        <f t="shared" si="32"/>
        <v>0</v>
      </c>
      <c r="CT48" s="341">
        <f t="shared" si="33"/>
        <v>0</v>
      </c>
      <c r="CU48" s="342">
        <f t="shared" si="34"/>
        <v>0</v>
      </c>
      <c r="CV48" s="344">
        <f t="shared" si="68"/>
        <v>0</v>
      </c>
      <c r="CW48" s="344">
        <f t="shared" si="35"/>
        <v>0</v>
      </c>
      <c r="CX48" s="344">
        <f t="shared" si="69"/>
        <v>0</v>
      </c>
      <c r="CY48" s="344">
        <f t="shared" ref="CY48" si="409">CX48*$BZ48</f>
        <v>0</v>
      </c>
      <c r="CZ48" s="344">
        <f t="shared" si="71"/>
        <v>0</v>
      </c>
      <c r="DA48" s="344">
        <f t="shared" ref="DA48" si="410">CZ48*$BZ48</f>
        <v>0</v>
      </c>
      <c r="DB48" s="344">
        <f t="shared" si="73"/>
        <v>0</v>
      </c>
      <c r="DC48" s="344">
        <f t="shared" ref="DC48" si="411">DB48*$BZ48</f>
        <v>0</v>
      </c>
      <c r="DD48" s="344">
        <f t="shared" si="75"/>
        <v>0</v>
      </c>
      <c r="DE48" s="344">
        <f t="shared" ref="DE48" si="412">DD48*$BZ48</f>
        <v>0</v>
      </c>
      <c r="DF48" s="344">
        <f t="shared" si="77"/>
        <v>0</v>
      </c>
      <c r="DG48" s="344">
        <f t="shared" ref="DG48" si="413">DF48*$BZ48</f>
        <v>0</v>
      </c>
      <c r="DH48" s="344">
        <f t="shared" si="79"/>
        <v>0</v>
      </c>
      <c r="DI48" s="344">
        <f t="shared" si="41"/>
        <v>0</v>
      </c>
      <c r="DJ48" s="344">
        <f t="shared" si="80"/>
        <v>0</v>
      </c>
      <c r="DK48" s="344">
        <f t="shared" si="42"/>
        <v>0</v>
      </c>
      <c r="DL48" s="344">
        <f t="shared" si="43"/>
        <v>0</v>
      </c>
      <c r="DM48" s="342">
        <f t="shared" si="44"/>
        <v>0</v>
      </c>
      <c r="DN48" s="344">
        <f t="shared" si="45"/>
        <v>0</v>
      </c>
      <c r="DO48" s="342">
        <f t="shared" si="46"/>
        <v>0</v>
      </c>
      <c r="DP48" s="344">
        <f t="shared" si="47"/>
        <v>0</v>
      </c>
      <c r="DQ48" s="342">
        <f t="shared" si="48"/>
        <v>0</v>
      </c>
      <c r="DR48" s="341">
        <f t="shared" si="81"/>
        <v>0</v>
      </c>
      <c r="DS48" s="341">
        <f t="shared" si="49"/>
        <v>0</v>
      </c>
      <c r="DT48" s="341">
        <f t="shared" si="82"/>
        <v>0</v>
      </c>
      <c r="DU48" s="341">
        <f t="shared" ref="DU48" si="414">DT48*$BZ48</f>
        <v>0</v>
      </c>
      <c r="DV48" s="341">
        <f t="shared" si="84"/>
        <v>0</v>
      </c>
      <c r="DW48" s="341">
        <f t="shared" ref="DW48" si="415">DV48*$BZ48</f>
        <v>0</v>
      </c>
      <c r="DX48" s="341">
        <f t="shared" si="86"/>
        <v>0</v>
      </c>
      <c r="DY48" s="341">
        <f t="shared" ref="DY48" si="416">DX48*$BZ48</f>
        <v>0</v>
      </c>
      <c r="DZ48" s="341">
        <f t="shared" si="88"/>
        <v>0</v>
      </c>
      <c r="EA48" s="341">
        <f t="shared" ref="EA48" si="417">DZ48*$BZ48</f>
        <v>0</v>
      </c>
      <c r="EB48" s="341">
        <f t="shared" si="90"/>
        <v>0</v>
      </c>
      <c r="EC48" s="341">
        <f t="shared" ref="EC48" si="418">EB48*$BZ48</f>
        <v>0</v>
      </c>
      <c r="ED48" s="341">
        <f t="shared" si="92"/>
        <v>0</v>
      </c>
      <c r="EE48" s="341">
        <f t="shared" si="55"/>
        <v>0</v>
      </c>
      <c r="EF48" s="341">
        <f t="shared" si="93"/>
        <v>0</v>
      </c>
      <c r="EG48" s="341">
        <f t="shared" si="56"/>
        <v>0</v>
      </c>
      <c r="EH48" s="341">
        <f t="shared" si="57"/>
        <v>0</v>
      </c>
      <c r="EI48" s="346">
        <f t="shared" si="58"/>
        <v>0</v>
      </c>
      <c r="EJ48" s="341">
        <f t="shared" si="59"/>
        <v>0</v>
      </c>
      <c r="EK48" s="347">
        <f t="shared" si="60"/>
        <v>0</v>
      </c>
      <c r="EL48" s="341">
        <f t="shared" si="61"/>
        <v>0</v>
      </c>
      <c r="EM48" s="347">
        <f t="shared" si="62"/>
        <v>0</v>
      </c>
      <c r="EN48" s="348">
        <f t="shared" si="63"/>
        <v>0</v>
      </c>
    </row>
    <row r="49" spans="1:144" ht="20.100000000000001" customHeight="1">
      <c r="A49" s="349">
        <f t="shared" si="224"/>
        <v>36</v>
      </c>
      <c r="B49" s="1136"/>
      <c r="C49" s="1136"/>
      <c r="D49" s="350"/>
      <c r="E49" s="350"/>
      <c r="F49" s="350"/>
      <c r="G49" s="350"/>
      <c r="H49" s="350"/>
      <c r="I49" s="351" t="s">
        <v>17</v>
      </c>
      <c r="J49" s="350"/>
      <c r="K49" s="351" t="s">
        <v>44</v>
      </c>
      <c r="L49" s="350"/>
      <c r="M49" s="350"/>
      <c r="N49" s="326" t="str">
        <f>IF(L49="常勤",1,IF(M49="","",IF(M49=0,0,IF(ROUND(M49/⑤⑧処遇Ⅰ入力シート!$B$17,1)&lt;0.1,0.1,ROUND(M49/⑤⑧処遇Ⅰ入力シート!$B$17,1)))))</f>
        <v/>
      </c>
      <c r="O49" s="327"/>
      <c r="P49" s="328" t="s">
        <v>342</v>
      </c>
      <c r="Q49" s="352"/>
      <c r="R49" s="353"/>
      <c r="S49" s="354"/>
      <c r="T49" s="354"/>
      <c r="U49" s="355">
        <f t="shared" si="385"/>
        <v>0</v>
      </c>
      <c r="V49" s="354"/>
      <c r="W49" s="333" t="e">
        <f>ROUND((U49+V49)*⑤⑧処遇Ⅰ入力シート!$AG$17/⑤⑧処遇Ⅰ入力シート!$AC$17,0)</f>
        <v>#DIV/0!</v>
      </c>
      <c r="X49" s="356" t="e">
        <f t="shared" si="386"/>
        <v>#DIV/0!</v>
      </c>
      <c r="Y49" s="353"/>
      <c r="Z49" s="354"/>
      <c r="AA49" s="354"/>
      <c r="AB49" s="354"/>
      <c r="AC49" s="354"/>
      <c r="AD49" s="335">
        <f t="shared" si="14"/>
        <v>0</v>
      </c>
      <c r="AE49" s="333" t="e">
        <f>ROUND(AD49*⑤⑧処遇Ⅰ入力シート!$AG$17/⑤⑧処遇Ⅰ入力シート!$AC$17,0)</f>
        <v>#DIV/0!</v>
      </c>
      <c r="AF49" s="356" t="e">
        <f t="shared" si="387"/>
        <v>#DIV/0!</v>
      </c>
      <c r="AG49" s="357"/>
      <c r="AH49" s="354"/>
      <c r="AI49" s="354"/>
      <c r="AJ49" s="333" t="e">
        <f>ROUND(SUM(AG49:AI49)*⑤⑧処遇Ⅰ入力シート!$AG$17/⑤⑧処遇Ⅰ入力シート!$AC$17,0)</f>
        <v>#DIV/0!</v>
      </c>
      <c r="AK49" s="358" t="e">
        <f t="shared" si="388"/>
        <v>#DIV/0!</v>
      </c>
      <c r="AL49" s="338">
        <f t="shared" si="17"/>
        <v>0</v>
      </c>
      <c r="AM49" s="1131"/>
      <c r="AN49" s="1131"/>
      <c r="AO49" s="1131"/>
      <c r="AP49" s="252"/>
      <c r="AQ49" s="252"/>
      <c r="AR49" s="252"/>
      <c r="AS49" s="363"/>
      <c r="AT49" s="363"/>
      <c r="AU49" s="364"/>
      <c r="AV49" s="365"/>
      <c r="AW49" s="365"/>
      <c r="AX49" s="366"/>
      <c r="AY49" s="366"/>
      <c r="AZ49" s="367"/>
      <c r="BA49" s="367"/>
      <c r="BB49" s="368"/>
      <c r="BC49" s="368"/>
      <c r="BD49" s="368"/>
      <c r="BE49" s="368"/>
      <c r="BF49" s="368"/>
      <c r="BG49" s="368"/>
      <c r="BH49" s="228"/>
      <c r="BI49" s="363"/>
      <c r="BJ49" s="363"/>
      <c r="BK49" s="364"/>
      <c r="BL49" s="365"/>
      <c r="BM49" s="365"/>
      <c r="BN49" s="366"/>
      <c r="BO49" s="366"/>
      <c r="BP49" s="367"/>
      <c r="BQ49" s="367"/>
      <c r="BR49" s="368"/>
      <c r="BS49" s="368"/>
      <c r="BT49" s="368"/>
      <c r="BU49" s="368"/>
      <c r="BV49" s="368"/>
      <c r="BW49" s="368"/>
      <c r="BX49" s="252"/>
      <c r="BY49" s="252"/>
      <c r="BZ49" s="339" t="str">
        <f t="shared" si="18"/>
        <v>0</v>
      </c>
      <c r="CB49" s="340">
        <f t="shared" si="64"/>
        <v>0</v>
      </c>
      <c r="CC49" s="341">
        <f t="shared" si="19"/>
        <v>0</v>
      </c>
      <c r="CD49" s="341">
        <f t="shared" si="65"/>
        <v>0</v>
      </c>
      <c r="CE49" s="341">
        <f t="shared" si="20"/>
        <v>0</v>
      </c>
      <c r="CF49" s="341">
        <f t="shared" si="21"/>
        <v>0</v>
      </c>
      <c r="CG49" s="342">
        <f t="shared" si="22"/>
        <v>0</v>
      </c>
      <c r="CH49" s="341">
        <f t="shared" si="23"/>
        <v>0</v>
      </c>
      <c r="CI49" s="342">
        <f t="shared" si="24"/>
        <v>0</v>
      </c>
      <c r="CJ49" s="341">
        <f t="shared" si="25"/>
        <v>0</v>
      </c>
      <c r="CK49" s="342">
        <f t="shared" si="26"/>
        <v>0</v>
      </c>
      <c r="CL49" s="341">
        <f t="shared" si="66"/>
        <v>0</v>
      </c>
      <c r="CM49" s="341">
        <f t="shared" si="27"/>
        <v>0</v>
      </c>
      <c r="CN49" s="341">
        <f t="shared" si="67"/>
        <v>0</v>
      </c>
      <c r="CO49" s="341">
        <f t="shared" si="28"/>
        <v>0</v>
      </c>
      <c r="CP49" s="341">
        <f t="shared" si="29"/>
        <v>0</v>
      </c>
      <c r="CQ49" s="342">
        <f t="shared" si="30"/>
        <v>0</v>
      </c>
      <c r="CR49" s="341">
        <f t="shared" si="31"/>
        <v>0</v>
      </c>
      <c r="CS49" s="342">
        <f t="shared" si="32"/>
        <v>0</v>
      </c>
      <c r="CT49" s="341">
        <f t="shared" si="33"/>
        <v>0</v>
      </c>
      <c r="CU49" s="342">
        <f t="shared" si="34"/>
        <v>0</v>
      </c>
      <c r="CV49" s="344">
        <f t="shared" si="68"/>
        <v>0</v>
      </c>
      <c r="CW49" s="344">
        <f t="shared" si="35"/>
        <v>0</v>
      </c>
      <c r="CX49" s="344">
        <f t="shared" si="69"/>
        <v>0</v>
      </c>
      <c r="CY49" s="344">
        <f t="shared" ref="CY49" si="419">CX49*$BZ49</f>
        <v>0</v>
      </c>
      <c r="CZ49" s="344">
        <f t="shared" si="71"/>
        <v>0</v>
      </c>
      <c r="DA49" s="344">
        <f t="shared" ref="DA49" si="420">CZ49*$BZ49</f>
        <v>0</v>
      </c>
      <c r="DB49" s="344">
        <f t="shared" si="73"/>
        <v>0</v>
      </c>
      <c r="DC49" s="344">
        <f t="shared" ref="DC49" si="421">DB49*$BZ49</f>
        <v>0</v>
      </c>
      <c r="DD49" s="344">
        <f t="shared" si="75"/>
        <v>0</v>
      </c>
      <c r="DE49" s="344">
        <f t="shared" ref="DE49" si="422">DD49*$BZ49</f>
        <v>0</v>
      </c>
      <c r="DF49" s="344">
        <f t="shared" si="77"/>
        <v>0</v>
      </c>
      <c r="DG49" s="344">
        <f t="shared" ref="DG49" si="423">DF49*$BZ49</f>
        <v>0</v>
      </c>
      <c r="DH49" s="344">
        <f t="shared" si="79"/>
        <v>0</v>
      </c>
      <c r="DI49" s="344">
        <f t="shared" si="41"/>
        <v>0</v>
      </c>
      <c r="DJ49" s="344">
        <f t="shared" si="80"/>
        <v>0</v>
      </c>
      <c r="DK49" s="344">
        <f t="shared" si="42"/>
        <v>0</v>
      </c>
      <c r="DL49" s="344">
        <f t="shared" si="43"/>
        <v>0</v>
      </c>
      <c r="DM49" s="342">
        <f t="shared" si="44"/>
        <v>0</v>
      </c>
      <c r="DN49" s="344">
        <f t="shared" si="45"/>
        <v>0</v>
      </c>
      <c r="DO49" s="342">
        <f t="shared" si="46"/>
        <v>0</v>
      </c>
      <c r="DP49" s="344">
        <f t="shared" si="47"/>
        <v>0</v>
      </c>
      <c r="DQ49" s="342">
        <f t="shared" si="48"/>
        <v>0</v>
      </c>
      <c r="DR49" s="341">
        <f t="shared" si="81"/>
        <v>0</v>
      </c>
      <c r="DS49" s="341">
        <f t="shared" si="49"/>
        <v>0</v>
      </c>
      <c r="DT49" s="341">
        <f t="shared" si="82"/>
        <v>0</v>
      </c>
      <c r="DU49" s="341">
        <f t="shared" ref="DU49" si="424">DT49*$BZ49</f>
        <v>0</v>
      </c>
      <c r="DV49" s="341">
        <f t="shared" si="84"/>
        <v>0</v>
      </c>
      <c r="DW49" s="341">
        <f t="shared" ref="DW49" si="425">DV49*$BZ49</f>
        <v>0</v>
      </c>
      <c r="DX49" s="341">
        <f t="shared" si="86"/>
        <v>0</v>
      </c>
      <c r="DY49" s="341">
        <f t="shared" ref="DY49" si="426">DX49*$BZ49</f>
        <v>0</v>
      </c>
      <c r="DZ49" s="341">
        <f t="shared" si="88"/>
        <v>0</v>
      </c>
      <c r="EA49" s="341">
        <f t="shared" ref="EA49" si="427">DZ49*$BZ49</f>
        <v>0</v>
      </c>
      <c r="EB49" s="341">
        <f t="shared" si="90"/>
        <v>0</v>
      </c>
      <c r="EC49" s="341">
        <f t="shared" ref="EC49" si="428">EB49*$BZ49</f>
        <v>0</v>
      </c>
      <c r="ED49" s="341">
        <f t="shared" si="92"/>
        <v>0</v>
      </c>
      <c r="EE49" s="341">
        <f t="shared" si="55"/>
        <v>0</v>
      </c>
      <c r="EF49" s="341">
        <f t="shared" si="93"/>
        <v>0</v>
      </c>
      <c r="EG49" s="341">
        <f t="shared" si="56"/>
        <v>0</v>
      </c>
      <c r="EH49" s="341">
        <f t="shared" si="57"/>
        <v>0</v>
      </c>
      <c r="EI49" s="346">
        <f t="shared" si="58"/>
        <v>0</v>
      </c>
      <c r="EJ49" s="341">
        <f t="shared" si="59"/>
        <v>0</v>
      </c>
      <c r="EK49" s="347">
        <f t="shared" si="60"/>
        <v>0</v>
      </c>
      <c r="EL49" s="341">
        <f t="shared" si="61"/>
        <v>0</v>
      </c>
      <c r="EM49" s="347">
        <f t="shared" si="62"/>
        <v>0</v>
      </c>
      <c r="EN49" s="348">
        <f t="shared" si="63"/>
        <v>0</v>
      </c>
    </row>
    <row r="50" spans="1:144" ht="20.100000000000001" customHeight="1">
      <c r="A50" s="349">
        <f t="shared" si="224"/>
        <v>37</v>
      </c>
      <c r="B50" s="1136"/>
      <c r="C50" s="1136"/>
      <c r="D50" s="350"/>
      <c r="E50" s="350"/>
      <c r="F50" s="350"/>
      <c r="G50" s="350"/>
      <c r="H50" s="350"/>
      <c r="I50" s="351" t="s">
        <v>17</v>
      </c>
      <c r="J50" s="350"/>
      <c r="K50" s="351" t="s">
        <v>44</v>
      </c>
      <c r="L50" s="350"/>
      <c r="M50" s="350"/>
      <c r="N50" s="326" t="str">
        <f>IF(L50="常勤",1,IF(M50="","",IF(M50=0,0,IF(ROUND(M50/⑤⑧処遇Ⅰ入力シート!$B$17,1)&lt;0.1,0.1,ROUND(M50/⑤⑧処遇Ⅰ入力シート!$B$17,1)))))</f>
        <v/>
      </c>
      <c r="O50" s="327"/>
      <c r="P50" s="328" t="s">
        <v>342</v>
      </c>
      <c r="Q50" s="352"/>
      <c r="R50" s="353"/>
      <c r="S50" s="354"/>
      <c r="T50" s="354"/>
      <c r="U50" s="355">
        <f t="shared" si="385"/>
        <v>0</v>
      </c>
      <c r="V50" s="354"/>
      <c r="W50" s="333" t="e">
        <f>ROUND((U50+V50)*⑤⑧処遇Ⅰ入力シート!$AG$17/⑤⑧処遇Ⅰ入力シート!$AC$17,0)</f>
        <v>#DIV/0!</v>
      </c>
      <c r="X50" s="356" t="e">
        <f t="shared" si="386"/>
        <v>#DIV/0!</v>
      </c>
      <c r="Y50" s="353"/>
      <c r="Z50" s="354"/>
      <c r="AA50" s="354"/>
      <c r="AB50" s="354"/>
      <c r="AC50" s="354"/>
      <c r="AD50" s="335">
        <f t="shared" si="14"/>
        <v>0</v>
      </c>
      <c r="AE50" s="333" t="e">
        <f>ROUND(AD50*⑤⑧処遇Ⅰ入力シート!$AG$17/⑤⑧処遇Ⅰ入力シート!$AC$17,0)</f>
        <v>#DIV/0!</v>
      </c>
      <c r="AF50" s="356" t="e">
        <f t="shared" si="387"/>
        <v>#DIV/0!</v>
      </c>
      <c r="AG50" s="357"/>
      <c r="AH50" s="354"/>
      <c r="AI50" s="354"/>
      <c r="AJ50" s="333" t="e">
        <f>ROUND(SUM(AG50:AI50)*⑤⑧処遇Ⅰ入力シート!$AG$17/⑤⑧処遇Ⅰ入力シート!$AC$17,0)</f>
        <v>#DIV/0!</v>
      </c>
      <c r="AK50" s="358" t="e">
        <f t="shared" si="388"/>
        <v>#DIV/0!</v>
      </c>
      <c r="AL50" s="338">
        <f t="shared" si="17"/>
        <v>0</v>
      </c>
      <c r="AM50" s="1131"/>
      <c r="AN50" s="1131"/>
      <c r="AO50" s="1131"/>
      <c r="AP50" s="252"/>
      <c r="AQ50" s="252"/>
      <c r="AR50" s="252"/>
      <c r="AS50" s="363"/>
      <c r="AT50" s="363"/>
      <c r="AU50" s="364"/>
      <c r="AV50" s="365"/>
      <c r="AW50" s="365"/>
      <c r="AX50" s="366"/>
      <c r="AY50" s="366"/>
      <c r="AZ50" s="367"/>
      <c r="BA50" s="367"/>
      <c r="BB50" s="368"/>
      <c r="BC50" s="368"/>
      <c r="BD50" s="368"/>
      <c r="BE50" s="368"/>
      <c r="BF50" s="368"/>
      <c r="BG50" s="368"/>
      <c r="BH50" s="228"/>
      <c r="BI50" s="363"/>
      <c r="BJ50" s="363"/>
      <c r="BK50" s="364"/>
      <c r="BL50" s="365"/>
      <c r="BM50" s="365"/>
      <c r="BN50" s="366"/>
      <c r="BO50" s="366"/>
      <c r="BP50" s="367"/>
      <c r="BQ50" s="367"/>
      <c r="BR50" s="368"/>
      <c r="BS50" s="368"/>
      <c r="BT50" s="368"/>
      <c r="BU50" s="368"/>
      <c r="BV50" s="368"/>
      <c r="BW50" s="368"/>
      <c r="BX50" s="252"/>
      <c r="BY50" s="252"/>
      <c r="BZ50" s="339" t="str">
        <f t="shared" si="18"/>
        <v>0</v>
      </c>
      <c r="CB50" s="340">
        <f t="shared" si="64"/>
        <v>0</v>
      </c>
      <c r="CC50" s="341">
        <f t="shared" si="19"/>
        <v>0</v>
      </c>
      <c r="CD50" s="341">
        <f t="shared" si="65"/>
        <v>0</v>
      </c>
      <c r="CE50" s="341">
        <f t="shared" si="20"/>
        <v>0</v>
      </c>
      <c r="CF50" s="341">
        <f t="shared" si="21"/>
        <v>0</v>
      </c>
      <c r="CG50" s="342">
        <f t="shared" si="22"/>
        <v>0</v>
      </c>
      <c r="CH50" s="341">
        <f t="shared" si="23"/>
        <v>0</v>
      </c>
      <c r="CI50" s="342">
        <f t="shared" si="24"/>
        <v>0</v>
      </c>
      <c r="CJ50" s="341">
        <f t="shared" si="25"/>
        <v>0</v>
      </c>
      <c r="CK50" s="342">
        <f t="shared" si="26"/>
        <v>0</v>
      </c>
      <c r="CL50" s="341">
        <f t="shared" si="66"/>
        <v>0</v>
      </c>
      <c r="CM50" s="341">
        <f t="shared" si="27"/>
        <v>0</v>
      </c>
      <c r="CN50" s="341">
        <f t="shared" si="67"/>
        <v>0</v>
      </c>
      <c r="CO50" s="341">
        <f t="shared" si="28"/>
        <v>0</v>
      </c>
      <c r="CP50" s="341">
        <f t="shared" si="29"/>
        <v>0</v>
      </c>
      <c r="CQ50" s="342">
        <f t="shared" si="30"/>
        <v>0</v>
      </c>
      <c r="CR50" s="341">
        <f t="shared" si="31"/>
        <v>0</v>
      </c>
      <c r="CS50" s="342">
        <f t="shared" si="32"/>
        <v>0</v>
      </c>
      <c r="CT50" s="341">
        <f t="shared" si="33"/>
        <v>0</v>
      </c>
      <c r="CU50" s="342">
        <f t="shared" si="34"/>
        <v>0</v>
      </c>
      <c r="CV50" s="344">
        <f t="shared" si="68"/>
        <v>0</v>
      </c>
      <c r="CW50" s="344">
        <f t="shared" si="35"/>
        <v>0</v>
      </c>
      <c r="CX50" s="344">
        <f t="shared" si="69"/>
        <v>0</v>
      </c>
      <c r="CY50" s="344">
        <f t="shared" ref="CY50" si="429">CX50*$BZ50</f>
        <v>0</v>
      </c>
      <c r="CZ50" s="344">
        <f t="shared" si="71"/>
        <v>0</v>
      </c>
      <c r="DA50" s="344">
        <f t="shared" ref="DA50" si="430">CZ50*$BZ50</f>
        <v>0</v>
      </c>
      <c r="DB50" s="344">
        <f t="shared" si="73"/>
        <v>0</v>
      </c>
      <c r="DC50" s="344">
        <f t="shared" ref="DC50" si="431">DB50*$BZ50</f>
        <v>0</v>
      </c>
      <c r="DD50" s="344">
        <f t="shared" si="75"/>
        <v>0</v>
      </c>
      <c r="DE50" s="344">
        <f t="shared" ref="DE50" si="432">DD50*$BZ50</f>
        <v>0</v>
      </c>
      <c r="DF50" s="344">
        <f t="shared" si="77"/>
        <v>0</v>
      </c>
      <c r="DG50" s="344">
        <f t="shared" ref="DG50" si="433">DF50*$BZ50</f>
        <v>0</v>
      </c>
      <c r="DH50" s="344">
        <f t="shared" si="79"/>
        <v>0</v>
      </c>
      <c r="DI50" s="344">
        <f t="shared" si="41"/>
        <v>0</v>
      </c>
      <c r="DJ50" s="344">
        <f t="shared" si="80"/>
        <v>0</v>
      </c>
      <c r="DK50" s="344">
        <f t="shared" si="42"/>
        <v>0</v>
      </c>
      <c r="DL50" s="344">
        <f t="shared" si="43"/>
        <v>0</v>
      </c>
      <c r="DM50" s="342">
        <f t="shared" si="44"/>
        <v>0</v>
      </c>
      <c r="DN50" s="344">
        <f t="shared" si="45"/>
        <v>0</v>
      </c>
      <c r="DO50" s="342">
        <f t="shared" si="46"/>
        <v>0</v>
      </c>
      <c r="DP50" s="344">
        <f t="shared" si="47"/>
        <v>0</v>
      </c>
      <c r="DQ50" s="342">
        <f t="shared" si="48"/>
        <v>0</v>
      </c>
      <c r="DR50" s="341">
        <f t="shared" si="81"/>
        <v>0</v>
      </c>
      <c r="DS50" s="341">
        <f t="shared" si="49"/>
        <v>0</v>
      </c>
      <c r="DT50" s="341">
        <f t="shared" si="82"/>
        <v>0</v>
      </c>
      <c r="DU50" s="341">
        <f t="shared" ref="DU50" si="434">DT50*$BZ50</f>
        <v>0</v>
      </c>
      <c r="DV50" s="341">
        <f t="shared" si="84"/>
        <v>0</v>
      </c>
      <c r="DW50" s="341">
        <f t="shared" ref="DW50" si="435">DV50*$BZ50</f>
        <v>0</v>
      </c>
      <c r="DX50" s="341">
        <f t="shared" si="86"/>
        <v>0</v>
      </c>
      <c r="DY50" s="341">
        <f t="shared" ref="DY50" si="436">DX50*$BZ50</f>
        <v>0</v>
      </c>
      <c r="DZ50" s="341">
        <f t="shared" si="88"/>
        <v>0</v>
      </c>
      <c r="EA50" s="341">
        <f t="shared" ref="EA50" si="437">DZ50*$BZ50</f>
        <v>0</v>
      </c>
      <c r="EB50" s="341">
        <f t="shared" si="90"/>
        <v>0</v>
      </c>
      <c r="EC50" s="341">
        <f t="shared" ref="EC50" si="438">EB50*$BZ50</f>
        <v>0</v>
      </c>
      <c r="ED50" s="341">
        <f t="shared" si="92"/>
        <v>0</v>
      </c>
      <c r="EE50" s="341">
        <f t="shared" si="55"/>
        <v>0</v>
      </c>
      <c r="EF50" s="341">
        <f t="shared" si="93"/>
        <v>0</v>
      </c>
      <c r="EG50" s="341">
        <f t="shared" si="56"/>
        <v>0</v>
      </c>
      <c r="EH50" s="341">
        <f t="shared" si="57"/>
        <v>0</v>
      </c>
      <c r="EI50" s="346">
        <f t="shared" si="58"/>
        <v>0</v>
      </c>
      <c r="EJ50" s="341">
        <f t="shared" si="59"/>
        <v>0</v>
      </c>
      <c r="EK50" s="347">
        <f t="shared" si="60"/>
        <v>0</v>
      </c>
      <c r="EL50" s="341">
        <f t="shared" si="61"/>
        <v>0</v>
      </c>
      <c r="EM50" s="347">
        <f t="shared" si="62"/>
        <v>0</v>
      </c>
      <c r="EN50" s="348">
        <f t="shared" si="63"/>
        <v>0</v>
      </c>
    </row>
    <row r="51" spans="1:144" ht="20.100000000000001" customHeight="1">
      <c r="A51" s="349">
        <f t="shared" si="224"/>
        <v>38</v>
      </c>
      <c r="B51" s="1136"/>
      <c r="C51" s="1136"/>
      <c r="D51" s="350"/>
      <c r="E51" s="350"/>
      <c r="F51" s="350"/>
      <c r="G51" s="350"/>
      <c r="H51" s="350"/>
      <c r="I51" s="351" t="s">
        <v>17</v>
      </c>
      <c r="J51" s="350"/>
      <c r="K51" s="351" t="s">
        <v>44</v>
      </c>
      <c r="L51" s="350"/>
      <c r="M51" s="350"/>
      <c r="N51" s="326" t="str">
        <f>IF(L51="常勤",1,IF(M51="","",IF(M51=0,0,IF(ROUND(M51/⑤⑧処遇Ⅰ入力シート!$B$17,1)&lt;0.1,0.1,ROUND(M51/⑤⑧処遇Ⅰ入力シート!$B$17,1)))))</f>
        <v/>
      </c>
      <c r="O51" s="327"/>
      <c r="P51" s="328" t="s">
        <v>342</v>
      </c>
      <c r="Q51" s="352"/>
      <c r="R51" s="353"/>
      <c r="S51" s="354"/>
      <c r="T51" s="354"/>
      <c r="U51" s="355">
        <f t="shared" si="385"/>
        <v>0</v>
      </c>
      <c r="V51" s="354"/>
      <c r="W51" s="333" t="e">
        <f>ROUND((U51+V51)*⑤⑧処遇Ⅰ入力シート!$AG$17/⑤⑧処遇Ⅰ入力シート!$AC$17,0)</f>
        <v>#DIV/0!</v>
      </c>
      <c r="X51" s="356" t="e">
        <f t="shared" si="386"/>
        <v>#DIV/0!</v>
      </c>
      <c r="Y51" s="353"/>
      <c r="Z51" s="354"/>
      <c r="AA51" s="354"/>
      <c r="AB51" s="354"/>
      <c r="AC51" s="354"/>
      <c r="AD51" s="335">
        <f t="shared" si="14"/>
        <v>0</v>
      </c>
      <c r="AE51" s="333" t="e">
        <f>ROUND(AD51*⑤⑧処遇Ⅰ入力シート!$AG$17/⑤⑧処遇Ⅰ入力シート!$AC$17,0)</f>
        <v>#DIV/0!</v>
      </c>
      <c r="AF51" s="356" t="e">
        <f t="shared" si="387"/>
        <v>#DIV/0!</v>
      </c>
      <c r="AG51" s="357"/>
      <c r="AH51" s="354"/>
      <c r="AI51" s="354"/>
      <c r="AJ51" s="333" t="e">
        <f>ROUND(SUM(AG51:AI51)*⑤⑧処遇Ⅰ入力シート!$AG$17/⑤⑧処遇Ⅰ入力シート!$AC$17,0)</f>
        <v>#DIV/0!</v>
      </c>
      <c r="AK51" s="358" t="e">
        <f t="shared" si="388"/>
        <v>#DIV/0!</v>
      </c>
      <c r="AL51" s="338">
        <f t="shared" si="17"/>
        <v>0</v>
      </c>
      <c r="AM51" s="1131"/>
      <c r="AN51" s="1131"/>
      <c r="AO51" s="1131"/>
      <c r="AP51" s="252"/>
      <c r="AQ51" s="252"/>
      <c r="AR51" s="252"/>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52"/>
      <c r="BY51" s="252"/>
      <c r="BZ51" s="339" t="str">
        <f t="shared" si="18"/>
        <v>0</v>
      </c>
      <c r="CB51" s="340">
        <f t="shared" si="64"/>
        <v>0</v>
      </c>
      <c r="CC51" s="341">
        <f t="shared" si="19"/>
        <v>0</v>
      </c>
      <c r="CD51" s="341">
        <f t="shared" si="65"/>
        <v>0</v>
      </c>
      <c r="CE51" s="341">
        <f t="shared" si="20"/>
        <v>0</v>
      </c>
      <c r="CF51" s="341">
        <f t="shared" si="21"/>
        <v>0</v>
      </c>
      <c r="CG51" s="342">
        <f t="shared" si="22"/>
        <v>0</v>
      </c>
      <c r="CH51" s="341">
        <f t="shared" si="23"/>
        <v>0</v>
      </c>
      <c r="CI51" s="342">
        <f t="shared" si="24"/>
        <v>0</v>
      </c>
      <c r="CJ51" s="341">
        <f t="shared" si="25"/>
        <v>0</v>
      </c>
      <c r="CK51" s="342">
        <f t="shared" si="26"/>
        <v>0</v>
      </c>
      <c r="CL51" s="341">
        <f t="shared" si="66"/>
        <v>0</v>
      </c>
      <c r="CM51" s="341">
        <f t="shared" si="27"/>
        <v>0</v>
      </c>
      <c r="CN51" s="341">
        <f t="shared" si="67"/>
        <v>0</v>
      </c>
      <c r="CO51" s="341">
        <f t="shared" si="28"/>
        <v>0</v>
      </c>
      <c r="CP51" s="341">
        <f t="shared" si="29"/>
        <v>0</v>
      </c>
      <c r="CQ51" s="342">
        <f t="shared" si="30"/>
        <v>0</v>
      </c>
      <c r="CR51" s="341">
        <f t="shared" si="31"/>
        <v>0</v>
      </c>
      <c r="CS51" s="342">
        <f t="shared" si="32"/>
        <v>0</v>
      </c>
      <c r="CT51" s="341">
        <f t="shared" si="33"/>
        <v>0</v>
      </c>
      <c r="CU51" s="342">
        <f t="shared" si="34"/>
        <v>0</v>
      </c>
      <c r="CV51" s="344">
        <f t="shared" si="68"/>
        <v>0</v>
      </c>
      <c r="CW51" s="344">
        <f t="shared" si="35"/>
        <v>0</v>
      </c>
      <c r="CX51" s="344">
        <f t="shared" si="69"/>
        <v>0</v>
      </c>
      <c r="CY51" s="344">
        <f t="shared" ref="CY51" si="439">CX51*$BZ51</f>
        <v>0</v>
      </c>
      <c r="CZ51" s="344">
        <f t="shared" si="71"/>
        <v>0</v>
      </c>
      <c r="DA51" s="344">
        <f t="shared" ref="DA51" si="440">CZ51*$BZ51</f>
        <v>0</v>
      </c>
      <c r="DB51" s="344">
        <f t="shared" si="73"/>
        <v>0</v>
      </c>
      <c r="DC51" s="344">
        <f t="shared" ref="DC51" si="441">DB51*$BZ51</f>
        <v>0</v>
      </c>
      <c r="DD51" s="344">
        <f t="shared" si="75"/>
        <v>0</v>
      </c>
      <c r="DE51" s="344">
        <f t="shared" ref="DE51" si="442">DD51*$BZ51</f>
        <v>0</v>
      </c>
      <c r="DF51" s="344">
        <f t="shared" si="77"/>
        <v>0</v>
      </c>
      <c r="DG51" s="344">
        <f t="shared" ref="DG51" si="443">DF51*$BZ51</f>
        <v>0</v>
      </c>
      <c r="DH51" s="344">
        <f t="shared" si="79"/>
        <v>0</v>
      </c>
      <c r="DI51" s="344">
        <f t="shared" si="41"/>
        <v>0</v>
      </c>
      <c r="DJ51" s="344">
        <f t="shared" si="80"/>
        <v>0</v>
      </c>
      <c r="DK51" s="344">
        <f t="shared" si="42"/>
        <v>0</v>
      </c>
      <c r="DL51" s="344">
        <f t="shared" si="43"/>
        <v>0</v>
      </c>
      <c r="DM51" s="342">
        <f t="shared" si="44"/>
        <v>0</v>
      </c>
      <c r="DN51" s="344">
        <f t="shared" si="45"/>
        <v>0</v>
      </c>
      <c r="DO51" s="342">
        <f t="shared" si="46"/>
        <v>0</v>
      </c>
      <c r="DP51" s="344">
        <f t="shared" si="47"/>
        <v>0</v>
      </c>
      <c r="DQ51" s="342">
        <f t="shared" si="48"/>
        <v>0</v>
      </c>
      <c r="DR51" s="341">
        <f t="shared" si="81"/>
        <v>0</v>
      </c>
      <c r="DS51" s="341">
        <f t="shared" si="49"/>
        <v>0</v>
      </c>
      <c r="DT51" s="341">
        <f t="shared" si="82"/>
        <v>0</v>
      </c>
      <c r="DU51" s="341">
        <f t="shared" ref="DU51" si="444">DT51*$BZ51</f>
        <v>0</v>
      </c>
      <c r="DV51" s="341">
        <f t="shared" si="84"/>
        <v>0</v>
      </c>
      <c r="DW51" s="341">
        <f t="shared" ref="DW51" si="445">DV51*$BZ51</f>
        <v>0</v>
      </c>
      <c r="DX51" s="341">
        <f t="shared" si="86"/>
        <v>0</v>
      </c>
      <c r="DY51" s="341">
        <f t="shared" ref="DY51" si="446">DX51*$BZ51</f>
        <v>0</v>
      </c>
      <c r="DZ51" s="341">
        <f t="shared" si="88"/>
        <v>0</v>
      </c>
      <c r="EA51" s="341">
        <f t="shared" ref="EA51" si="447">DZ51*$BZ51</f>
        <v>0</v>
      </c>
      <c r="EB51" s="341">
        <f t="shared" si="90"/>
        <v>0</v>
      </c>
      <c r="EC51" s="341">
        <f t="shared" ref="EC51" si="448">EB51*$BZ51</f>
        <v>0</v>
      </c>
      <c r="ED51" s="341">
        <f t="shared" si="92"/>
        <v>0</v>
      </c>
      <c r="EE51" s="341">
        <f t="shared" si="55"/>
        <v>0</v>
      </c>
      <c r="EF51" s="341">
        <f t="shared" si="93"/>
        <v>0</v>
      </c>
      <c r="EG51" s="341">
        <f t="shared" si="56"/>
        <v>0</v>
      </c>
      <c r="EH51" s="341">
        <f t="shared" si="57"/>
        <v>0</v>
      </c>
      <c r="EI51" s="346">
        <f t="shared" si="58"/>
        <v>0</v>
      </c>
      <c r="EJ51" s="341">
        <f t="shared" si="59"/>
        <v>0</v>
      </c>
      <c r="EK51" s="347">
        <f t="shared" si="60"/>
        <v>0</v>
      </c>
      <c r="EL51" s="341">
        <f t="shared" si="61"/>
        <v>0</v>
      </c>
      <c r="EM51" s="347">
        <f t="shared" si="62"/>
        <v>0</v>
      </c>
      <c r="EN51" s="348">
        <f t="shared" si="63"/>
        <v>0</v>
      </c>
    </row>
    <row r="52" spans="1:144" ht="20.100000000000001" customHeight="1">
      <c r="A52" s="349">
        <f t="shared" si="224"/>
        <v>39</v>
      </c>
      <c r="B52" s="1136"/>
      <c r="C52" s="1136"/>
      <c r="D52" s="350"/>
      <c r="E52" s="350"/>
      <c r="F52" s="350"/>
      <c r="G52" s="350"/>
      <c r="H52" s="350"/>
      <c r="I52" s="351" t="s">
        <v>17</v>
      </c>
      <c r="J52" s="350"/>
      <c r="K52" s="351" t="s">
        <v>44</v>
      </c>
      <c r="L52" s="350"/>
      <c r="M52" s="350"/>
      <c r="N52" s="326" t="str">
        <f>IF(L52="常勤",1,IF(M52="","",IF(M52=0,0,IF(ROUND(M52/⑤⑧処遇Ⅰ入力シート!$B$17,1)&lt;0.1,0.1,ROUND(M52/⑤⑧処遇Ⅰ入力シート!$B$17,1)))))</f>
        <v/>
      </c>
      <c r="O52" s="327"/>
      <c r="P52" s="328" t="s">
        <v>342</v>
      </c>
      <c r="Q52" s="352"/>
      <c r="R52" s="353"/>
      <c r="S52" s="354"/>
      <c r="T52" s="354"/>
      <c r="U52" s="355">
        <f t="shared" si="385"/>
        <v>0</v>
      </c>
      <c r="V52" s="354"/>
      <c r="W52" s="333" t="e">
        <f>ROUND((U52+V52)*⑤⑧処遇Ⅰ入力シート!$AG$17/⑤⑧処遇Ⅰ入力シート!$AC$17,0)</f>
        <v>#DIV/0!</v>
      </c>
      <c r="X52" s="356" t="e">
        <f t="shared" si="386"/>
        <v>#DIV/0!</v>
      </c>
      <c r="Y52" s="353"/>
      <c r="Z52" s="354"/>
      <c r="AA52" s="354"/>
      <c r="AB52" s="354"/>
      <c r="AC52" s="354"/>
      <c r="AD52" s="335">
        <f t="shared" si="14"/>
        <v>0</v>
      </c>
      <c r="AE52" s="333" t="e">
        <f>ROUND(AD52*⑤⑧処遇Ⅰ入力シート!$AG$17/⑤⑧処遇Ⅰ入力シート!$AC$17,0)</f>
        <v>#DIV/0!</v>
      </c>
      <c r="AF52" s="356" t="e">
        <f t="shared" si="387"/>
        <v>#DIV/0!</v>
      </c>
      <c r="AG52" s="357"/>
      <c r="AH52" s="354"/>
      <c r="AI52" s="354"/>
      <c r="AJ52" s="333" t="e">
        <f>ROUND(SUM(AG52:AI52)*⑤⑧処遇Ⅰ入力シート!$AG$17/⑤⑧処遇Ⅰ入力シート!$AC$17,0)</f>
        <v>#DIV/0!</v>
      </c>
      <c r="AK52" s="358" t="e">
        <f t="shared" si="388"/>
        <v>#DIV/0!</v>
      </c>
      <c r="AL52" s="338">
        <f t="shared" si="17"/>
        <v>0</v>
      </c>
      <c r="AM52" s="1131"/>
      <c r="AN52" s="1131"/>
      <c r="AO52" s="1131"/>
      <c r="AP52" s="252"/>
      <c r="AQ52" s="252"/>
      <c r="AR52" s="252"/>
      <c r="AS52" s="1252" t="s">
        <v>27</v>
      </c>
      <c r="AT52" s="1253"/>
      <c r="AU52" s="1253"/>
      <c r="AV52" s="1253"/>
      <c r="AW52" s="1253"/>
      <c r="AX52" s="1253"/>
      <c r="AY52" s="1253"/>
      <c r="AZ52" s="1253"/>
      <c r="BA52" s="1253"/>
      <c r="BB52" s="1253"/>
      <c r="BC52" s="1253"/>
      <c r="BD52" s="1253"/>
      <c r="BE52" s="1253"/>
      <c r="BF52" s="1253"/>
      <c r="BG52" s="1254"/>
      <c r="BH52" s="228"/>
      <c r="BI52" s="1094" t="s">
        <v>27</v>
      </c>
      <c r="BJ52" s="1094"/>
      <c r="BK52" s="1094"/>
      <c r="BL52" s="1094"/>
      <c r="BM52" s="1094"/>
      <c r="BN52" s="1094"/>
      <c r="BO52" s="1094"/>
      <c r="BP52" s="1094"/>
      <c r="BQ52" s="1094"/>
      <c r="BR52" s="1094"/>
      <c r="BS52" s="1094"/>
      <c r="BT52" s="1094"/>
      <c r="BU52" s="1094"/>
      <c r="BV52" s="1094"/>
      <c r="BW52" s="1094"/>
      <c r="BX52" s="1094"/>
      <c r="BY52" s="252"/>
      <c r="BZ52" s="339" t="str">
        <f t="shared" si="18"/>
        <v>0</v>
      </c>
      <c r="CB52" s="340">
        <f t="shared" si="64"/>
        <v>0</v>
      </c>
      <c r="CC52" s="341">
        <f t="shared" si="19"/>
        <v>0</v>
      </c>
      <c r="CD52" s="341">
        <f t="shared" si="65"/>
        <v>0</v>
      </c>
      <c r="CE52" s="341">
        <f t="shared" si="20"/>
        <v>0</v>
      </c>
      <c r="CF52" s="341">
        <f t="shared" si="21"/>
        <v>0</v>
      </c>
      <c r="CG52" s="342">
        <f t="shared" si="22"/>
        <v>0</v>
      </c>
      <c r="CH52" s="341">
        <f t="shared" si="23"/>
        <v>0</v>
      </c>
      <c r="CI52" s="342">
        <f t="shared" si="24"/>
        <v>0</v>
      </c>
      <c r="CJ52" s="341">
        <f t="shared" si="25"/>
        <v>0</v>
      </c>
      <c r="CK52" s="342">
        <f t="shared" si="26"/>
        <v>0</v>
      </c>
      <c r="CL52" s="341">
        <f t="shared" si="66"/>
        <v>0</v>
      </c>
      <c r="CM52" s="341">
        <f t="shared" si="27"/>
        <v>0</v>
      </c>
      <c r="CN52" s="341">
        <f t="shared" si="67"/>
        <v>0</v>
      </c>
      <c r="CO52" s="341">
        <f t="shared" si="28"/>
        <v>0</v>
      </c>
      <c r="CP52" s="341">
        <f t="shared" si="29"/>
        <v>0</v>
      </c>
      <c r="CQ52" s="342">
        <f t="shared" si="30"/>
        <v>0</v>
      </c>
      <c r="CR52" s="341">
        <f t="shared" si="31"/>
        <v>0</v>
      </c>
      <c r="CS52" s="342">
        <f t="shared" si="32"/>
        <v>0</v>
      </c>
      <c r="CT52" s="341">
        <f t="shared" si="33"/>
        <v>0</v>
      </c>
      <c r="CU52" s="342">
        <f t="shared" si="34"/>
        <v>0</v>
      </c>
      <c r="CV52" s="344">
        <f t="shared" si="68"/>
        <v>0</v>
      </c>
      <c r="CW52" s="344">
        <f t="shared" si="35"/>
        <v>0</v>
      </c>
      <c r="CX52" s="344">
        <f t="shared" si="69"/>
        <v>0</v>
      </c>
      <c r="CY52" s="344">
        <f t="shared" ref="CY52" si="449">CX52*$BZ52</f>
        <v>0</v>
      </c>
      <c r="CZ52" s="344">
        <f t="shared" si="71"/>
        <v>0</v>
      </c>
      <c r="DA52" s="344">
        <f t="shared" ref="DA52" si="450">CZ52*$BZ52</f>
        <v>0</v>
      </c>
      <c r="DB52" s="344">
        <f t="shared" si="73"/>
        <v>0</v>
      </c>
      <c r="DC52" s="344">
        <f t="shared" ref="DC52" si="451">DB52*$BZ52</f>
        <v>0</v>
      </c>
      <c r="DD52" s="344">
        <f t="shared" si="75"/>
        <v>0</v>
      </c>
      <c r="DE52" s="344">
        <f t="shared" ref="DE52" si="452">DD52*$BZ52</f>
        <v>0</v>
      </c>
      <c r="DF52" s="344">
        <f t="shared" si="77"/>
        <v>0</v>
      </c>
      <c r="DG52" s="344">
        <f t="shared" ref="DG52" si="453">DF52*$BZ52</f>
        <v>0</v>
      </c>
      <c r="DH52" s="344">
        <f t="shared" si="79"/>
        <v>0</v>
      </c>
      <c r="DI52" s="344">
        <f t="shared" si="41"/>
        <v>0</v>
      </c>
      <c r="DJ52" s="344">
        <f t="shared" si="80"/>
        <v>0</v>
      </c>
      <c r="DK52" s="344">
        <f t="shared" si="42"/>
        <v>0</v>
      </c>
      <c r="DL52" s="344">
        <f t="shared" si="43"/>
        <v>0</v>
      </c>
      <c r="DM52" s="342">
        <f t="shared" si="44"/>
        <v>0</v>
      </c>
      <c r="DN52" s="344">
        <f t="shared" si="45"/>
        <v>0</v>
      </c>
      <c r="DO52" s="342">
        <f t="shared" si="46"/>
        <v>0</v>
      </c>
      <c r="DP52" s="344">
        <f t="shared" si="47"/>
        <v>0</v>
      </c>
      <c r="DQ52" s="342">
        <f t="shared" si="48"/>
        <v>0</v>
      </c>
      <c r="DR52" s="341">
        <f t="shared" si="81"/>
        <v>0</v>
      </c>
      <c r="DS52" s="341">
        <f t="shared" si="49"/>
        <v>0</v>
      </c>
      <c r="DT52" s="341">
        <f t="shared" si="82"/>
        <v>0</v>
      </c>
      <c r="DU52" s="341">
        <f t="shared" ref="DU52" si="454">DT52*$BZ52</f>
        <v>0</v>
      </c>
      <c r="DV52" s="341">
        <f t="shared" si="84"/>
        <v>0</v>
      </c>
      <c r="DW52" s="341">
        <f t="shared" ref="DW52" si="455">DV52*$BZ52</f>
        <v>0</v>
      </c>
      <c r="DX52" s="341">
        <f t="shared" si="86"/>
        <v>0</v>
      </c>
      <c r="DY52" s="341">
        <f t="shared" ref="DY52" si="456">DX52*$BZ52</f>
        <v>0</v>
      </c>
      <c r="DZ52" s="341">
        <f t="shared" si="88"/>
        <v>0</v>
      </c>
      <c r="EA52" s="341">
        <f t="shared" ref="EA52" si="457">DZ52*$BZ52</f>
        <v>0</v>
      </c>
      <c r="EB52" s="341">
        <f t="shared" si="90"/>
        <v>0</v>
      </c>
      <c r="EC52" s="341">
        <f t="shared" ref="EC52" si="458">EB52*$BZ52</f>
        <v>0</v>
      </c>
      <c r="ED52" s="341">
        <f t="shared" si="92"/>
        <v>0</v>
      </c>
      <c r="EE52" s="341">
        <f t="shared" si="55"/>
        <v>0</v>
      </c>
      <c r="EF52" s="341">
        <f t="shared" si="93"/>
        <v>0</v>
      </c>
      <c r="EG52" s="341">
        <f t="shared" si="56"/>
        <v>0</v>
      </c>
      <c r="EH52" s="341">
        <f t="shared" si="57"/>
        <v>0</v>
      </c>
      <c r="EI52" s="346">
        <f t="shared" si="58"/>
        <v>0</v>
      </c>
      <c r="EJ52" s="341">
        <f t="shared" si="59"/>
        <v>0</v>
      </c>
      <c r="EK52" s="347">
        <f t="shared" si="60"/>
        <v>0</v>
      </c>
      <c r="EL52" s="341">
        <f t="shared" si="61"/>
        <v>0</v>
      </c>
      <c r="EM52" s="347">
        <f t="shared" si="62"/>
        <v>0</v>
      </c>
      <c r="EN52" s="348">
        <f t="shared" si="63"/>
        <v>0</v>
      </c>
    </row>
    <row r="53" spans="1:144" ht="20.100000000000001" customHeight="1">
      <c r="A53" s="349">
        <f t="shared" si="224"/>
        <v>40</v>
      </c>
      <c r="B53" s="1136"/>
      <c r="C53" s="1136"/>
      <c r="D53" s="350"/>
      <c r="E53" s="350"/>
      <c r="F53" s="350"/>
      <c r="G53" s="350"/>
      <c r="H53" s="350"/>
      <c r="I53" s="351" t="s">
        <v>17</v>
      </c>
      <c r="J53" s="350"/>
      <c r="K53" s="351" t="s">
        <v>44</v>
      </c>
      <c r="L53" s="350"/>
      <c r="M53" s="350"/>
      <c r="N53" s="326" t="str">
        <f>IF(L53="常勤",1,IF(M53="","",IF(M53=0,0,IF(ROUND(M53/⑤⑧処遇Ⅰ入力シート!$B$17,1)&lt;0.1,0.1,ROUND(M53/⑤⑧処遇Ⅰ入力シート!$B$17,1)))))</f>
        <v/>
      </c>
      <c r="O53" s="327"/>
      <c r="P53" s="328" t="s">
        <v>342</v>
      </c>
      <c r="Q53" s="352"/>
      <c r="R53" s="353"/>
      <c r="S53" s="354"/>
      <c r="T53" s="354"/>
      <c r="U53" s="355">
        <f t="shared" si="385"/>
        <v>0</v>
      </c>
      <c r="V53" s="354"/>
      <c r="W53" s="333" t="e">
        <f>ROUND((U53+V53)*⑤⑧処遇Ⅰ入力シート!$AG$17/⑤⑧処遇Ⅰ入力シート!$AC$17,0)</f>
        <v>#DIV/0!</v>
      </c>
      <c r="X53" s="356" t="e">
        <f t="shared" si="386"/>
        <v>#DIV/0!</v>
      </c>
      <c r="Y53" s="353"/>
      <c r="Z53" s="354"/>
      <c r="AA53" s="354"/>
      <c r="AB53" s="354"/>
      <c r="AC53" s="354"/>
      <c r="AD53" s="335">
        <f t="shared" si="14"/>
        <v>0</v>
      </c>
      <c r="AE53" s="333" t="e">
        <f>ROUND(AD53*⑤⑧処遇Ⅰ入力シート!$AG$17/⑤⑧処遇Ⅰ入力シート!$AC$17,0)</f>
        <v>#DIV/0!</v>
      </c>
      <c r="AF53" s="356" t="e">
        <f t="shared" si="387"/>
        <v>#DIV/0!</v>
      </c>
      <c r="AG53" s="357"/>
      <c r="AH53" s="354"/>
      <c r="AI53" s="354"/>
      <c r="AJ53" s="333" t="e">
        <f>ROUND(SUM(AG53:AI53)*⑤⑧処遇Ⅰ入力シート!$AG$17/⑤⑧処遇Ⅰ入力シート!$AC$17,0)</f>
        <v>#DIV/0!</v>
      </c>
      <c r="AK53" s="358" t="e">
        <f t="shared" si="388"/>
        <v>#DIV/0!</v>
      </c>
      <c r="AL53" s="338">
        <f t="shared" si="17"/>
        <v>0</v>
      </c>
      <c r="AM53" s="1131"/>
      <c r="AN53" s="1131"/>
      <c r="AO53" s="1131"/>
      <c r="AP53" s="252"/>
      <c r="AQ53" s="252"/>
      <c r="AR53" s="252"/>
      <c r="AS53" s="1255"/>
      <c r="AT53" s="1256"/>
      <c r="AU53" s="1256"/>
      <c r="AV53" s="1256"/>
      <c r="AW53" s="1256"/>
      <c r="AX53" s="1256"/>
      <c r="AY53" s="1256"/>
      <c r="AZ53" s="1256"/>
      <c r="BA53" s="1256"/>
      <c r="BB53" s="1256"/>
      <c r="BC53" s="1256"/>
      <c r="BD53" s="1256"/>
      <c r="BE53" s="1256"/>
      <c r="BF53" s="1256"/>
      <c r="BG53" s="1257"/>
      <c r="BH53" s="228"/>
      <c r="BI53" s="1094"/>
      <c r="BJ53" s="1094"/>
      <c r="BK53" s="1094"/>
      <c r="BL53" s="1094"/>
      <c r="BM53" s="1094"/>
      <c r="BN53" s="1094"/>
      <c r="BO53" s="1094"/>
      <c r="BP53" s="1094"/>
      <c r="BQ53" s="1094"/>
      <c r="BR53" s="1094"/>
      <c r="BS53" s="1094"/>
      <c r="BT53" s="1094"/>
      <c r="BU53" s="1094"/>
      <c r="BV53" s="1094"/>
      <c r="BW53" s="1094"/>
      <c r="BX53" s="1094"/>
      <c r="BY53" s="252"/>
      <c r="BZ53" s="339" t="str">
        <f t="shared" si="18"/>
        <v>0</v>
      </c>
      <c r="CB53" s="340">
        <f t="shared" si="64"/>
        <v>0</v>
      </c>
      <c r="CC53" s="341">
        <f t="shared" si="19"/>
        <v>0</v>
      </c>
      <c r="CD53" s="341">
        <f t="shared" si="65"/>
        <v>0</v>
      </c>
      <c r="CE53" s="341">
        <f t="shared" si="20"/>
        <v>0</v>
      </c>
      <c r="CF53" s="341">
        <f t="shared" si="21"/>
        <v>0</v>
      </c>
      <c r="CG53" s="342">
        <f t="shared" si="22"/>
        <v>0</v>
      </c>
      <c r="CH53" s="341">
        <f t="shared" si="23"/>
        <v>0</v>
      </c>
      <c r="CI53" s="342">
        <f t="shared" si="24"/>
        <v>0</v>
      </c>
      <c r="CJ53" s="341">
        <f t="shared" si="25"/>
        <v>0</v>
      </c>
      <c r="CK53" s="342">
        <f t="shared" si="26"/>
        <v>0</v>
      </c>
      <c r="CL53" s="341">
        <f t="shared" si="66"/>
        <v>0</v>
      </c>
      <c r="CM53" s="341">
        <f t="shared" si="27"/>
        <v>0</v>
      </c>
      <c r="CN53" s="341">
        <f t="shared" si="67"/>
        <v>0</v>
      </c>
      <c r="CO53" s="341">
        <f t="shared" si="28"/>
        <v>0</v>
      </c>
      <c r="CP53" s="341">
        <f t="shared" si="29"/>
        <v>0</v>
      </c>
      <c r="CQ53" s="342">
        <f t="shared" si="30"/>
        <v>0</v>
      </c>
      <c r="CR53" s="341">
        <f t="shared" si="31"/>
        <v>0</v>
      </c>
      <c r="CS53" s="342">
        <f t="shared" si="32"/>
        <v>0</v>
      </c>
      <c r="CT53" s="341">
        <f t="shared" si="33"/>
        <v>0</v>
      </c>
      <c r="CU53" s="342">
        <f t="shared" si="34"/>
        <v>0</v>
      </c>
      <c r="CV53" s="344">
        <f t="shared" si="68"/>
        <v>0</v>
      </c>
      <c r="CW53" s="344">
        <f t="shared" si="35"/>
        <v>0</v>
      </c>
      <c r="CX53" s="344">
        <f t="shared" si="69"/>
        <v>0</v>
      </c>
      <c r="CY53" s="344">
        <f t="shared" ref="CY53" si="459">CX53*$BZ53</f>
        <v>0</v>
      </c>
      <c r="CZ53" s="344">
        <f t="shared" si="71"/>
        <v>0</v>
      </c>
      <c r="DA53" s="344">
        <f t="shared" ref="DA53" si="460">CZ53*$BZ53</f>
        <v>0</v>
      </c>
      <c r="DB53" s="344">
        <f t="shared" si="73"/>
        <v>0</v>
      </c>
      <c r="DC53" s="344">
        <f t="shared" ref="DC53" si="461">DB53*$BZ53</f>
        <v>0</v>
      </c>
      <c r="DD53" s="344">
        <f t="shared" si="75"/>
        <v>0</v>
      </c>
      <c r="DE53" s="344">
        <f t="shared" ref="DE53" si="462">DD53*$BZ53</f>
        <v>0</v>
      </c>
      <c r="DF53" s="344">
        <f t="shared" si="77"/>
        <v>0</v>
      </c>
      <c r="DG53" s="344">
        <f t="shared" ref="DG53" si="463">DF53*$BZ53</f>
        <v>0</v>
      </c>
      <c r="DH53" s="344">
        <f t="shared" si="79"/>
        <v>0</v>
      </c>
      <c r="DI53" s="344">
        <f t="shared" si="41"/>
        <v>0</v>
      </c>
      <c r="DJ53" s="344">
        <f t="shared" si="80"/>
        <v>0</v>
      </c>
      <c r="DK53" s="344">
        <f t="shared" si="42"/>
        <v>0</v>
      </c>
      <c r="DL53" s="344">
        <f t="shared" si="43"/>
        <v>0</v>
      </c>
      <c r="DM53" s="342">
        <f t="shared" si="44"/>
        <v>0</v>
      </c>
      <c r="DN53" s="344">
        <f t="shared" si="45"/>
        <v>0</v>
      </c>
      <c r="DO53" s="342">
        <f t="shared" si="46"/>
        <v>0</v>
      </c>
      <c r="DP53" s="344">
        <f t="shared" si="47"/>
        <v>0</v>
      </c>
      <c r="DQ53" s="342">
        <f t="shared" si="48"/>
        <v>0</v>
      </c>
      <c r="DR53" s="341">
        <f t="shared" si="81"/>
        <v>0</v>
      </c>
      <c r="DS53" s="341">
        <f t="shared" si="49"/>
        <v>0</v>
      </c>
      <c r="DT53" s="341">
        <f t="shared" si="82"/>
        <v>0</v>
      </c>
      <c r="DU53" s="341">
        <f t="shared" ref="DU53" si="464">DT53*$BZ53</f>
        <v>0</v>
      </c>
      <c r="DV53" s="341">
        <f t="shared" si="84"/>
        <v>0</v>
      </c>
      <c r="DW53" s="341">
        <f t="shared" ref="DW53" si="465">DV53*$BZ53</f>
        <v>0</v>
      </c>
      <c r="DX53" s="341">
        <f t="shared" si="86"/>
        <v>0</v>
      </c>
      <c r="DY53" s="341">
        <f t="shared" ref="DY53" si="466">DX53*$BZ53</f>
        <v>0</v>
      </c>
      <c r="DZ53" s="341">
        <f t="shared" si="88"/>
        <v>0</v>
      </c>
      <c r="EA53" s="341">
        <f t="shared" ref="EA53" si="467">DZ53*$BZ53</f>
        <v>0</v>
      </c>
      <c r="EB53" s="341">
        <f t="shared" si="90"/>
        <v>0</v>
      </c>
      <c r="EC53" s="341">
        <f t="shared" ref="EC53" si="468">EB53*$BZ53</f>
        <v>0</v>
      </c>
      <c r="ED53" s="341">
        <f t="shared" si="92"/>
        <v>0</v>
      </c>
      <c r="EE53" s="341">
        <f t="shared" si="55"/>
        <v>0</v>
      </c>
      <c r="EF53" s="341">
        <f t="shared" si="93"/>
        <v>0</v>
      </c>
      <c r="EG53" s="341">
        <f t="shared" si="56"/>
        <v>0</v>
      </c>
      <c r="EH53" s="341">
        <f t="shared" si="57"/>
        <v>0</v>
      </c>
      <c r="EI53" s="346">
        <f t="shared" si="58"/>
        <v>0</v>
      </c>
      <c r="EJ53" s="341">
        <f t="shared" si="59"/>
        <v>0</v>
      </c>
      <c r="EK53" s="347">
        <f t="shared" si="60"/>
        <v>0</v>
      </c>
      <c r="EL53" s="341">
        <f t="shared" si="61"/>
        <v>0</v>
      </c>
      <c r="EM53" s="347">
        <f t="shared" si="62"/>
        <v>0</v>
      </c>
      <c r="EN53" s="348">
        <f t="shared" si="63"/>
        <v>0</v>
      </c>
    </row>
    <row r="54" spans="1:144" ht="20.100000000000001" customHeight="1">
      <c r="A54" s="349">
        <f t="shared" si="224"/>
        <v>41</v>
      </c>
      <c r="B54" s="1136"/>
      <c r="C54" s="1136"/>
      <c r="D54" s="350"/>
      <c r="E54" s="350"/>
      <c r="F54" s="350"/>
      <c r="G54" s="350"/>
      <c r="H54" s="350"/>
      <c r="I54" s="351" t="s">
        <v>17</v>
      </c>
      <c r="J54" s="350"/>
      <c r="K54" s="351" t="s">
        <v>44</v>
      </c>
      <c r="L54" s="350"/>
      <c r="M54" s="350"/>
      <c r="N54" s="326" t="str">
        <f>IF(L54="常勤",1,IF(M54="","",IF(M54=0,0,IF(ROUND(M54/⑤⑧処遇Ⅰ入力シート!$B$17,1)&lt;0.1,0.1,ROUND(M54/⑤⑧処遇Ⅰ入力シート!$B$17,1)))))</f>
        <v/>
      </c>
      <c r="O54" s="327"/>
      <c r="P54" s="328" t="s">
        <v>342</v>
      </c>
      <c r="Q54" s="352"/>
      <c r="R54" s="353"/>
      <c r="S54" s="354"/>
      <c r="T54" s="354"/>
      <c r="U54" s="355">
        <f t="shared" si="385"/>
        <v>0</v>
      </c>
      <c r="V54" s="354"/>
      <c r="W54" s="333" t="e">
        <f>ROUND((U54+V54)*⑤⑧処遇Ⅰ入力シート!$AG$17/⑤⑧処遇Ⅰ入力シート!$AC$17,0)</f>
        <v>#DIV/0!</v>
      </c>
      <c r="X54" s="356" t="e">
        <f t="shared" si="386"/>
        <v>#DIV/0!</v>
      </c>
      <c r="Y54" s="353"/>
      <c r="Z54" s="354"/>
      <c r="AA54" s="354"/>
      <c r="AB54" s="354"/>
      <c r="AC54" s="354"/>
      <c r="AD54" s="335">
        <f t="shared" si="14"/>
        <v>0</v>
      </c>
      <c r="AE54" s="333" t="e">
        <f>ROUND(AD54*⑤⑧処遇Ⅰ入力シート!$AG$17/⑤⑧処遇Ⅰ入力シート!$AC$17,0)</f>
        <v>#DIV/0!</v>
      </c>
      <c r="AF54" s="356" t="e">
        <f t="shared" si="387"/>
        <v>#DIV/0!</v>
      </c>
      <c r="AG54" s="357"/>
      <c r="AH54" s="354"/>
      <c r="AI54" s="354"/>
      <c r="AJ54" s="333" t="e">
        <f>ROUND(SUM(AG54:AI54)*⑤⑧処遇Ⅰ入力シート!$AG$17/⑤⑧処遇Ⅰ入力シート!$AC$17,0)</f>
        <v>#DIV/0!</v>
      </c>
      <c r="AK54" s="358" t="e">
        <f t="shared" si="388"/>
        <v>#DIV/0!</v>
      </c>
      <c r="AL54" s="338">
        <f t="shared" si="17"/>
        <v>0</v>
      </c>
      <c r="AM54" s="1131"/>
      <c r="AN54" s="1131"/>
      <c r="AO54" s="1131"/>
      <c r="AP54" s="252"/>
      <c r="AQ54" s="252"/>
      <c r="AR54" s="252"/>
      <c r="AS54" s="1117" t="s">
        <v>93</v>
      </c>
      <c r="AT54" s="1118"/>
      <c r="AU54" s="1230" t="s">
        <v>18</v>
      </c>
      <c r="AV54" s="1231"/>
      <c r="AW54" s="1232"/>
      <c r="AX54" s="1230" t="s">
        <v>22</v>
      </c>
      <c r="AY54" s="1232"/>
      <c r="AZ54" s="1237" t="s">
        <v>19</v>
      </c>
      <c r="BA54" s="1100"/>
      <c r="BB54" s="1097" t="s">
        <v>23</v>
      </c>
      <c r="BC54" s="1097"/>
      <c r="BD54" s="1097"/>
      <c r="BE54" s="1097"/>
      <c r="BF54" s="1097"/>
      <c r="BG54" s="1098"/>
      <c r="BH54" s="228"/>
      <c r="BI54" s="1130" t="s">
        <v>94</v>
      </c>
      <c r="BJ54" s="1130"/>
      <c r="BK54" s="1088" t="s">
        <v>18</v>
      </c>
      <c r="BL54" s="1088"/>
      <c r="BM54" s="1088"/>
      <c r="BN54" s="1088" t="s">
        <v>22</v>
      </c>
      <c r="BO54" s="1088"/>
      <c r="BP54" s="1088" t="s">
        <v>19</v>
      </c>
      <c r="BQ54" s="1088"/>
      <c r="BR54" s="1088"/>
      <c r="BS54" s="1088" t="s">
        <v>23</v>
      </c>
      <c r="BT54" s="1088"/>
      <c r="BU54" s="1088"/>
      <c r="BV54" s="1088"/>
      <c r="BW54" s="1088"/>
      <c r="BX54" s="1088"/>
      <c r="BY54" s="252"/>
      <c r="BZ54" s="339" t="str">
        <f t="shared" si="18"/>
        <v>0</v>
      </c>
      <c r="CB54" s="340">
        <f t="shared" si="64"/>
        <v>0</v>
      </c>
      <c r="CC54" s="341">
        <f t="shared" si="19"/>
        <v>0</v>
      </c>
      <c r="CD54" s="341">
        <f t="shared" si="65"/>
        <v>0</v>
      </c>
      <c r="CE54" s="341">
        <f t="shared" si="20"/>
        <v>0</v>
      </c>
      <c r="CF54" s="341">
        <f t="shared" si="21"/>
        <v>0</v>
      </c>
      <c r="CG54" s="342">
        <f t="shared" si="22"/>
        <v>0</v>
      </c>
      <c r="CH54" s="341">
        <f t="shared" si="23"/>
        <v>0</v>
      </c>
      <c r="CI54" s="342">
        <f t="shared" si="24"/>
        <v>0</v>
      </c>
      <c r="CJ54" s="341">
        <f t="shared" si="25"/>
        <v>0</v>
      </c>
      <c r="CK54" s="342">
        <f t="shared" si="26"/>
        <v>0</v>
      </c>
      <c r="CL54" s="341">
        <f t="shared" si="66"/>
        <v>0</v>
      </c>
      <c r="CM54" s="341">
        <f t="shared" si="27"/>
        <v>0</v>
      </c>
      <c r="CN54" s="341">
        <f t="shared" si="67"/>
        <v>0</v>
      </c>
      <c r="CO54" s="341">
        <f t="shared" si="28"/>
        <v>0</v>
      </c>
      <c r="CP54" s="341">
        <f t="shared" si="29"/>
        <v>0</v>
      </c>
      <c r="CQ54" s="342">
        <f t="shared" si="30"/>
        <v>0</v>
      </c>
      <c r="CR54" s="341">
        <f t="shared" si="31"/>
        <v>0</v>
      </c>
      <c r="CS54" s="342">
        <f t="shared" si="32"/>
        <v>0</v>
      </c>
      <c r="CT54" s="341">
        <f t="shared" si="33"/>
        <v>0</v>
      </c>
      <c r="CU54" s="342">
        <f t="shared" si="34"/>
        <v>0</v>
      </c>
      <c r="CV54" s="344">
        <f t="shared" si="68"/>
        <v>0</v>
      </c>
      <c r="CW54" s="344">
        <f t="shared" si="35"/>
        <v>0</v>
      </c>
      <c r="CX54" s="344">
        <f t="shared" si="69"/>
        <v>0</v>
      </c>
      <c r="CY54" s="344">
        <f t="shared" ref="CY54" si="469">CX54*$BZ54</f>
        <v>0</v>
      </c>
      <c r="CZ54" s="344">
        <f t="shared" si="71"/>
        <v>0</v>
      </c>
      <c r="DA54" s="344">
        <f t="shared" ref="DA54" si="470">CZ54*$BZ54</f>
        <v>0</v>
      </c>
      <c r="DB54" s="344">
        <f t="shared" si="73"/>
        <v>0</v>
      </c>
      <c r="DC54" s="344">
        <f t="shared" ref="DC54" si="471">DB54*$BZ54</f>
        <v>0</v>
      </c>
      <c r="DD54" s="344">
        <f t="shared" si="75"/>
        <v>0</v>
      </c>
      <c r="DE54" s="344">
        <f t="shared" ref="DE54" si="472">DD54*$BZ54</f>
        <v>0</v>
      </c>
      <c r="DF54" s="344">
        <f t="shared" si="77"/>
        <v>0</v>
      </c>
      <c r="DG54" s="344">
        <f t="shared" ref="DG54" si="473">DF54*$BZ54</f>
        <v>0</v>
      </c>
      <c r="DH54" s="344">
        <f t="shared" si="79"/>
        <v>0</v>
      </c>
      <c r="DI54" s="344">
        <f t="shared" si="41"/>
        <v>0</v>
      </c>
      <c r="DJ54" s="344">
        <f t="shared" si="80"/>
        <v>0</v>
      </c>
      <c r="DK54" s="344">
        <f t="shared" si="42"/>
        <v>0</v>
      </c>
      <c r="DL54" s="344">
        <f t="shared" si="43"/>
        <v>0</v>
      </c>
      <c r="DM54" s="342">
        <f t="shared" si="44"/>
        <v>0</v>
      </c>
      <c r="DN54" s="344">
        <f t="shared" si="45"/>
        <v>0</v>
      </c>
      <c r="DO54" s="342">
        <f t="shared" si="46"/>
        <v>0</v>
      </c>
      <c r="DP54" s="344">
        <f t="shared" si="47"/>
        <v>0</v>
      </c>
      <c r="DQ54" s="342">
        <f t="shared" si="48"/>
        <v>0</v>
      </c>
      <c r="DR54" s="341">
        <f t="shared" si="81"/>
        <v>0</v>
      </c>
      <c r="DS54" s="341">
        <f t="shared" si="49"/>
        <v>0</v>
      </c>
      <c r="DT54" s="341">
        <f t="shared" si="82"/>
        <v>0</v>
      </c>
      <c r="DU54" s="341">
        <f t="shared" ref="DU54" si="474">DT54*$BZ54</f>
        <v>0</v>
      </c>
      <c r="DV54" s="341">
        <f t="shared" si="84"/>
        <v>0</v>
      </c>
      <c r="DW54" s="341">
        <f t="shared" ref="DW54" si="475">DV54*$BZ54</f>
        <v>0</v>
      </c>
      <c r="DX54" s="341">
        <f t="shared" si="86"/>
        <v>0</v>
      </c>
      <c r="DY54" s="341">
        <f t="shared" ref="DY54" si="476">DX54*$BZ54</f>
        <v>0</v>
      </c>
      <c r="DZ54" s="341">
        <f t="shared" si="88"/>
        <v>0</v>
      </c>
      <c r="EA54" s="341">
        <f t="shared" ref="EA54" si="477">DZ54*$BZ54</f>
        <v>0</v>
      </c>
      <c r="EB54" s="341">
        <f t="shared" si="90"/>
        <v>0</v>
      </c>
      <c r="EC54" s="341">
        <f t="shared" ref="EC54" si="478">EB54*$BZ54</f>
        <v>0</v>
      </c>
      <c r="ED54" s="341">
        <f t="shared" si="92"/>
        <v>0</v>
      </c>
      <c r="EE54" s="341">
        <f t="shared" si="55"/>
        <v>0</v>
      </c>
      <c r="EF54" s="341">
        <f t="shared" si="93"/>
        <v>0</v>
      </c>
      <c r="EG54" s="341">
        <f t="shared" si="56"/>
        <v>0</v>
      </c>
      <c r="EH54" s="341">
        <f t="shared" si="57"/>
        <v>0</v>
      </c>
      <c r="EI54" s="346">
        <f t="shared" si="58"/>
        <v>0</v>
      </c>
      <c r="EJ54" s="341">
        <f t="shared" si="59"/>
        <v>0</v>
      </c>
      <c r="EK54" s="347">
        <f t="shared" si="60"/>
        <v>0</v>
      </c>
      <c r="EL54" s="341">
        <f t="shared" si="61"/>
        <v>0</v>
      </c>
      <c r="EM54" s="347">
        <f t="shared" si="62"/>
        <v>0</v>
      </c>
      <c r="EN54" s="348">
        <f t="shared" si="63"/>
        <v>0</v>
      </c>
    </row>
    <row r="55" spans="1:144" ht="20.100000000000001" customHeight="1">
      <c r="A55" s="349">
        <f t="shared" si="224"/>
        <v>42</v>
      </c>
      <c r="B55" s="1136"/>
      <c r="C55" s="1136"/>
      <c r="D55" s="350"/>
      <c r="E55" s="350"/>
      <c r="F55" s="350"/>
      <c r="G55" s="350"/>
      <c r="H55" s="350"/>
      <c r="I55" s="351" t="s">
        <v>17</v>
      </c>
      <c r="J55" s="350"/>
      <c r="K55" s="351" t="s">
        <v>44</v>
      </c>
      <c r="L55" s="350"/>
      <c r="M55" s="350"/>
      <c r="N55" s="326" t="str">
        <f>IF(L55="常勤",1,IF(M55="","",IF(M55=0,0,IF(ROUND(M55/⑤⑧処遇Ⅰ入力シート!$B$17,1)&lt;0.1,0.1,ROUND(M55/⑤⑧処遇Ⅰ入力シート!$B$17,1)))))</f>
        <v/>
      </c>
      <c r="O55" s="327"/>
      <c r="P55" s="328" t="s">
        <v>342</v>
      </c>
      <c r="Q55" s="352"/>
      <c r="R55" s="353"/>
      <c r="S55" s="354"/>
      <c r="T55" s="354"/>
      <c r="U55" s="355">
        <f t="shared" si="385"/>
        <v>0</v>
      </c>
      <c r="V55" s="354"/>
      <c r="W55" s="333" t="e">
        <f>ROUND((U55+V55)*⑤⑧処遇Ⅰ入力シート!$AG$17/⑤⑧処遇Ⅰ入力シート!$AC$17,0)</f>
        <v>#DIV/0!</v>
      </c>
      <c r="X55" s="356" t="e">
        <f t="shared" si="386"/>
        <v>#DIV/0!</v>
      </c>
      <c r="Y55" s="353"/>
      <c r="Z55" s="354"/>
      <c r="AA55" s="354"/>
      <c r="AB55" s="354"/>
      <c r="AC55" s="354"/>
      <c r="AD55" s="335">
        <f t="shared" si="14"/>
        <v>0</v>
      </c>
      <c r="AE55" s="333" t="e">
        <f>ROUND(AD55*⑤⑧処遇Ⅰ入力シート!$AG$17/⑤⑧処遇Ⅰ入力シート!$AC$17,0)</f>
        <v>#DIV/0!</v>
      </c>
      <c r="AF55" s="356" t="e">
        <f t="shared" si="387"/>
        <v>#DIV/0!</v>
      </c>
      <c r="AG55" s="357"/>
      <c r="AH55" s="354"/>
      <c r="AI55" s="354"/>
      <c r="AJ55" s="333" t="e">
        <f>ROUND(SUM(AG55:AI55)*⑤⑧処遇Ⅰ入力シート!$AG$17/⑤⑧処遇Ⅰ入力シート!$AC$17,0)</f>
        <v>#DIV/0!</v>
      </c>
      <c r="AK55" s="358" t="e">
        <f t="shared" si="388"/>
        <v>#DIV/0!</v>
      </c>
      <c r="AL55" s="338">
        <f t="shared" si="17"/>
        <v>0</v>
      </c>
      <c r="AM55" s="1131"/>
      <c r="AN55" s="1131"/>
      <c r="AO55" s="1131"/>
      <c r="AP55" s="252"/>
      <c r="AQ55" s="252"/>
      <c r="AR55" s="252"/>
      <c r="AS55" s="1246"/>
      <c r="AT55" s="1247"/>
      <c r="AU55" s="1233"/>
      <c r="AV55" s="1234"/>
      <c r="AW55" s="1235"/>
      <c r="AX55" s="1233"/>
      <c r="AY55" s="1235"/>
      <c r="AZ55" s="1230"/>
      <c r="BA55" s="1232"/>
      <c r="BB55" s="1231"/>
      <c r="BC55" s="1231"/>
      <c r="BD55" s="1231"/>
      <c r="BE55" s="1231"/>
      <c r="BF55" s="1231"/>
      <c r="BG55" s="1232"/>
      <c r="BH55" s="228"/>
      <c r="BI55" s="1130"/>
      <c r="BJ55" s="1130"/>
      <c r="BK55" s="1088"/>
      <c r="BL55" s="1088"/>
      <c r="BM55" s="1088"/>
      <c r="BN55" s="1088"/>
      <c r="BO55" s="1088"/>
      <c r="BP55" s="1088"/>
      <c r="BQ55" s="1088"/>
      <c r="BR55" s="1088"/>
      <c r="BS55" s="1088"/>
      <c r="BT55" s="1088"/>
      <c r="BU55" s="1088"/>
      <c r="BV55" s="1088"/>
      <c r="BW55" s="1088"/>
      <c r="BX55" s="1088"/>
      <c r="BY55" s="252"/>
      <c r="BZ55" s="339" t="str">
        <f t="shared" si="18"/>
        <v>0</v>
      </c>
      <c r="CB55" s="340">
        <f t="shared" si="64"/>
        <v>0</v>
      </c>
      <c r="CC55" s="341">
        <f t="shared" si="19"/>
        <v>0</v>
      </c>
      <c r="CD55" s="341">
        <f t="shared" si="65"/>
        <v>0</v>
      </c>
      <c r="CE55" s="341">
        <f t="shared" si="20"/>
        <v>0</v>
      </c>
      <c r="CF55" s="341">
        <f t="shared" si="21"/>
        <v>0</v>
      </c>
      <c r="CG55" s="342">
        <f t="shared" si="22"/>
        <v>0</v>
      </c>
      <c r="CH55" s="341">
        <f t="shared" si="23"/>
        <v>0</v>
      </c>
      <c r="CI55" s="342">
        <f t="shared" si="24"/>
        <v>0</v>
      </c>
      <c r="CJ55" s="341">
        <f t="shared" si="25"/>
        <v>0</v>
      </c>
      <c r="CK55" s="342">
        <f t="shared" si="26"/>
        <v>0</v>
      </c>
      <c r="CL55" s="341">
        <f t="shared" si="66"/>
        <v>0</v>
      </c>
      <c r="CM55" s="341">
        <f t="shared" si="27"/>
        <v>0</v>
      </c>
      <c r="CN55" s="341">
        <f t="shared" si="67"/>
        <v>0</v>
      </c>
      <c r="CO55" s="341">
        <f t="shared" si="28"/>
        <v>0</v>
      </c>
      <c r="CP55" s="341">
        <f t="shared" si="29"/>
        <v>0</v>
      </c>
      <c r="CQ55" s="342">
        <f t="shared" si="30"/>
        <v>0</v>
      </c>
      <c r="CR55" s="341">
        <f t="shared" si="31"/>
        <v>0</v>
      </c>
      <c r="CS55" s="342">
        <f t="shared" si="32"/>
        <v>0</v>
      </c>
      <c r="CT55" s="341">
        <f t="shared" si="33"/>
        <v>0</v>
      </c>
      <c r="CU55" s="342">
        <f t="shared" si="34"/>
        <v>0</v>
      </c>
      <c r="CV55" s="344">
        <f t="shared" si="68"/>
        <v>0</v>
      </c>
      <c r="CW55" s="344">
        <f t="shared" si="35"/>
        <v>0</v>
      </c>
      <c r="CX55" s="344">
        <f t="shared" si="69"/>
        <v>0</v>
      </c>
      <c r="CY55" s="344">
        <f t="shared" ref="CY55" si="479">CX55*$BZ55</f>
        <v>0</v>
      </c>
      <c r="CZ55" s="344">
        <f t="shared" si="71"/>
        <v>0</v>
      </c>
      <c r="DA55" s="344">
        <f t="shared" ref="DA55" si="480">CZ55*$BZ55</f>
        <v>0</v>
      </c>
      <c r="DB55" s="344">
        <f t="shared" si="73"/>
        <v>0</v>
      </c>
      <c r="DC55" s="344">
        <f t="shared" ref="DC55" si="481">DB55*$BZ55</f>
        <v>0</v>
      </c>
      <c r="DD55" s="344">
        <f t="shared" si="75"/>
        <v>0</v>
      </c>
      <c r="DE55" s="344">
        <f t="shared" ref="DE55" si="482">DD55*$BZ55</f>
        <v>0</v>
      </c>
      <c r="DF55" s="344">
        <f t="shared" si="77"/>
        <v>0</v>
      </c>
      <c r="DG55" s="344">
        <f t="shared" ref="DG55" si="483">DF55*$BZ55</f>
        <v>0</v>
      </c>
      <c r="DH55" s="344">
        <f t="shared" si="79"/>
        <v>0</v>
      </c>
      <c r="DI55" s="344">
        <f t="shared" si="41"/>
        <v>0</v>
      </c>
      <c r="DJ55" s="344">
        <f t="shared" si="80"/>
        <v>0</v>
      </c>
      <c r="DK55" s="344">
        <f t="shared" si="42"/>
        <v>0</v>
      </c>
      <c r="DL55" s="344">
        <f t="shared" si="43"/>
        <v>0</v>
      </c>
      <c r="DM55" s="342">
        <f t="shared" si="44"/>
        <v>0</v>
      </c>
      <c r="DN55" s="344">
        <f t="shared" si="45"/>
        <v>0</v>
      </c>
      <c r="DO55" s="342">
        <f t="shared" si="46"/>
        <v>0</v>
      </c>
      <c r="DP55" s="344">
        <f t="shared" si="47"/>
        <v>0</v>
      </c>
      <c r="DQ55" s="342">
        <f t="shared" si="48"/>
        <v>0</v>
      </c>
      <c r="DR55" s="341">
        <f t="shared" si="81"/>
        <v>0</v>
      </c>
      <c r="DS55" s="341">
        <f t="shared" si="49"/>
        <v>0</v>
      </c>
      <c r="DT55" s="341">
        <f t="shared" si="82"/>
        <v>0</v>
      </c>
      <c r="DU55" s="341">
        <f t="shared" ref="DU55" si="484">DT55*$BZ55</f>
        <v>0</v>
      </c>
      <c r="DV55" s="341">
        <f t="shared" si="84"/>
        <v>0</v>
      </c>
      <c r="DW55" s="341">
        <f t="shared" ref="DW55" si="485">DV55*$BZ55</f>
        <v>0</v>
      </c>
      <c r="DX55" s="341">
        <f t="shared" si="86"/>
        <v>0</v>
      </c>
      <c r="DY55" s="341">
        <f t="shared" ref="DY55" si="486">DX55*$BZ55</f>
        <v>0</v>
      </c>
      <c r="DZ55" s="341">
        <f t="shared" si="88"/>
        <v>0</v>
      </c>
      <c r="EA55" s="341">
        <f t="shared" ref="EA55" si="487">DZ55*$BZ55</f>
        <v>0</v>
      </c>
      <c r="EB55" s="341">
        <f t="shared" si="90"/>
        <v>0</v>
      </c>
      <c r="EC55" s="341">
        <f t="shared" ref="EC55" si="488">EB55*$BZ55</f>
        <v>0</v>
      </c>
      <c r="ED55" s="341">
        <f t="shared" si="92"/>
        <v>0</v>
      </c>
      <c r="EE55" s="341">
        <f t="shared" si="55"/>
        <v>0</v>
      </c>
      <c r="EF55" s="341">
        <f t="shared" si="93"/>
        <v>0</v>
      </c>
      <c r="EG55" s="341">
        <f t="shared" si="56"/>
        <v>0</v>
      </c>
      <c r="EH55" s="341">
        <f t="shared" si="57"/>
        <v>0</v>
      </c>
      <c r="EI55" s="346">
        <f t="shared" si="58"/>
        <v>0</v>
      </c>
      <c r="EJ55" s="341">
        <f t="shared" si="59"/>
        <v>0</v>
      </c>
      <c r="EK55" s="347">
        <f t="shared" si="60"/>
        <v>0</v>
      </c>
      <c r="EL55" s="341">
        <f t="shared" si="61"/>
        <v>0</v>
      </c>
      <c r="EM55" s="347">
        <f t="shared" si="62"/>
        <v>0</v>
      </c>
      <c r="EN55" s="348">
        <f t="shared" si="63"/>
        <v>0</v>
      </c>
    </row>
    <row r="56" spans="1:144" ht="20.100000000000001" customHeight="1">
      <c r="A56" s="349">
        <f t="shared" si="224"/>
        <v>43</v>
      </c>
      <c r="B56" s="1136"/>
      <c r="C56" s="1136"/>
      <c r="D56" s="350"/>
      <c r="E56" s="350"/>
      <c r="F56" s="350"/>
      <c r="G56" s="350"/>
      <c r="H56" s="350"/>
      <c r="I56" s="351" t="s">
        <v>17</v>
      </c>
      <c r="J56" s="350"/>
      <c r="K56" s="351" t="s">
        <v>44</v>
      </c>
      <c r="L56" s="350"/>
      <c r="M56" s="350"/>
      <c r="N56" s="326" t="str">
        <f>IF(L56="常勤",1,IF(M56="","",IF(M56=0,0,IF(ROUND(M56/⑤⑧処遇Ⅰ入力シート!$B$17,1)&lt;0.1,0.1,ROUND(M56/⑤⑧処遇Ⅰ入力シート!$B$17,1)))))</f>
        <v/>
      </c>
      <c r="O56" s="327"/>
      <c r="P56" s="328" t="s">
        <v>342</v>
      </c>
      <c r="Q56" s="352"/>
      <c r="R56" s="353"/>
      <c r="S56" s="354"/>
      <c r="T56" s="354"/>
      <c r="U56" s="355">
        <f t="shared" si="385"/>
        <v>0</v>
      </c>
      <c r="V56" s="354"/>
      <c r="W56" s="333" t="e">
        <f>ROUND((U56+V56)*⑤⑧処遇Ⅰ入力シート!$AG$17/⑤⑧処遇Ⅰ入力シート!$AC$17,0)</f>
        <v>#DIV/0!</v>
      </c>
      <c r="X56" s="356" t="e">
        <f t="shared" si="386"/>
        <v>#DIV/0!</v>
      </c>
      <c r="Y56" s="353"/>
      <c r="Z56" s="354"/>
      <c r="AA56" s="354"/>
      <c r="AB56" s="354"/>
      <c r="AC56" s="354"/>
      <c r="AD56" s="335">
        <f t="shared" si="14"/>
        <v>0</v>
      </c>
      <c r="AE56" s="333" t="e">
        <f>ROUND(AD56*⑤⑧処遇Ⅰ入力シート!$AG$17/⑤⑧処遇Ⅰ入力シート!$AC$17,0)</f>
        <v>#DIV/0!</v>
      </c>
      <c r="AF56" s="356" t="e">
        <f t="shared" si="387"/>
        <v>#DIV/0!</v>
      </c>
      <c r="AG56" s="357"/>
      <c r="AH56" s="354"/>
      <c r="AI56" s="354"/>
      <c r="AJ56" s="333" t="e">
        <f>ROUND(SUM(AG56:AI56)*⑤⑧処遇Ⅰ入力シート!$AG$17/⑤⑧処遇Ⅰ入力シート!$AC$17,0)</f>
        <v>#DIV/0!</v>
      </c>
      <c r="AK56" s="358" t="e">
        <f t="shared" si="388"/>
        <v>#DIV/0!</v>
      </c>
      <c r="AL56" s="338">
        <f t="shared" si="17"/>
        <v>0</v>
      </c>
      <c r="AM56" s="1131"/>
      <c r="AN56" s="1131"/>
      <c r="AO56" s="1131"/>
      <c r="AP56" s="252"/>
      <c r="AQ56" s="252"/>
      <c r="AR56" s="252"/>
      <c r="AS56" s="1086">
        <f>'③処遇Ⅱ及び職員処遇入力シート '!B77</f>
        <v>0</v>
      </c>
      <c r="AT56" s="1086"/>
      <c r="AU56" s="1095" t="str">
        <f>IF('③処遇Ⅱ及び職員処遇入力シート '!B84="○","☑","□")</f>
        <v>□</v>
      </c>
      <c r="AV56" s="1096" t="s">
        <v>20</v>
      </c>
      <c r="AW56" s="1096"/>
      <c r="AX56" s="1086">
        <f>'③処遇Ⅱ及び職員処遇入力シート '!G84</f>
        <v>0</v>
      </c>
      <c r="AY56" s="1086"/>
      <c r="AZ56" s="1087" t="str">
        <f>IF('③処遇Ⅱ及び職員処遇入力シート '!J84="","",'③処遇Ⅱ及び職員処遇入力シート '!J84)</f>
        <v/>
      </c>
      <c r="BA56" s="1087"/>
      <c r="BB56" s="1302" t="str">
        <f>IF('③処遇Ⅱ及び職員処遇入力シート '!L84="","",'③処遇Ⅱ及び職員処遇入力シート '!L84)</f>
        <v/>
      </c>
      <c r="BC56" s="1302"/>
      <c r="BD56" s="1302"/>
      <c r="BE56" s="1302"/>
      <c r="BF56" s="1302"/>
      <c r="BG56" s="1302"/>
      <c r="BH56" s="228"/>
      <c r="BI56" s="1101" t="str">
        <f>'③処遇Ⅱ及び職員処遇入力シート '!B106</f>
        <v/>
      </c>
      <c r="BJ56" s="1102"/>
      <c r="BK56" s="1095" t="str">
        <f>IF('③処遇Ⅱ及び職員処遇入力シート '!B111="○","☑","□")</f>
        <v>□</v>
      </c>
      <c r="BL56" s="1096" t="s">
        <v>20</v>
      </c>
      <c r="BM56" s="1096"/>
      <c r="BN56" s="1086">
        <f>'③処遇Ⅱ及び職員処遇入力シート '!G113</f>
        <v>0</v>
      </c>
      <c r="BO56" s="1086"/>
      <c r="BP56" s="1091" t="str">
        <f>'③処遇Ⅱ及び職員処遇入力シート '!I113&amp;'③処遇Ⅱ及び職員処遇入力シート '!J113&amp;'③処遇Ⅱ及び職員処遇入力シート '!K113&amp;'③処遇Ⅱ及び職員処遇入力シート '!L113&amp;'③処遇Ⅱ及び職員処遇入力シート '!M113</f>
        <v>令和年月</v>
      </c>
      <c r="BQ56" s="1091"/>
      <c r="BR56" s="1091"/>
      <c r="BS56" s="1313" t="str">
        <f>IF('③処遇Ⅱ及び職員処遇入力シート '!O113="","",'③処遇Ⅱ及び職員処遇入力シート '!O113)</f>
        <v/>
      </c>
      <c r="BT56" s="1314"/>
      <c r="BU56" s="1314"/>
      <c r="BV56" s="1314"/>
      <c r="BW56" s="1314"/>
      <c r="BX56" s="1315"/>
      <c r="BY56" s="252"/>
      <c r="BZ56" s="339" t="str">
        <f t="shared" si="18"/>
        <v>0</v>
      </c>
      <c r="CB56" s="340">
        <f t="shared" si="64"/>
        <v>0</v>
      </c>
      <c r="CC56" s="341">
        <f t="shared" si="19"/>
        <v>0</v>
      </c>
      <c r="CD56" s="341">
        <f t="shared" si="65"/>
        <v>0</v>
      </c>
      <c r="CE56" s="341">
        <f t="shared" si="20"/>
        <v>0</v>
      </c>
      <c r="CF56" s="341">
        <f t="shared" si="21"/>
        <v>0</v>
      </c>
      <c r="CG56" s="342">
        <f t="shared" si="22"/>
        <v>0</v>
      </c>
      <c r="CH56" s="341">
        <f t="shared" si="23"/>
        <v>0</v>
      </c>
      <c r="CI56" s="342">
        <f t="shared" si="24"/>
        <v>0</v>
      </c>
      <c r="CJ56" s="341">
        <f t="shared" si="25"/>
        <v>0</v>
      </c>
      <c r="CK56" s="342">
        <f t="shared" si="26"/>
        <v>0</v>
      </c>
      <c r="CL56" s="341">
        <f t="shared" si="66"/>
        <v>0</v>
      </c>
      <c r="CM56" s="341">
        <f t="shared" si="27"/>
        <v>0</v>
      </c>
      <c r="CN56" s="341">
        <f t="shared" si="67"/>
        <v>0</v>
      </c>
      <c r="CO56" s="341">
        <f t="shared" si="28"/>
        <v>0</v>
      </c>
      <c r="CP56" s="341">
        <f t="shared" si="29"/>
        <v>0</v>
      </c>
      <c r="CQ56" s="342">
        <f t="shared" si="30"/>
        <v>0</v>
      </c>
      <c r="CR56" s="341">
        <f t="shared" si="31"/>
        <v>0</v>
      </c>
      <c r="CS56" s="342">
        <f t="shared" si="32"/>
        <v>0</v>
      </c>
      <c r="CT56" s="341">
        <f t="shared" si="33"/>
        <v>0</v>
      </c>
      <c r="CU56" s="342">
        <f t="shared" si="34"/>
        <v>0</v>
      </c>
      <c r="CV56" s="344">
        <f t="shared" si="68"/>
        <v>0</v>
      </c>
      <c r="CW56" s="344">
        <f t="shared" si="35"/>
        <v>0</v>
      </c>
      <c r="CX56" s="344">
        <f t="shared" si="69"/>
        <v>0</v>
      </c>
      <c r="CY56" s="344">
        <f t="shared" ref="CY56" si="489">CX56*$BZ56</f>
        <v>0</v>
      </c>
      <c r="CZ56" s="344">
        <f t="shared" si="71"/>
        <v>0</v>
      </c>
      <c r="DA56" s="344">
        <f t="shared" ref="DA56" si="490">CZ56*$BZ56</f>
        <v>0</v>
      </c>
      <c r="DB56" s="344">
        <f t="shared" si="73"/>
        <v>0</v>
      </c>
      <c r="DC56" s="344">
        <f t="shared" ref="DC56" si="491">DB56*$BZ56</f>
        <v>0</v>
      </c>
      <c r="DD56" s="344">
        <f t="shared" si="75"/>
        <v>0</v>
      </c>
      <c r="DE56" s="344">
        <f t="shared" ref="DE56" si="492">DD56*$BZ56</f>
        <v>0</v>
      </c>
      <c r="DF56" s="344">
        <f t="shared" si="77"/>
        <v>0</v>
      </c>
      <c r="DG56" s="344">
        <f t="shared" ref="DG56" si="493">DF56*$BZ56</f>
        <v>0</v>
      </c>
      <c r="DH56" s="344">
        <f t="shared" si="79"/>
        <v>0</v>
      </c>
      <c r="DI56" s="344">
        <f t="shared" si="41"/>
        <v>0</v>
      </c>
      <c r="DJ56" s="344">
        <f t="shared" si="80"/>
        <v>0</v>
      </c>
      <c r="DK56" s="344">
        <f t="shared" si="42"/>
        <v>0</v>
      </c>
      <c r="DL56" s="344">
        <f t="shared" si="43"/>
        <v>0</v>
      </c>
      <c r="DM56" s="342">
        <f t="shared" si="44"/>
        <v>0</v>
      </c>
      <c r="DN56" s="344">
        <f t="shared" si="45"/>
        <v>0</v>
      </c>
      <c r="DO56" s="342">
        <f t="shared" si="46"/>
        <v>0</v>
      </c>
      <c r="DP56" s="344">
        <f t="shared" si="47"/>
        <v>0</v>
      </c>
      <c r="DQ56" s="342">
        <f t="shared" si="48"/>
        <v>0</v>
      </c>
      <c r="DR56" s="341">
        <f t="shared" si="81"/>
        <v>0</v>
      </c>
      <c r="DS56" s="341">
        <f t="shared" si="49"/>
        <v>0</v>
      </c>
      <c r="DT56" s="341">
        <f t="shared" si="82"/>
        <v>0</v>
      </c>
      <c r="DU56" s="341">
        <f t="shared" ref="DU56" si="494">DT56*$BZ56</f>
        <v>0</v>
      </c>
      <c r="DV56" s="341">
        <f t="shared" si="84"/>
        <v>0</v>
      </c>
      <c r="DW56" s="341">
        <f t="shared" ref="DW56" si="495">DV56*$BZ56</f>
        <v>0</v>
      </c>
      <c r="DX56" s="341">
        <f t="shared" si="86"/>
        <v>0</v>
      </c>
      <c r="DY56" s="341">
        <f t="shared" ref="DY56" si="496">DX56*$BZ56</f>
        <v>0</v>
      </c>
      <c r="DZ56" s="341">
        <f t="shared" si="88"/>
        <v>0</v>
      </c>
      <c r="EA56" s="341">
        <f t="shared" ref="EA56" si="497">DZ56*$BZ56</f>
        <v>0</v>
      </c>
      <c r="EB56" s="341">
        <f t="shared" si="90"/>
        <v>0</v>
      </c>
      <c r="EC56" s="341">
        <f t="shared" ref="EC56" si="498">EB56*$BZ56</f>
        <v>0</v>
      </c>
      <c r="ED56" s="341">
        <f t="shared" si="92"/>
        <v>0</v>
      </c>
      <c r="EE56" s="341">
        <f t="shared" si="55"/>
        <v>0</v>
      </c>
      <c r="EF56" s="341">
        <f t="shared" si="93"/>
        <v>0</v>
      </c>
      <c r="EG56" s="341">
        <f t="shared" si="56"/>
        <v>0</v>
      </c>
      <c r="EH56" s="341">
        <f t="shared" si="57"/>
        <v>0</v>
      </c>
      <c r="EI56" s="346">
        <f t="shared" si="58"/>
        <v>0</v>
      </c>
      <c r="EJ56" s="341">
        <f t="shared" si="59"/>
        <v>0</v>
      </c>
      <c r="EK56" s="347">
        <f t="shared" si="60"/>
        <v>0</v>
      </c>
      <c r="EL56" s="341">
        <f t="shared" si="61"/>
        <v>0</v>
      </c>
      <c r="EM56" s="347">
        <f t="shared" si="62"/>
        <v>0</v>
      </c>
      <c r="EN56" s="348">
        <f t="shared" si="63"/>
        <v>0</v>
      </c>
    </row>
    <row r="57" spans="1:144" ht="20.100000000000001" customHeight="1">
      <c r="A57" s="349">
        <f t="shared" si="224"/>
        <v>44</v>
      </c>
      <c r="B57" s="1136"/>
      <c r="C57" s="1136"/>
      <c r="D57" s="350"/>
      <c r="E57" s="350"/>
      <c r="F57" s="350"/>
      <c r="G57" s="350"/>
      <c r="H57" s="350"/>
      <c r="I57" s="351" t="s">
        <v>17</v>
      </c>
      <c r="J57" s="350"/>
      <c r="K57" s="351" t="s">
        <v>44</v>
      </c>
      <c r="L57" s="350"/>
      <c r="M57" s="350"/>
      <c r="N57" s="326" t="str">
        <f>IF(L57="常勤",1,IF(M57="","",IF(M57=0,0,IF(ROUND(M57/⑤⑧処遇Ⅰ入力シート!$B$17,1)&lt;0.1,0.1,ROUND(M57/⑤⑧処遇Ⅰ入力シート!$B$17,1)))))</f>
        <v/>
      </c>
      <c r="O57" s="327"/>
      <c r="P57" s="328" t="s">
        <v>342</v>
      </c>
      <c r="Q57" s="352"/>
      <c r="R57" s="353"/>
      <c r="S57" s="354"/>
      <c r="T57" s="354"/>
      <c r="U57" s="355">
        <f t="shared" si="385"/>
        <v>0</v>
      </c>
      <c r="V57" s="354"/>
      <c r="W57" s="333" t="e">
        <f>ROUND((U57+V57)*⑤⑧処遇Ⅰ入力シート!$AG$17/⑤⑧処遇Ⅰ入力シート!$AC$17,0)</f>
        <v>#DIV/0!</v>
      </c>
      <c r="X57" s="356" t="e">
        <f t="shared" si="386"/>
        <v>#DIV/0!</v>
      </c>
      <c r="Y57" s="353"/>
      <c r="Z57" s="354"/>
      <c r="AA57" s="354"/>
      <c r="AB57" s="354"/>
      <c r="AC57" s="354"/>
      <c r="AD57" s="335">
        <f t="shared" si="14"/>
        <v>0</v>
      </c>
      <c r="AE57" s="333" t="e">
        <f>ROUND(AD57*⑤⑧処遇Ⅰ入力シート!$AG$17/⑤⑧処遇Ⅰ入力シート!$AC$17,0)</f>
        <v>#DIV/0!</v>
      </c>
      <c r="AF57" s="356" t="e">
        <f t="shared" si="387"/>
        <v>#DIV/0!</v>
      </c>
      <c r="AG57" s="357"/>
      <c r="AH57" s="354"/>
      <c r="AI57" s="354"/>
      <c r="AJ57" s="333" t="e">
        <f>ROUND(SUM(AG57:AI57)*⑤⑧処遇Ⅰ入力シート!$AG$17/⑤⑧処遇Ⅰ入力シート!$AC$17,0)</f>
        <v>#DIV/0!</v>
      </c>
      <c r="AK57" s="358" t="e">
        <f t="shared" si="388"/>
        <v>#DIV/0!</v>
      </c>
      <c r="AL57" s="338">
        <f t="shared" si="17"/>
        <v>0</v>
      </c>
      <c r="AM57" s="1131"/>
      <c r="AN57" s="1131"/>
      <c r="AO57" s="1131"/>
      <c r="AP57" s="252"/>
      <c r="AQ57" s="252"/>
      <c r="AR57" s="252"/>
      <c r="AS57" s="1086"/>
      <c r="AT57" s="1086"/>
      <c r="AU57" s="1095"/>
      <c r="AV57" s="1096"/>
      <c r="AW57" s="1096"/>
      <c r="AX57" s="1086"/>
      <c r="AY57" s="1086"/>
      <c r="AZ57" s="1087"/>
      <c r="BA57" s="1087"/>
      <c r="BB57" s="1302"/>
      <c r="BC57" s="1302"/>
      <c r="BD57" s="1302"/>
      <c r="BE57" s="1302"/>
      <c r="BF57" s="1302"/>
      <c r="BG57" s="1302"/>
      <c r="BH57" s="228"/>
      <c r="BI57" s="1103"/>
      <c r="BJ57" s="1104"/>
      <c r="BK57" s="1095"/>
      <c r="BL57" s="1096"/>
      <c r="BM57" s="1096"/>
      <c r="BN57" s="1086"/>
      <c r="BO57" s="1086"/>
      <c r="BP57" s="1092"/>
      <c r="BQ57" s="1092"/>
      <c r="BR57" s="1092"/>
      <c r="BS57" s="1316"/>
      <c r="BT57" s="1317"/>
      <c r="BU57" s="1317"/>
      <c r="BV57" s="1317"/>
      <c r="BW57" s="1317"/>
      <c r="BX57" s="1318"/>
      <c r="BY57" s="252"/>
      <c r="BZ57" s="339" t="str">
        <f t="shared" si="18"/>
        <v>0</v>
      </c>
      <c r="CB57" s="340">
        <f t="shared" si="64"/>
        <v>0</v>
      </c>
      <c r="CC57" s="341">
        <f t="shared" si="19"/>
        <v>0</v>
      </c>
      <c r="CD57" s="341">
        <f t="shared" si="65"/>
        <v>0</v>
      </c>
      <c r="CE57" s="341">
        <f t="shared" si="20"/>
        <v>0</v>
      </c>
      <c r="CF57" s="341">
        <f t="shared" si="21"/>
        <v>0</v>
      </c>
      <c r="CG57" s="342">
        <f t="shared" si="22"/>
        <v>0</v>
      </c>
      <c r="CH57" s="341">
        <f t="shared" si="23"/>
        <v>0</v>
      </c>
      <c r="CI57" s="342">
        <f t="shared" si="24"/>
        <v>0</v>
      </c>
      <c r="CJ57" s="341">
        <f t="shared" si="25"/>
        <v>0</v>
      </c>
      <c r="CK57" s="342">
        <f t="shared" si="26"/>
        <v>0</v>
      </c>
      <c r="CL57" s="341">
        <f t="shared" si="66"/>
        <v>0</v>
      </c>
      <c r="CM57" s="341">
        <f t="shared" si="27"/>
        <v>0</v>
      </c>
      <c r="CN57" s="341">
        <f t="shared" si="67"/>
        <v>0</v>
      </c>
      <c r="CO57" s="341">
        <f t="shared" si="28"/>
        <v>0</v>
      </c>
      <c r="CP57" s="341">
        <f t="shared" si="29"/>
        <v>0</v>
      </c>
      <c r="CQ57" s="342">
        <f t="shared" si="30"/>
        <v>0</v>
      </c>
      <c r="CR57" s="341">
        <f t="shared" si="31"/>
        <v>0</v>
      </c>
      <c r="CS57" s="342">
        <f t="shared" si="32"/>
        <v>0</v>
      </c>
      <c r="CT57" s="341">
        <f t="shared" si="33"/>
        <v>0</v>
      </c>
      <c r="CU57" s="342">
        <f t="shared" si="34"/>
        <v>0</v>
      </c>
      <c r="CV57" s="344">
        <f t="shared" si="68"/>
        <v>0</v>
      </c>
      <c r="CW57" s="344">
        <f t="shared" si="35"/>
        <v>0</v>
      </c>
      <c r="CX57" s="344">
        <f t="shared" si="69"/>
        <v>0</v>
      </c>
      <c r="CY57" s="344">
        <f t="shared" ref="CY57" si="499">CX57*$BZ57</f>
        <v>0</v>
      </c>
      <c r="CZ57" s="344">
        <f t="shared" si="71"/>
        <v>0</v>
      </c>
      <c r="DA57" s="344">
        <f t="shared" ref="DA57" si="500">CZ57*$BZ57</f>
        <v>0</v>
      </c>
      <c r="DB57" s="344">
        <f t="shared" si="73"/>
        <v>0</v>
      </c>
      <c r="DC57" s="344">
        <f t="shared" ref="DC57" si="501">DB57*$BZ57</f>
        <v>0</v>
      </c>
      <c r="DD57" s="344">
        <f t="shared" si="75"/>
        <v>0</v>
      </c>
      <c r="DE57" s="344">
        <f t="shared" ref="DE57" si="502">DD57*$BZ57</f>
        <v>0</v>
      </c>
      <c r="DF57" s="344">
        <f t="shared" si="77"/>
        <v>0</v>
      </c>
      <c r="DG57" s="344">
        <f t="shared" ref="DG57" si="503">DF57*$BZ57</f>
        <v>0</v>
      </c>
      <c r="DH57" s="344">
        <f t="shared" si="79"/>
        <v>0</v>
      </c>
      <c r="DI57" s="344">
        <f t="shared" si="41"/>
        <v>0</v>
      </c>
      <c r="DJ57" s="344">
        <f t="shared" si="80"/>
        <v>0</v>
      </c>
      <c r="DK57" s="344">
        <f t="shared" si="42"/>
        <v>0</v>
      </c>
      <c r="DL57" s="344">
        <f t="shared" si="43"/>
        <v>0</v>
      </c>
      <c r="DM57" s="342">
        <f t="shared" si="44"/>
        <v>0</v>
      </c>
      <c r="DN57" s="344">
        <f t="shared" si="45"/>
        <v>0</v>
      </c>
      <c r="DO57" s="342">
        <f t="shared" si="46"/>
        <v>0</v>
      </c>
      <c r="DP57" s="344">
        <f t="shared" si="47"/>
        <v>0</v>
      </c>
      <c r="DQ57" s="342">
        <f t="shared" si="48"/>
        <v>0</v>
      </c>
      <c r="DR57" s="341">
        <f t="shared" si="81"/>
        <v>0</v>
      </c>
      <c r="DS57" s="341">
        <f t="shared" si="49"/>
        <v>0</v>
      </c>
      <c r="DT57" s="341">
        <f t="shared" si="82"/>
        <v>0</v>
      </c>
      <c r="DU57" s="341">
        <f t="shared" ref="DU57" si="504">DT57*$BZ57</f>
        <v>0</v>
      </c>
      <c r="DV57" s="341">
        <f t="shared" si="84"/>
        <v>0</v>
      </c>
      <c r="DW57" s="341">
        <f t="shared" ref="DW57" si="505">DV57*$BZ57</f>
        <v>0</v>
      </c>
      <c r="DX57" s="341">
        <f t="shared" si="86"/>
        <v>0</v>
      </c>
      <c r="DY57" s="341">
        <f t="shared" ref="DY57" si="506">DX57*$BZ57</f>
        <v>0</v>
      </c>
      <c r="DZ57" s="341">
        <f t="shared" si="88"/>
        <v>0</v>
      </c>
      <c r="EA57" s="341">
        <f t="shared" ref="EA57" si="507">DZ57*$BZ57</f>
        <v>0</v>
      </c>
      <c r="EB57" s="341">
        <f t="shared" si="90"/>
        <v>0</v>
      </c>
      <c r="EC57" s="341">
        <f t="shared" ref="EC57" si="508">EB57*$BZ57</f>
        <v>0</v>
      </c>
      <c r="ED57" s="341">
        <f t="shared" si="92"/>
        <v>0</v>
      </c>
      <c r="EE57" s="341">
        <f t="shared" si="55"/>
        <v>0</v>
      </c>
      <c r="EF57" s="341">
        <f t="shared" si="93"/>
        <v>0</v>
      </c>
      <c r="EG57" s="341">
        <f t="shared" si="56"/>
        <v>0</v>
      </c>
      <c r="EH57" s="341">
        <f t="shared" si="57"/>
        <v>0</v>
      </c>
      <c r="EI57" s="346">
        <f t="shared" si="58"/>
        <v>0</v>
      </c>
      <c r="EJ57" s="341">
        <f t="shared" si="59"/>
        <v>0</v>
      </c>
      <c r="EK57" s="347">
        <f t="shared" si="60"/>
        <v>0</v>
      </c>
      <c r="EL57" s="341">
        <f t="shared" si="61"/>
        <v>0</v>
      </c>
      <c r="EM57" s="347">
        <f t="shared" si="62"/>
        <v>0</v>
      </c>
      <c r="EN57" s="348">
        <f t="shared" si="63"/>
        <v>0</v>
      </c>
    </row>
    <row r="58" spans="1:144" ht="20.100000000000001" customHeight="1">
      <c r="A58" s="349">
        <f t="shared" si="224"/>
        <v>45</v>
      </c>
      <c r="B58" s="1136"/>
      <c r="C58" s="1136"/>
      <c r="D58" s="350"/>
      <c r="E58" s="350"/>
      <c r="F58" s="350"/>
      <c r="G58" s="350"/>
      <c r="H58" s="350"/>
      <c r="I58" s="351" t="s">
        <v>17</v>
      </c>
      <c r="J58" s="350"/>
      <c r="K58" s="351" t="s">
        <v>44</v>
      </c>
      <c r="L58" s="350"/>
      <c r="M58" s="350"/>
      <c r="N58" s="326" t="str">
        <f>IF(L58="常勤",1,IF(M58="","",IF(M58=0,0,IF(ROUND(M58/⑤⑧処遇Ⅰ入力シート!$B$17,1)&lt;0.1,0.1,ROUND(M58/⑤⑧処遇Ⅰ入力シート!$B$17,1)))))</f>
        <v/>
      </c>
      <c r="O58" s="327"/>
      <c r="P58" s="328" t="s">
        <v>342</v>
      </c>
      <c r="Q58" s="352"/>
      <c r="R58" s="353"/>
      <c r="S58" s="354"/>
      <c r="T58" s="354"/>
      <c r="U58" s="355">
        <f t="shared" si="385"/>
        <v>0</v>
      </c>
      <c r="V58" s="354"/>
      <c r="W58" s="333" t="e">
        <f>ROUND((U58+V58)*⑤⑧処遇Ⅰ入力シート!$AG$17/⑤⑧処遇Ⅰ入力シート!$AC$17,0)</f>
        <v>#DIV/0!</v>
      </c>
      <c r="X58" s="356" t="e">
        <f t="shared" si="386"/>
        <v>#DIV/0!</v>
      </c>
      <c r="Y58" s="353"/>
      <c r="Z58" s="354"/>
      <c r="AA58" s="354"/>
      <c r="AB58" s="354"/>
      <c r="AC58" s="354"/>
      <c r="AD58" s="335">
        <f t="shared" si="14"/>
        <v>0</v>
      </c>
      <c r="AE58" s="333" t="e">
        <f>ROUND(AD58*⑤⑧処遇Ⅰ入力シート!$AG$17/⑤⑧処遇Ⅰ入力シート!$AC$17,0)</f>
        <v>#DIV/0!</v>
      </c>
      <c r="AF58" s="356" t="e">
        <f t="shared" si="387"/>
        <v>#DIV/0!</v>
      </c>
      <c r="AG58" s="357"/>
      <c r="AH58" s="354"/>
      <c r="AI58" s="354"/>
      <c r="AJ58" s="333" t="e">
        <f>ROUND(SUM(AG58:AI58)*⑤⑧処遇Ⅰ入力シート!$AG$17/⑤⑧処遇Ⅰ入力シート!$AC$17,0)</f>
        <v>#DIV/0!</v>
      </c>
      <c r="AK58" s="358" t="e">
        <f t="shared" si="388"/>
        <v>#DIV/0!</v>
      </c>
      <c r="AL58" s="338">
        <f t="shared" si="17"/>
        <v>0</v>
      </c>
      <c r="AM58" s="1131"/>
      <c r="AN58" s="1131"/>
      <c r="AO58" s="1131"/>
      <c r="AP58" s="252"/>
      <c r="AQ58" s="252"/>
      <c r="AR58" s="252"/>
      <c r="AS58" s="1086"/>
      <c r="AT58" s="1086"/>
      <c r="AU58" s="1095" t="str">
        <f>IF('③処遇Ⅱ及び職員処遇入力シート '!B85="○","☑","□")</f>
        <v>□</v>
      </c>
      <c r="AV58" s="1095" t="s">
        <v>338</v>
      </c>
      <c r="AW58" s="1095" t="str">
        <f>IF('③処遇Ⅱ及び職員処遇入力シート '!E85="","",'③処遇Ⅱ及び職員処遇入力シート '!E85)</f>
        <v/>
      </c>
      <c r="AX58" s="1086">
        <f>'③処遇Ⅱ及び職員処遇入力シート '!G85</f>
        <v>0</v>
      </c>
      <c r="AY58" s="1086"/>
      <c r="AZ58" s="1087" t="str">
        <f>IF('③処遇Ⅱ及び職員処遇入力シート '!J85="","",'③処遇Ⅱ及び職員処遇入力シート '!J85)</f>
        <v/>
      </c>
      <c r="BA58" s="1087"/>
      <c r="BB58" s="1302"/>
      <c r="BC58" s="1302"/>
      <c r="BD58" s="1302"/>
      <c r="BE58" s="1302"/>
      <c r="BF58" s="1302"/>
      <c r="BG58" s="1302"/>
      <c r="BH58" s="228"/>
      <c r="BI58" s="1103"/>
      <c r="BJ58" s="1104"/>
      <c r="BK58" s="1095" t="str">
        <f>IF('③処遇Ⅱ及び職員処遇入力シート '!B112="○","☑","□")</f>
        <v>□</v>
      </c>
      <c r="BL58" s="1133" t="s">
        <v>338</v>
      </c>
      <c r="BM58" s="1134" t="str">
        <f>IF('③処遇Ⅱ及び職員処遇入力シート '!E114="","",'③処遇Ⅱ及び職員処遇入力シート '!E114)</f>
        <v/>
      </c>
      <c r="BN58" s="1086">
        <f>'③処遇Ⅱ及び職員処遇入力シート '!G114</f>
        <v>0</v>
      </c>
      <c r="BO58" s="1086"/>
      <c r="BP58" s="1092"/>
      <c r="BQ58" s="1092"/>
      <c r="BR58" s="1092"/>
      <c r="BS58" s="1316"/>
      <c r="BT58" s="1317"/>
      <c r="BU58" s="1317"/>
      <c r="BV58" s="1317"/>
      <c r="BW58" s="1317"/>
      <c r="BX58" s="1318"/>
      <c r="BY58" s="252"/>
      <c r="BZ58" s="339" t="str">
        <f t="shared" si="18"/>
        <v>0</v>
      </c>
      <c r="CB58" s="340">
        <f t="shared" si="64"/>
        <v>0</v>
      </c>
      <c r="CC58" s="341">
        <f t="shared" si="19"/>
        <v>0</v>
      </c>
      <c r="CD58" s="341">
        <f t="shared" si="65"/>
        <v>0</v>
      </c>
      <c r="CE58" s="341">
        <f t="shared" si="20"/>
        <v>0</v>
      </c>
      <c r="CF58" s="341">
        <f t="shared" si="21"/>
        <v>0</v>
      </c>
      <c r="CG58" s="342">
        <f t="shared" si="22"/>
        <v>0</v>
      </c>
      <c r="CH58" s="341">
        <f t="shared" si="23"/>
        <v>0</v>
      </c>
      <c r="CI58" s="342">
        <f t="shared" si="24"/>
        <v>0</v>
      </c>
      <c r="CJ58" s="341">
        <f t="shared" si="25"/>
        <v>0</v>
      </c>
      <c r="CK58" s="342">
        <f t="shared" si="26"/>
        <v>0</v>
      </c>
      <c r="CL58" s="341">
        <f t="shared" si="66"/>
        <v>0</v>
      </c>
      <c r="CM58" s="341">
        <f t="shared" si="27"/>
        <v>0</v>
      </c>
      <c r="CN58" s="341">
        <f t="shared" si="67"/>
        <v>0</v>
      </c>
      <c r="CO58" s="341">
        <f t="shared" si="28"/>
        <v>0</v>
      </c>
      <c r="CP58" s="341">
        <f t="shared" si="29"/>
        <v>0</v>
      </c>
      <c r="CQ58" s="342">
        <f t="shared" si="30"/>
        <v>0</v>
      </c>
      <c r="CR58" s="341">
        <f t="shared" si="31"/>
        <v>0</v>
      </c>
      <c r="CS58" s="342">
        <f t="shared" si="32"/>
        <v>0</v>
      </c>
      <c r="CT58" s="341">
        <f t="shared" si="33"/>
        <v>0</v>
      </c>
      <c r="CU58" s="342">
        <f t="shared" si="34"/>
        <v>0</v>
      </c>
      <c r="CV58" s="344">
        <f t="shared" si="68"/>
        <v>0</v>
      </c>
      <c r="CW58" s="344">
        <f t="shared" si="35"/>
        <v>0</v>
      </c>
      <c r="CX58" s="344">
        <f t="shared" si="69"/>
        <v>0</v>
      </c>
      <c r="CY58" s="344">
        <f t="shared" ref="CY58" si="509">CX58*$BZ58</f>
        <v>0</v>
      </c>
      <c r="CZ58" s="344">
        <f t="shared" si="71"/>
        <v>0</v>
      </c>
      <c r="DA58" s="344">
        <f t="shared" ref="DA58" si="510">CZ58*$BZ58</f>
        <v>0</v>
      </c>
      <c r="DB58" s="344">
        <f t="shared" si="73"/>
        <v>0</v>
      </c>
      <c r="DC58" s="344">
        <f t="shared" ref="DC58" si="511">DB58*$BZ58</f>
        <v>0</v>
      </c>
      <c r="DD58" s="344">
        <f t="shared" si="75"/>
        <v>0</v>
      </c>
      <c r="DE58" s="344">
        <f t="shared" ref="DE58" si="512">DD58*$BZ58</f>
        <v>0</v>
      </c>
      <c r="DF58" s="344">
        <f t="shared" si="77"/>
        <v>0</v>
      </c>
      <c r="DG58" s="344">
        <f t="shared" ref="DG58" si="513">DF58*$BZ58</f>
        <v>0</v>
      </c>
      <c r="DH58" s="344">
        <f t="shared" si="79"/>
        <v>0</v>
      </c>
      <c r="DI58" s="344">
        <f t="shared" si="41"/>
        <v>0</v>
      </c>
      <c r="DJ58" s="344">
        <f t="shared" si="80"/>
        <v>0</v>
      </c>
      <c r="DK58" s="344">
        <f t="shared" si="42"/>
        <v>0</v>
      </c>
      <c r="DL58" s="344">
        <f t="shared" si="43"/>
        <v>0</v>
      </c>
      <c r="DM58" s="342">
        <f t="shared" si="44"/>
        <v>0</v>
      </c>
      <c r="DN58" s="344">
        <f t="shared" si="45"/>
        <v>0</v>
      </c>
      <c r="DO58" s="342">
        <f t="shared" si="46"/>
        <v>0</v>
      </c>
      <c r="DP58" s="344">
        <f t="shared" si="47"/>
        <v>0</v>
      </c>
      <c r="DQ58" s="342">
        <f t="shared" si="48"/>
        <v>0</v>
      </c>
      <c r="DR58" s="341">
        <f t="shared" si="81"/>
        <v>0</v>
      </c>
      <c r="DS58" s="341">
        <f t="shared" si="49"/>
        <v>0</v>
      </c>
      <c r="DT58" s="341">
        <f t="shared" si="82"/>
        <v>0</v>
      </c>
      <c r="DU58" s="341">
        <f t="shared" ref="DU58" si="514">DT58*$BZ58</f>
        <v>0</v>
      </c>
      <c r="DV58" s="341">
        <f t="shared" si="84"/>
        <v>0</v>
      </c>
      <c r="DW58" s="341">
        <f t="shared" ref="DW58" si="515">DV58*$BZ58</f>
        <v>0</v>
      </c>
      <c r="DX58" s="341">
        <f t="shared" si="86"/>
        <v>0</v>
      </c>
      <c r="DY58" s="341">
        <f t="shared" ref="DY58" si="516">DX58*$BZ58</f>
        <v>0</v>
      </c>
      <c r="DZ58" s="341">
        <f t="shared" si="88"/>
        <v>0</v>
      </c>
      <c r="EA58" s="341">
        <f t="shared" ref="EA58" si="517">DZ58*$BZ58</f>
        <v>0</v>
      </c>
      <c r="EB58" s="341">
        <f t="shared" si="90"/>
        <v>0</v>
      </c>
      <c r="EC58" s="341">
        <f t="shared" ref="EC58" si="518">EB58*$BZ58</f>
        <v>0</v>
      </c>
      <c r="ED58" s="341">
        <f t="shared" si="92"/>
        <v>0</v>
      </c>
      <c r="EE58" s="341">
        <f t="shared" si="55"/>
        <v>0</v>
      </c>
      <c r="EF58" s="341">
        <f t="shared" si="93"/>
        <v>0</v>
      </c>
      <c r="EG58" s="341">
        <f t="shared" si="56"/>
        <v>0</v>
      </c>
      <c r="EH58" s="341">
        <f t="shared" si="57"/>
        <v>0</v>
      </c>
      <c r="EI58" s="346">
        <f t="shared" si="58"/>
        <v>0</v>
      </c>
      <c r="EJ58" s="341">
        <f t="shared" si="59"/>
        <v>0</v>
      </c>
      <c r="EK58" s="347">
        <f t="shared" si="60"/>
        <v>0</v>
      </c>
      <c r="EL58" s="341">
        <f t="shared" si="61"/>
        <v>0</v>
      </c>
      <c r="EM58" s="347">
        <f t="shared" si="62"/>
        <v>0</v>
      </c>
      <c r="EN58" s="348">
        <f t="shared" si="63"/>
        <v>0</v>
      </c>
    </row>
    <row r="59" spans="1:144" ht="20.100000000000001" customHeight="1">
      <c r="A59" s="349">
        <f t="shared" si="224"/>
        <v>46</v>
      </c>
      <c r="B59" s="1136"/>
      <c r="C59" s="1136"/>
      <c r="D59" s="350"/>
      <c r="E59" s="350"/>
      <c r="F59" s="350"/>
      <c r="G59" s="350"/>
      <c r="H59" s="350"/>
      <c r="I59" s="351" t="s">
        <v>17</v>
      </c>
      <c r="J59" s="350"/>
      <c r="K59" s="351" t="s">
        <v>44</v>
      </c>
      <c r="L59" s="350"/>
      <c r="M59" s="350"/>
      <c r="N59" s="326" t="str">
        <f>IF(L59="常勤",1,IF(M59="","",IF(M59=0,0,IF(ROUND(M59/⑤⑧処遇Ⅰ入力シート!$B$17,1)&lt;0.1,0.1,ROUND(M59/⑤⑧処遇Ⅰ入力シート!$B$17,1)))))</f>
        <v/>
      </c>
      <c r="O59" s="327"/>
      <c r="P59" s="328" t="s">
        <v>342</v>
      </c>
      <c r="Q59" s="352"/>
      <c r="R59" s="353"/>
      <c r="S59" s="354"/>
      <c r="T59" s="354"/>
      <c r="U59" s="355">
        <f t="shared" si="385"/>
        <v>0</v>
      </c>
      <c r="V59" s="354"/>
      <c r="W59" s="333" t="e">
        <f>ROUND((U59+V59)*⑤⑧処遇Ⅰ入力シート!$AG$17/⑤⑧処遇Ⅰ入力シート!$AC$17,0)</f>
        <v>#DIV/0!</v>
      </c>
      <c r="X59" s="356" t="e">
        <f t="shared" si="386"/>
        <v>#DIV/0!</v>
      </c>
      <c r="Y59" s="353"/>
      <c r="Z59" s="354"/>
      <c r="AA59" s="354"/>
      <c r="AB59" s="354"/>
      <c r="AC59" s="354"/>
      <c r="AD59" s="335">
        <f t="shared" si="14"/>
        <v>0</v>
      </c>
      <c r="AE59" s="333" t="e">
        <f>ROUND(AD59*⑤⑧処遇Ⅰ入力シート!$AG$17/⑤⑧処遇Ⅰ入力シート!$AC$17,0)</f>
        <v>#DIV/0!</v>
      </c>
      <c r="AF59" s="356" t="e">
        <f t="shared" si="387"/>
        <v>#DIV/0!</v>
      </c>
      <c r="AG59" s="357"/>
      <c r="AH59" s="354"/>
      <c r="AI59" s="354"/>
      <c r="AJ59" s="333" t="e">
        <f>ROUND(SUM(AG59:AI59)*⑤⑧処遇Ⅰ入力シート!$AG$17/⑤⑧処遇Ⅰ入力シート!$AC$17,0)</f>
        <v>#DIV/0!</v>
      </c>
      <c r="AK59" s="358" t="e">
        <f t="shared" si="388"/>
        <v>#DIV/0!</v>
      </c>
      <c r="AL59" s="338">
        <f t="shared" si="17"/>
        <v>0</v>
      </c>
      <c r="AM59" s="1131"/>
      <c r="AN59" s="1131"/>
      <c r="AO59" s="1131"/>
      <c r="AP59" s="252"/>
      <c r="AQ59" s="252"/>
      <c r="AR59" s="252"/>
      <c r="AS59" s="1086"/>
      <c r="AT59" s="1086"/>
      <c r="AU59" s="1095"/>
      <c r="AV59" s="1095"/>
      <c r="AW59" s="1095"/>
      <c r="AX59" s="1086"/>
      <c r="AY59" s="1086"/>
      <c r="AZ59" s="1087"/>
      <c r="BA59" s="1087"/>
      <c r="BB59" s="1302"/>
      <c r="BC59" s="1302"/>
      <c r="BD59" s="1302"/>
      <c r="BE59" s="1302"/>
      <c r="BF59" s="1302"/>
      <c r="BG59" s="1302"/>
      <c r="BH59" s="228"/>
      <c r="BI59" s="1103"/>
      <c r="BJ59" s="1104"/>
      <c r="BK59" s="1095"/>
      <c r="BL59" s="1133"/>
      <c r="BM59" s="1134"/>
      <c r="BN59" s="1086"/>
      <c r="BO59" s="1086"/>
      <c r="BP59" s="1092"/>
      <c r="BQ59" s="1092"/>
      <c r="BR59" s="1092"/>
      <c r="BS59" s="1316"/>
      <c r="BT59" s="1317"/>
      <c r="BU59" s="1317"/>
      <c r="BV59" s="1317"/>
      <c r="BW59" s="1317"/>
      <c r="BX59" s="1318"/>
      <c r="BY59" s="252"/>
      <c r="BZ59" s="339" t="str">
        <f t="shared" si="18"/>
        <v>0</v>
      </c>
      <c r="CB59" s="340">
        <f t="shared" si="64"/>
        <v>0</v>
      </c>
      <c r="CC59" s="341">
        <f t="shared" si="19"/>
        <v>0</v>
      </c>
      <c r="CD59" s="341">
        <f t="shared" si="65"/>
        <v>0</v>
      </c>
      <c r="CE59" s="341">
        <f t="shared" si="20"/>
        <v>0</v>
      </c>
      <c r="CF59" s="341">
        <f t="shared" si="21"/>
        <v>0</v>
      </c>
      <c r="CG59" s="342">
        <f t="shared" si="22"/>
        <v>0</v>
      </c>
      <c r="CH59" s="341">
        <f t="shared" si="23"/>
        <v>0</v>
      </c>
      <c r="CI59" s="342">
        <f t="shared" si="24"/>
        <v>0</v>
      </c>
      <c r="CJ59" s="341">
        <f t="shared" si="25"/>
        <v>0</v>
      </c>
      <c r="CK59" s="342">
        <f t="shared" si="26"/>
        <v>0</v>
      </c>
      <c r="CL59" s="341">
        <f t="shared" si="66"/>
        <v>0</v>
      </c>
      <c r="CM59" s="341">
        <f t="shared" si="27"/>
        <v>0</v>
      </c>
      <c r="CN59" s="341">
        <f t="shared" si="67"/>
        <v>0</v>
      </c>
      <c r="CO59" s="341">
        <f t="shared" si="28"/>
        <v>0</v>
      </c>
      <c r="CP59" s="341">
        <f t="shared" si="29"/>
        <v>0</v>
      </c>
      <c r="CQ59" s="342">
        <f t="shared" si="30"/>
        <v>0</v>
      </c>
      <c r="CR59" s="341">
        <f t="shared" si="31"/>
        <v>0</v>
      </c>
      <c r="CS59" s="342">
        <f t="shared" si="32"/>
        <v>0</v>
      </c>
      <c r="CT59" s="341">
        <f t="shared" si="33"/>
        <v>0</v>
      </c>
      <c r="CU59" s="342">
        <f t="shared" si="34"/>
        <v>0</v>
      </c>
      <c r="CV59" s="344">
        <f t="shared" si="68"/>
        <v>0</v>
      </c>
      <c r="CW59" s="344">
        <f t="shared" si="35"/>
        <v>0</v>
      </c>
      <c r="CX59" s="344">
        <f t="shared" si="69"/>
        <v>0</v>
      </c>
      <c r="CY59" s="344">
        <f t="shared" ref="CY59" si="519">CX59*$BZ59</f>
        <v>0</v>
      </c>
      <c r="CZ59" s="344">
        <f t="shared" si="71"/>
        <v>0</v>
      </c>
      <c r="DA59" s="344">
        <f t="shared" ref="DA59" si="520">CZ59*$BZ59</f>
        <v>0</v>
      </c>
      <c r="DB59" s="344">
        <f t="shared" si="73"/>
        <v>0</v>
      </c>
      <c r="DC59" s="344">
        <f t="shared" ref="DC59" si="521">DB59*$BZ59</f>
        <v>0</v>
      </c>
      <c r="DD59" s="344">
        <f t="shared" si="75"/>
        <v>0</v>
      </c>
      <c r="DE59" s="344">
        <f t="shared" ref="DE59" si="522">DD59*$BZ59</f>
        <v>0</v>
      </c>
      <c r="DF59" s="344">
        <f t="shared" si="77"/>
        <v>0</v>
      </c>
      <c r="DG59" s="344">
        <f t="shared" ref="DG59" si="523">DF59*$BZ59</f>
        <v>0</v>
      </c>
      <c r="DH59" s="344">
        <f t="shared" si="79"/>
        <v>0</v>
      </c>
      <c r="DI59" s="344">
        <f t="shared" si="41"/>
        <v>0</v>
      </c>
      <c r="DJ59" s="344">
        <f t="shared" si="80"/>
        <v>0</v>
      </c>
      <c r="DK59" s="344">
        <f t="shared" si="42"/>
        <v>0</v>
      </c>
      <c r="DL59" s="344">
        <f t="shared" si="43"/>
        <v>0</v>
      </c>
      <c r="DM59" s="342">
        <f t="shared" si="44"/>
        <v>0</v>
      </c>
      <c r="DN59" s="344">
        <f t="shared" si="45"/>
        <v>0</v>
      </c>
      <c r="DO59" s="342">
        <f t="shared" si="46"/>
        <v>0</v>
      </c>
      <c r="DP59" s="344">
        <f t="shared" si="47"/>
        <v>0</v>
      </c>
      <c r="DQ59" s="342">
        <f t="shared" si="48"/>
        <v>0</v>
      </c>
      <c r="DR59" s="341">
        <f t="shared" si="81"/>
        <v>0</v>
      </c>
      <c r="DS59" s="341">
        <f t="shared" si="49"/>
        <v>0</v>
      </c>
      <c r="DT59" s="341">
        <f t="shared" si="82"/>
        <v>0</v>
      </c>
      <c r="DU59" s="341">
        <f t="shared" ref="DU59" si="524">DT59*$BZ59</f>
        <v>0</v>
      </c>
      <c r="DV59" s="341">
        <f t="shared" si="84"/>
        <v>0</v>
      </c>
      <c r="DW59" s="341">
        <f t="shared" ref="DW59" si="525">DV59*$BZ59</f>
        <v>0</v>
      </c>
      <c r="DX59" s="341">
        <f t="shared" si="86"/>
        <v>0</v>
      </c>
      <c r="DY59" s="341">
        <f t="shared" ref="DY59" si="526">DX59*$BZ59</f>
        <v>0</v>
      </c>
      <c r="DZ59" s="341">
        <f t="shared" si="88"/>
        <v>0</v>
      </c>
      <c r="EA59" s="341">
        <f t="shared" ref="EA59" si="527">DZ59*$BZ59</f>
        <v>0</v>
      </c>
      <c r="EB59" s="341">
        <f t="shared" si="90"/>
        <v>0</v>
      </c>
      <c r="EC59" s="341">
        <f t="shared" ref="EC59" si="528">EB59*$BZ59</f>
        <v>0</v>
      </c>
      <c r="ED59" s="341">
        <f t="shared" si="92"/>
        <v>0</v>
      </c>
      <c r="EE59" s="341">
        <f t="shared" si="55"/>
        <v>0</v>
      </c>
      <c r="EF59" s="341">
        <f t="shared" si="93"/>
        <v>0</v>
      </c>
      <c r="EG59" s="341">
        <f t="shared" si="56"/>
        <v>0</v>
      </c>
      <c r="EH59" s="341">
        <f t="shared" si="57"/>
        <v>0</v>
      </c>
      <c r="EI59" s="346">
        <f t="shared" si="58"/>
        <v>0</v>
      </c>
      <c r="EJ59" s="341">
        <f t="shared" si="59"/>
        <v>0</v>
      </c>
      <c r="EK59" s="347">
        <f t="shared" si="60"/>
        <v>0</v>
      </c>
      <c r="EL59" s="341">
        <f t="shared" si="61"/>
        <v>0</v>
      </c>
      <c r="EM59" s="347">
        <f t="shared" si="62"/>
        <v>0</v>
      </c>
      <c r="EN59" s="348">
        <f t="shared" si="63"/>
        <v>0</v>
      </c>
    </row>
    <row r="60" spans="1:144" ht="20.100000000000001" customHeight="1">
      <c r="A60" s="349">
        <f t="shared" si="224"/>
        <v>47</v>
      </c>
      <c r="B60" s="1136"/>
      <c r="C60" s="1136"/>
      <c r="D60" s="350"/>
      <c r="E60" s="350"/>
      <c r="F60" s="350"/>
      <c r="G60" s="350"/>
      <c r="H60" s="350"/>
      <c r="I60" s="351" t="s">
        <v>17</v>
      </c>
      <c r="J60" s="350"/>
      <c r="K60" s="351" t="s">
        <v>44</v>
      </c>
      <c r="L60" s="350"/>
      <c r="M60" s="350"/>
      <c r="N60" s="326" t="str">
        <f>IF(L60="常勤",1,IF(M60="","",IF(M60=0,0,IF(ROUND(M60/⑤⑧処遇Ⅰ入力シート!$B$17,1)&lt;0.1,0.1,ROUND(M60/⑤⑧処遇Ⅰ入力シート!$B$17,1)))))</f>
        <v/>
      </c>
      <c r="O60" s="327"/>
      <c r="P60" s="328" t="s">
        <v>342</v>
      </c>
      <c r="Q60" s="352"/>
      <c r="R60" s="353"/>
      <c r="S60" s="354"/>
      <c r="T60" s="354"/>
      <c r="U60" s="355">
        <f t="shared" si="385"/>
        <v>0</v>
      </c>
      <c r="V60" s="354"/>
      <c r="W60" s="333" t="e">
        <f>ROUND((U60+V60)*⑤⑧処遇Ⅰ入力シート!$AG$17/⑤⑧処遇Ⅰ入力シート!$AC$17,0)</f>
        <v>#DIV/0!</v>
      </c>
      <c r="X60" s="356" t="e">
        <f t="shared" si="386"/>
        <v>#DIV/0!</v>
      </c>
      <c r="Y60" s="353"/>
      <c r="Z60" s="354"/>
      <c r="AA60" s="354"/>
      <c r="AB60" s="354"/>
      <c r="AC60" s="354"/>
      <c r="AD60" s="335">
        <f t="shared" si="14"/>
        <v>0</v>
      </c>
      <c r="AE60" s="333" t="e">
        <f>ROUND(AD60*⑤⑧処遇Ⅰ入力シート!$AG$17/⑤⑧処遇Ⅰ入力シート!$AC$17,0)</f>
        <v>#DIV/0!</v>
      </c>
      <c r="AF60" s="356" t="e">
        <f t="shared" si="387"/>
        <v>#DIV/0!</v>
      </c>
      <c r="AG60" s="357"/>
      <c r="AH60" s="354"/>
      <c r="AI60" s="354"/>
      <c r="AJ60" s="333" t="e">
        <f>ROUND(SUM(AG60:AI60)*⑤⑧処遇Ⅰ入力シート!$AG$17/⑤⑧処遇Ⅰ入力シート!$AC$17,0)</f>
        <v>#DIV/0!</v>
      </c>
      <c r="AK60" s="358" t="e">
        <f t="shared" si="388"/>
        <v>#DIV/0!</v>
      </c>
      <c r="AL60" s="338">
        <f t="shared" si="17"/>
        <v>0</v>
      </c>
      <c r="AM60" s="1131"/>
      <c r="AN60" s="1131"/>
      <c r="AO60" s="1131"/>
      <c r="AP60" s="252"/>
      <c r="AQ60" s="252"/>
      <c r="AR60" s="252"/>
      <c r="AS60" s="1086"/>
      <c r="AT60" s="1086"/>
      <c r="AU60" s="1095" t="str">
        <f>IF('③処遇Ⅱ及び職員処遇入力シート '!B86="○","☑","□")</f>
        <v>□</v>
      </c>
      <c r="AV60" s="1096" t="s">
        <v>24</v>
      </c>
      <c r="AW60" s="1096"/>
      <c r="AX60" s="1086">
        <f>'③処遇Ⅱ及び職員処遇入力シート '!G86</f>
        <v>0</v>
      </c>
      <c r="AY60" s="1086"/>
      <c r="AZ60" s="1087" t="str">
        <f>IF('③処遇Ⅱ及び職員処遇入力シート '!J86="","",'③処遇Ⅱ及び職員処遇入力シート '!J86)</f>
        <v/>
      </c>
      <c r="BA60" s="1087"/>
      <c r="BB60" s="1302"/>
      <c r="BC60" s="1302"/>
      <c r="BD60" s="1302"/>
      <c r="BE60" s="1302"/>
      <c r="BF60" s="1302"/>
      <c r="BG60" s="1302"/>
      <c r="BH60" s="228"/>
      <c r="BI60" s="1103"/>
      <c r="BJ60" s="1104"/>
      <c r="BK60" s="1095" t="str">
        <f>IF('③処遇Ⅱ及び職員処遇入力シート '!B113="○","☑","□")</f>
        <v>□</v>
      </c>
      <c r="BL60" s="1096" t="s">
        <v>24</v>
      </c>
      <c r="BM60" s="1096"/>
      <c r="BN60" s="1086">
        <f>'③処遇Ⅱ及び職員処遇入力シート '!G115</f>
        <v>0</v>
      </c>
      <c r="BO60" s="1086"/>
      <c r="BP60" s="1307" t="str">
        <f>'③処遇Ⅱ及び職員処遇入力シート '!I115&amp;'③処遇Ⅱ及び職員処遇入力シート '!J115&amp;'③処遇Ⅱ及び職員処遇入力シート '!K115&amp;'③処遇Ⅱ及び職員処遇入力シート '!L115&amp;'③処遇Ⅱ及び職員処遇入力シート '!M115&amp;'③処遇Ⅱ及び職員処遇入力シート '!N115</f>
        <v>~令和年月</v>
      </c>
      <c r="BQ60" s="1308"/>
      <c r="BR60" s="1309"/>
      <c r="BS60" s="1316"/>
      <c r="BT60" s="1317"/>
      <c r="BU60" s="1317"/>
      <c r="BV60" s="1317"/>
      <c r="BW60" s="1317"/>
      <c r="BX60" s="1318"/>
      <c r="BY60" s="252"/>
      <c r="BZ60" s="339" t="str">
        <f t="shared" si="18"/>
        <v>0</v>
      </c>
      <c r="CB60" s="340">
        <f t="shared" si="64"/>
        <v>0</v>
      </c>
      <c r="CC60" s="341">
        <f t="shared" si="19"/>
        <v>0</v>
      </c>
      <c r="CD60" s="341">
        <f t="shared" si="65"/>
        <v>0</v>
      </c>
      <c r="CE60" s="341">
        <f t="shared" si="20"/>
        <v>0</v>
      </c>
      <c r="CF60" s="341">
        <f t="shared" si="21"/>
        <v>0</v>
      </c>
      <c r="CG60" s="342">
        <f t="shared" si="22"/>
        <v>0</v>
      </c>
      <c r="CH60" s="341">
        <f t="shared" si="23"/>
        <v>0</v>
      </c>
      <c r="CI60" s="342">
        <f t="shared" si="24"/>
        <v>0</v>
      </c>
      <c r="CJ60" s="341">
        <f t="shared" si="25"/>
        <v>0</v>
      </c>
      <c r="CK60" s="342">
        <f t="shared" si="26"/>
        <v>0</v>
      </c>
      <c r="CL60" s="341">
        <f t="shared" si="66"/>
        <v>0</v>
      </c>
      <c r="CM60" s="341">
        <f t="shared" si="27"/>
        <v>0</v>
      </c>
      <c r="CN60" s="341">
        <f t="shared" si="67"/>
        <v>0</v>
      </c>
      <c r="CO60" s="341">
        <f t="shared" si="28"/>
        <v>0</v>
      </c>
      <c r="CP60" s="341">
        <f t="shared" si="29"/>
        <v>0</v>
      </c>
      <c r="CQ60" s="342">
        <f t="shared" si="30"/>
        <v>0</v>
      </c>
      <c r="CR60" s="341">
        <f t="shared" si="31"/>
        <v>0</v>
      </c>
      <c r="CS60" s="342">
        <f t="shared" si="32"/>
        <v>0</v>
      </c>
      <c r="CT60" s="341">
        <f t="shared" si="33"/>
        <v>0</v>
      </c>
      <c r="CU60" s="342">
        <f t="shared" si="34"/>
        <v>0</v>
      </c>
      <c r="CV60" s="344">
        <f t="shared" si="68"/>
        <v>0</v>
      </c>
      <c r="CW60" s="344">
        <f t="shared" si="35"/>
        <v>0</v>
      </c>
      <c r="CX60" s="344">
        <f t="shared" si="69"/>
        <v>0</v>
      </c>
      <c r="CY60" s="344">
        <f t="shared" ref="CY60" si="529">CX60*$BZ60</f>
        <v>0</v>
      </c>
      <c r="CZ60" s="344">
        <f t="shared" si="71"/>
        <v>0</v>
      </c>
      <c r="DA60" s="344">
        <f t="shared" ref="DA60" si="530">CZ60*$BZ60</f>
        <v>0</v>
      </c>
      <c r="DB60" s="344">
        <f t="shared" si="73"/>
        <v>0</v>
      </c>
      <c r="DC60" s="344">
        <f t="shared" ref="DC60" si="531">DB60*$BZ60</f>
        <v>0</v>
      </c>
      <c r="DD60" s="344">
        <f t="shared" si="75"/>
        <v>0</v>
      </c>
      <c r="DE60" s="344">
        <f t="shared" ref="DE60" si="532">DD60*$BZ60</f>
        <v>0</v>
      </c>
      <c r="DF60" s="344">
        <f t="shared" si="77"/>
        <v>0</v>
      </c>
      <c r="DG60" s="344">
        <f t="shared" ref="DG60" si="533">DF60*$BZ60</f>
        <v>0</v>
      </c>
      <c r="DH60" s="344">
        <f t="shared" si="79"/>
        <v>0</v>
      </c>
      <c r="DI60" s="344">
        <f t="shared" si="41"/>
        <v>0</v>
      </c>
      <c r="DJ60" s="344">
        <f t="shared" si="80"/>
        <v>0</v>
      </c>
      <c r="DK60" s="344">
        <f t="shared" si="42"/>
        <v>0</v>
      </c>
      <c r="DL60" s="344">
        <f t="shared" si="43"/>
        <v>0</v>
      </c>
      <c r="DM60" s="342">
        <f t="shared" si="44"/>
        <v>0</v>
      </c>
      <c r="DN60" s="344">
        <f t="shared" si="45"/>
        <v>0</v>
      </c>
      <c r="DO60" s="342">
        <f t="shared" si="46"/>
        <v>0</v>
      </c>
      <c r="DP60" s="344">
        <f t="shared" si="47"/>
        <v>0</v>
      </c>
      <c r="DQ60" s="342">
        <f t="shared" si="48"/>
        <v>0</v>
      </c>
      <c r="DR60" s="341">
        <f t="shared" si="81"/>
        <v>0</v>
      </c>
      <c r="DS60" s="341">
        <f t="shared" si="49"/>
        <v>0</v>
      </c>
      <c r="DT60" s="341">
        <f t="shared" si="82"/>
        <v>0</v>
      </c>
      <c r="DU60" s="341">
        <f t="shared" ref="DU60" si="534">DT60*$BZ60</f>
        <v>0</v>
      </c>
      <c r="DV60" s="341">
        <f t="shared" si="84"/>
        <v>0</v>
      </c>
      <c r="DW60" s="341">
        <f t="shared" ref="DW60" si="535">DV60*$BZ60</f>
        <v>0</v>
      </c>
      <c r="DX60" s="341">
        <f t="shared" si="86"/>
        <v>0</v>
      </c>
      <c r="DY60" s="341">
        <f t="shared" ref="DY60" si="536">DX60*$BZ60</f>
        <v>0</v>
      </c>
      <c r="DZ60" s="341">
        <f t="shared" si="88"/>
        <v>0</v>
      </c>
      <c r="EA60" s="341">
        <f t="shared" ref="EA60" si="537">DZ60*$BZ60</f>
        <v>0</v>
      </c>
      <c r="EB60" s="341">
        <f t="shared" si="90"/>
        <v>0</v>
      </c>
      <c r="EC60" s="341">
        <f t="shared" ref="EC60" si="538">EB60*$BZ60</f>
        <v>0</v>
      </c>
      <c r="ED60" s="341">
        <f t="shared" si="92"/>
        <v>0</v>
      </c>
      <c r="EE60" s="341">
        <f t="shared" si="55"/>
        <v>0</v>
      </c>
      <c r="EF60" s="341">
        <f t="shared" si="93"/>
        <v>0</v>
      </c>
      <c r="EG60" s="341">
        <f t="shared" si="56"/>
        <v>0</v>
      </c>
      <c r="EH60" s="341">
        <f t="shared" si="57"/>
        <v>0</v>
      </c>
      <c r="EI60" s="346">
        <f t="shared" si="58"/>
        <v>0</v>
      </c>
      <c r="EJ60" s="341">
        <f t="shared" si="59"/>
        <v>0</v>
      </c>
      <c r="EK60" s="347">
        <f t="shared" si="60"/>
        <v>0</v>
      </c>
      <c r="EL60" s="341">
        <f t="shared" si="61"/>
        <v>0</v>
      </c>
      <c r="EM60" s="347">
        <f t="shared" si="62"/>
        <v>0</v>
      </c>
      <c r="EN60" s="348">
        <f t="shared" si="63"/>
        <v>0</v>
      </c>
    </row>
    <row r="61" spans="1:144" ht="20.100000000000001" customHeight="1">
      <c r="A61" s="349">
        <f t="shared" si="224"/>
        <v>48</v>
      </c>
      <c r="B61" s="1136"/>
      <c r="C61" s="1136"/>
      <c r="D61" s="350"/>
      <c r="E61" s="350"/>
      <c r="F61" s="350"/>
      <c r="G61" s="350"/>
      <c r="H61" s="350"/>
      <c r="I61" s="351" t="s">
        <v>17</v>
      </c>
      <c r="J61" s="350"/>
      <c r="K61" s="351" t="s">
        <v>44</v>
      </c>
      <c r="L61" s="350"/>
      <c r="M61" s="350"/>
      <c r="N61" s="326" t="str">
        <f>IF(L61="常勤",1,IF(M61="","",IF(M61=0,0,IF(ROUND(M61/⑤⑧処遇Ⅰ入力シート!$B$17,1)&lt;0.1,0.1,ROUND(M61/⑤⑧処遇Ⅰ入力シート!$B$17,1)))))</f>
        <v/>
      </c>
      <c r="O61" s="327"/>
      <c r="P61" s="328" t="s">
        <v>342</v>
      </c>
      <c r="Q61" s="352"/>
      <c r="R61" s="353"/>
      <c r="S61" s="354"/>
      <c r="T61" s="354"/>
      <c r="U61" s="355">
        <f t="shared" si="385"/>
        <v>0</v>
      </c>
      <c r="V61" s="354"/>
      <c r="W61" s="333" t="e">
        <f>ROUND((U61+V61)*⑤⑧処遇Ⅰ入力シート!$AG$17/⑤⑧処遇Ⅰ入力シート!$AC$17,0)</f>
        <v>#DIV/0!</v>
      </c>
      <c r="X61" s="356" t="e">
        <f t="shared" si="386"/>
        <v>#DIV/0!</v>
      </c>
      <c r="Y61" s="353"/>
      <c r="Z61" s="354"/>
      <c r="AA61" s="354"/>
      <c r="AB61" s="354"/>
      <c r="AC61" s="354"/>
      <c r="AD61" s="335">
        <f t="shared" si="14"/>
        <v>0</v>
      </c>
      <c r="AE61" s="333" t="e">
        <f>ROUND(AD61*⑤⑧処遇Ⅰ入力シート!$AG$17/⑤⑧処遇Ⅰ入力シート!$AC$17,0)</f>
        <v>#DIV/0!</v>
      </c>
      <c r="AF61" s="356" t="e">
        <f t="shared" si="387"/>
        <v>#DIV/0!</v>
      </c>
      <c r="AG61" s="357"/>
      <c r="AH61" s="354"/>
      <c r="AI61" s="354"/>
      <c r="AJ61" s="333" t="e">
        <f>ROUND(SUM(AG61:AI61)*⑤⑧処遇Ⅰ入力シート!$AG$17/⑤⑧処遇Ⅰ入力シート!$AC$17,0)</f>
        <v>#DIV/0!</v>
      </c>
      <c r="AK61" s="358" t="e">
        <f t="shared" si="388"/>
        <v>#DIV/0!</v>
      </c>
      <c r="AL61" s="338">
        <f t="shared" si="17"/>
        <v>0</v>
      </c>
      <c r="AM61" s="1131"/>
      <c r="AN61" s="1131"/>
      <c r="AO61" s="1131"/>
      <c r="AP61" s="252"/>
      <c r="AQ61" s="252"/>
      <c r="AR61" s="252"/>
      <c r="AS61" s="1086"/>
      <c r="AT61" s="1086"/>
      <c r="AU61" s="1095"/>
      <c r="AV61" s="1096"/>
      <c r="AW61" s="1096"/>
      <c r="AX61" s="1086"/>
      <c r="AY61" s="1086"/>
      <c r="AZ61" s="1087"/>
      <c r="BA61" s="1087"/>
      <c r="BB61" s="1302"/>
      <c r="BC61" s="1302"/>
      <c r="BD61" s="1302"/>
      <c r="BE61" s="1302"/>
      <c r="BF61" s="1302"/>
      <c r="BG61" s="1302"/>
      <c r="BH61" s="228"/>
      <c r="BI61" s="1103"/>
      <c r="BJ61" s="1104"/>
      <c r="BK61" s="1095"/>
      <c r="BL61" s="1096"/>
      <c r="BM61" s="1096"/>
      <c r="BN61" s="1086"/>
      <c r="BO61" s="1086"/>
      <c r="BP61" s="1307"/>
      <c r="BQ61" s="1308"/>
      <c r="BR61" s="1309"/>
      <c r="BS61" s="1316"/>
      <c r="BT61" s="1317"/>
      <c r="BU61" s="1317"/>
      <c r="BV61" s="1317"/>
      <c r="BW61" s="1317"/>
      <c r="BX61" s="1318"/>
      <c r="BY61" s="252"/>
      <c r="BZ61" s="339" t="str">
        <f t="shared" si="18"/>
        <v>0</v>
      </c>
      <c r="CB61" s="340">
        <f t="shared" si="64"/>
        <v>0</v>
      </c>
      <c r="CC61" s="341">
        <f t="shared" si="19"/>
        <v>0</v>
      </c>
      <c r="CD61" s="341">
        <f t="shared" si="65"/>
        <v>0</v>
      </c>
      <c r="CE61" s="341">
        <f t="shared" si="20"/>
        <v>0</v>
      </c>
      <c r="CF61" s="341">
        <f t="shared" si="21"/>
        <v>0</v>
      </c>
      <c r="CG61" s="342">
        <f t="shared" si="22"/>
        <v>0</v>
      </c>
      <c r="CH61" s="341">
        <f t="shared" si="23"/>
        <v>0</v>
      </c>
      <c r="CI61" s="342">
        <f t="shared" si="24"/>
        <v>0</v>
      </c>
      <c r="CJ61" s="341">
        <f t="shared" si="25"/>
        <v>0</v>
      </c>
      <c r="CK61" s="342">
        <f t="shared" si="26"/>
        <v>0</v>
      </c>
      <c r="CL61" s="341">
        <f t="shared" si="66"/>
        <v>0</v>
      </c>
      <c r="CM61" s="341">
        <f t="shared" si="27"/>
        <v>0</v>
      </c>
      <c r="CN61" s="341">
        <f t="shared" si="67"/>
        <v>0</v>
      </c>
      <c r="CO61" s="341">
        <f t="shared" si="28"/>
        <v>0</v>
      </c>
      <c r="CP61" s="341">
        <f t="shared" si="29"/>
        <v>0</v>
      </c>
      <c r="CQ61" s="342">
        <f t="shared" si="30"/>
        <v>0</v>
      </c>
      <c r="CR61" s="341">
        <f t="shared" si="31"/>
        <v>0</v>
      </c>
      <c r="CS61" s="342">
        <f t="shared" si="32"/>
        <v>0</v>
      </c>
      <c r="CT61" s="341">
        <f t="shared" si="33"/>
        <v>0</v>
      </c>
      <c r="CU61" s="342">
        <f t="shared" si="34"/>
        <v>0</v>
      </c>
      <c r="CV61" s="344">
        <f t="shared" si="68"/>
        <v>0</v>
      </c>
      <c r="CW61" s="344">
        <f t="shared" si="35"/>
        <v>0</v>
      </c>
      <c r="CX61" s="344">
        <f t="shared" si="69"/>
        <v>0</v>
      </c>
      <c r="CY61" s="344">
        <f t="shared" ref="CY61" si="539">CX61*$BZ61</f>
        <v>0</v>
      </c>
      <c r="CZ61" s="344">
        <f t="shared" si="71"/>
        <v>0</v>
      </c>
      <c r="DA61" s="344">
        <f t="shared" ref="DA61" si="540">CZ61*$BZ61</f>
        <v>0</v>
      </c>
      <c r="DB61" s="344">
        <f t="shared" si="73"/>
        <v>0</v>
      </c>
      <c r="DC61" s="344">
        <f t="shared" ref="DC61" si="541">DB61*$BZ61</f>
        <v>0</v>
      </c>
      <c r="DD61" s="344">
        <f t="shared" si="75"/>
        <v>0</v>
      </c>
      <c r="DE61" s="344">
        <f t="shared" ref="DE61" si="542">DD61*$BZ61</f>
        <v>0</v>
      </c>
      <c r="DF61" s="344">
        <f t="shared" si="77"/>
        <v>0</v>
      </c>
      <c r="DG61" s="344">
        <f t="shared" ref="DG61" si="543">DF61*$BZ61</f>
        <v>0</v>
      </c>
      <c r="DH61" s="344">
        <f t="shared" si="79"/>
        <v>0</v>
      </c>
      <c r="DI61" s="344">
        <f t="shared" si="41"/>
        <v>0</v>
      </c>
      <c r="DJ61" s="344">
        <f t="shared" si="80"/>
        <v>0</v>
      </c>
      <c r="DK61" s="344">
        <f t="shared" si="42"/>
        <v>0</v>
      </c>
      <c r="DL61" s="344">
        <f t="shared" si="43"/>
        <v>0</v>
      </c>
      <c r="DM61" s="342">
        <f t="shared" si="44"/>
        <v>0</v>
      </c>
      <c r="DN61" s="344">
        <f t="shared" si="45"/>
        <v>0</v>
      </c>
      <c r="DO61" s="342">
        <f t="shared" si="46"/>
        <v>0</v>
      </c>
      <c r="DP61" s="344">
        <f t="shared" si="47"/>
        <v>0</v>
      </c>
      <c r="DQ61" s="342">
        <f t="shared" si="48"/>
        <v>0</v>
      </c>
      <c r="DR61" s="341">
        <f t="shared" si="81"/>
        <v>0</v>
      </c>
      <c r="DS61" s="341">
        <f t="shared" si="49"/>
        <v>0</v>
      </c>
      <c r="DT61" s="341">
        <f t="shared" si="82"/>
        <v>0</v>
      </c>
      <c r="DU61" s="341">
        <f t="shared" ref="DU61" si="544">DT61*$BZ61</f>
        <v>0</v>
      </c>
      <c r="DV61" s="341">
        <f t="shared" si="84"/>
        <v>0</v>
      </c>
      <c r="DW61" s="341">
        <f t="shared" ref="DW61" si="545">DV61*$BZ61</f>
        <v>0</v>
      </c>
      <c r="DX61" s="341">
        <f t="shared" si="86"/>
        <v>0</v>
      </c>
      <c r="DY61" s="341">
        <f t="shared" ref="DY61" si="546">DX61*$BZ61</f>
        <v>0</v>
      </c>
      <c r="DZ61" s="341">
        <f t="shared" si="88"/>
        <v>0</v>
      </c>
      <c r="EA61" s="341">
        <f t="shared" ref="EA61" si="547">DZ61*$BZ61</f>
        <v>0</v>
      </c>
      <c r="EB61" s="341">
        <f t="shared" si="90"/>
        <v>0</v>
      </c>
      <c r="EC61" s="341">
        <f t="shared" ref="EC61" si="548">EB61*$BZ61</f>
        <v>0</v>
      </c>
      <c r="ED61" s="341">
        <f t="shared" si="92"/>
        <v>0</v>
      </c>
      <c r="EE61" s="341">
        <f t="shared" si="55"/>
        <v>0</v>
      </c>
      <c r="EF61" s="341">
        <f t="shared" si="93"/>
        <v>0</v>
      </c>
      <c r="EG61" s="341">
        <f t="shared" si="56"/>
        <v>0</v>
      </c>
      <c r="EH61" s="341">
        <f t="shared" si="57"/>
        <v>0</v>
      </c>
      <c r="EI61" s="346">
        <f t="shared" si="58"/>
        <v>0</v>
      </c>
      <c r="EJ61" s="341">
        <f t="shared" si="59"/>
        <v>0</v>
      </c>
      <c r="EK61" s="347">
        <f t="shared" si="60"/>
        <v>0</v>
      </c>
      <c r="EL61" s="341">
        <f t="shared" si="61"/>
        <v>0</v>
      </c>
      <c r="EM61" s="347">
        <f t="shared" si="62"/>
        <v>0</v>
      </c>
      <c r="EN61" s="348">
        <f t="shared" si="63"/>
        <v>0</v>
      </c>
    </row>
    <row r="62" spans="1:144" ht="20.100000000000001" customHeight="1">
      <c r="A62" s="349">
        <f t="shared" si="224"/>
        <v>49</v>
      </c>
      <c r="B62" s="1136"/>
      <c r="C62" s="1136"/>
      <c r="D62" s="350"/>
      <c r="E62" s="350"/>
      <c r="F62" s="350"/>
      <c r="G62" s="350"/>
      <c r="H62" s="350"/>
      <c r="I62" s="351" t="s">
        <v>17</v>
      </c>
      <c r="J62" s="350"/>
      <c r="K62" s="351" t="s">
        <v>44</v>
      </c>
      <c r="L62" s="350"/>
      <c r="M62" s="350"/>
      <c r="N62" s="326" t="str">
        <f>IF(L62="常勤",1,IF(M62="","",IF(M62=0,0,IF(ROUND(M62/⑤⑧処遇Ⅰ入力シート!$B$17,1)&lt;0.1,0.1,ROUND(M62/⑤⑧処遇Ⅰ入力シート!$B$17,1)))))</f>
        <v/>
      </c>
      <c r="O62" s="327"/>
      <c r="P62" s="328" t="s">
        <v>342</v>
      </c>
      <c r="Q62" s="352"/>
      <c r="R62" s="353"/>
      <c r="S62" s="354"/>
      <c r="T62" s="354"/>
      <c r="U62" s="355">
        <f t="shared" si="385"/>
        <v>0</v>
      </c>
      <c r="V62" s="354"/>
      <c r="W62" s="333" t="e">
        <f>ROUND((U62+V62)*⑤⑧処遇Ⅰ入力シート!$AG$17/⑤⑧処遇Ⅰ入力シート!$AC$17,0)</f>
        <v>#DIV/0!</v>
      </c>
      <c r="X62" s="356" t="e">
        <f t="shared" si="386"/>
        <v>#DIV/0!</v>
      </c>
      <c r="Y62" s="353"/>
      <c r="Z62" s="354"/>
      <c r="AA62" s="354"/>
      <c r="AB62" s="354"/>
      <c r="AC62" s="354"/>
      <c r="AD62" s="335">
        <f t="shared" si="14"/>
        <v>0</v>
      </c>
      <c r="AE62" s="333" t="e">
        <f>ROUND(AD62*⑤⑧処遇Ⅰ入力シート!$AG$17/⑤⑧処遇Ⅰ入力シート!$AC$17,0)</f>
        <v>#DIV/0!</v>
      </c>
      <c r="AF62" s="356" t="e">
        <f t="shared" si="387"/>
        <v>#DIV/0!</v>
      </c>
      <c r="AG62" s="357"/>
      <c r="AH62" s="354"/>
      <c r="AI62" s="354"/>
      <c r="AJ62" s="333" t="e">
        <f>ROUND(SUM(AG62:AI62)*⑤⑧処遇Ⅰ入力シート!$AG$17/⑤⑧処遇Ⅰ入力シート!$AC$17,0)</f>
        <v>#DIV/0!</v>
      </c>
      <c r="AK62" s="358" t="e">
        <f t="shared" si="388"/>
        <v>#DIV/0!</v>
      </c>
      <c r="AL62" s="338">
        <f t="shared" si="17"/>
        <v>0</v>
      </c>
      <c r="AM62" s="1131"/>
      <c r="AN62" s="1131"/>
      <c r="AO62" s="1131"/>
      <c r="AP62" s="252"/>
      <c r="AQ62" s="252"/>
      <c r="AR62" s="252"/>
      <c r="AS62" s="1086"/>
      <c r="AT62" s="1086"/>
      <c r="AU62" s="1095" t="str">
        <f>IF('③処遇Ⅱ及び職員処遇入力シート '!B87="○","☑","□")</f>
        <v>□</v>
      </c>
      <c r="AV62" s="1095" t="s">
        <v>339</v>
      </c>
      <c r="AW62" s="1095" t="str">
        <f>IF('③処遇Ⅱ及び職員処遇入力シート '!E87="","",'③処遇Ⅱ及び職員処遇入力シート '!E87)</f>
        <v/>
      </c>
      <c r="AX62" s="1086">
        <f>'③処遇Ⅱ及び職員処遇入力シート '!G87</f>
        <v>0</v>
      </c>
      <c r="AY62" s="1086"/>
      <c r="AZ62" s="1087" t="str">
        <f>IF('③処遇Ⅱ及び職員処遇入力シート '!J87="","",'③処遇Ⅱ及び職員処遇入力シート '!J87)</f>
        <v/>
      </c>
      <c r="BA62" s="1087"/>
      <c r="BB62" s="1302"/>
      <c r="BC62" s="1302"/>
      <c r="BD62" s="1302"/>
      <c r="BE62" s="1302"/>
      <c r="BF62" s="1302"/>
      <c r="BG62" s="1302"/>
      <c r="BH62" s="228"/>
      <c r="BI62" s="1103"/>
      <c r="BJ62" s="1104"/>
      <c r="BK62" s="1303" t="str">
        <f>IF('③処遇Ⅱ及び職員処遇入力シート '!B114="○","☑","□")</f>
        <v>□</v>
      </c>
      <c r="BL62" s="1305" t="s">
        <v>339</v>
      </c>
      <c r="BM62" s="1250" t="str">
        <f>IF('③処遇Ⅱ及び職員処遇入力シート '!E116="","",'③処遇Ⅱ及び職員処遇入力シート '!E116)</f>
        <v/>
      </c>
      <c r="BN62" s="1101">
        <f>'③処遇Ⅱ及び職員処遇入力シート '!G116</f>
        <v>0</v>
      </c>
      <c r="BO62" s="1102"/>
      <c r="BP62" s="1307"/>
      <c r="BQ62" s="1308"/>
      <c r="BR62" s="1309"/>
      <c r="BS62" s="1316"/>
      <c r="BT62" s="1317"/>
      <c r="BU62" s="1317"/>
      <c r="BV62" s="1317"/>
      <c r="BW62" s="1317"/>
      <c r="BX62" s="1318"/>
      <c r="BY62" s="252"/>
      <c r="BZ62" s="339" t="str">
        <f t="shared" si="18"/>
        <v>0</v>
      </c>
      <c r="CB62" s="340">
        <f t="shared" si="64"/>
        <v>0</v>
      </c>
      <c r="CC62" s="341">
        <f t="shared" si="19"/>
        <v>0</v>
      </c>
      <c r="CD62" s="341">
        <f t="shared" si="65"/>
        <v>0</v>
      </c>
      <c r="CE62" s="341">
        <f t="shared" si="20"/>
        <v>0</v>
      </c>
      <c r="CF62" s="341">
        <f t="shared" si="21"/>
        <v>0</v>
      </c>
      <c r="CG62" s="342">
        <f t="shared" si="22"/>
        <v>0</v>
      </c>
      <c r="CH62" s="341">
        <f t="shared" si="23"/>
        <v>0</v>
      </c>
      <c r="CI62" s="342">
        <f t="shared" si="24"/>
        <v>0</v>
      </c>
      <c r="CJ62" s="341">
        <f t="shared" si="25"/>
        <v>0</v>
      </c>
      <c r="CK62" s="342">
        <f t="shared" si="26"/>
        <v>0</v>
      </c>
      <c r="CL62" s="341">
        <f t="shared" si="66"/>
        <v>0</v>
      </c>
      <c r="CM62" s="341">
        <f t="shared" si="27"/>
        <v>0</v>
      </c>
      <c r="CN62" s="341">
        <f t="shared" si="67"/>
        <v>0</v>
      </c>
      <c r="CO62" s="341">
        <f t="shared" si="28"/>
        <v>0</v>
      </c>
      <c r="CP62" s="341">
        <f t="shared" si="29"/>
        <v>0</v>
      </c>
      <c r="CQ62" s="342">
        <f t="shared" si="30"/>
        <v>0</v>
      </c>
      <c r="CR62" s="341">
        <f t="shared" si="31"/>
        <v>0</v>
      </c>
      <c r="CS62" s="342">
        <f t="shared" si="32"/>
        <v>0</v>
      </c>
      <c r="CT62" s="341">
        <f t="shared" si="33"/>
        <v>0</v>
      </c>
      <c r="CU62" s="342">
        <f t="shared" si="34"/>
        <v>0</v>
      </c>
      <c r="CV62" s="344">
        <f t="shared" si="68"/>
        <v>0</v>
      </c>
      <c r="CW62" s="344">
        <f t="shared" si="35"/>
        <v>0</v>
      </c>
      <c r="CX62" s="344">
        <f t="shared" si="69"/>
        <v>0</v>
      </c>
      <c r="CY62" s="344">
        <f t="shared" ref="CY62:CY212" si="549">CX62*$BZ62</f>
        <v>0</v>
      </c>
      <c r="CZ62" s="344">
        <f t="shared" si="71"/>
        <v>0</v>
      </c>
      <c r="DA62" s="344">
        <f t="shared" ref="DA62:DA212" si="550">CZ62*$BZ62</f>
        <v>0</v>
      </c>
      <c r="DB62" s="344">
        <f t="shared" si="73"/>
        <v>0</v>
      </c>
      <c r="DC62" s="344">
        <f t="shared" ref="DC62:DC212" si="551">DB62*$BZ62</f>
        <v>0</v>
      </c>
      <c r="DD62" s="344">
        <f t="shared" si="75"/>
        <v>0</v>
      </c>
      <c r="DE62" s="344">
        <f t="shared" ref="DE62:DE212" si="552">DD62*$BZ62</f>
        <v>0</v>
      </c>
      <c r="DF62" s="344">
        <f t="shared" si="77"/>
        <v>0</v>
      </c>
      <c r="DG62" s="344">
        <f t="shared" ref="DG62:DG212" si="553">DF62*$BZ62</f>
        <v>0</v>
      </c>
      <c r="DH62" s="344">
        <f t="shared" si="79"/>
        <v>0</v>
      </c>
      <c r="DI62" s="344">
        <f t="shared" si="41"/>
        <v>0</v>
      </c>
      <c r="DJ62" s="344">
        <f t="shared" si="80"/>
        <v>0</v>
      </c>
      <c r="DK62" s="344">
        <f t="shared" si="42"/>
        <v>0</v>
      </c>
      <c r="DL62" s="344">
        <f t="shared" si="43"/>
        <v>0</v>
      </c>
      <c r="DM62" s="342">
        <f t="shared" si="44"/>
        <v>0</v>
      </c>
      <c r="DN62" s="344">
        <f t="shared" si="45"/>
        <v>0</v>
      </c>
      <c r="DO62" s="342">
        <f t="shared" si="46"/>
        <v>0</v>
      </c>
      <c r="DP62" s="344">
        <f t="shared" si="47"/>
        <v>0</v>
      </c>
      <c r="DQ62" s="342">
        <f t="shared" si="48"/>
        <v>0</v>
      </c>
      <c r="DR62" s="341">
        <f t="shared" si="81"/>
        <v>0</v>
      </c>
      <c r="DS62" s="341">
        <f t="shared" si="49"/>
        <v>0</v>
      </c>
      <c r="DT62" s="341">
        <f t="shared" si="82"/>
        <v>0</v>
      </c>
      <c r="DU62" s="341">
        <f t="shared" ref="DU62:DU212" si="554">DT62*$BZ62</f>
        <v>0</v>
      </c>
      <c r="DV62" s="341">
        <f t="shared" si="84"/>
        <v>0</v>
      </c>
      <c r="DW62" s="341">
        <f t="shared" ref="DW62:DW212" si="555">DV62*$BZ62</f>
        <v>0</v>
      </c>
      <c r="DX62" s="341">
        <f t="shared" si="86"/>
        <v>0</v>
      </c>
      <c r="DY62" s="341">
        <f t="shared" ref="DY62:DY212" si="556">DX62*$BZ62</f>
        <v>0</v>
      </c>
      <c r="DZ62" s="341">
        <f t="shared" si="88"/>
        <v>0</v>
      </c>
      <c r="EA62" s="341">
        <f t="shared" ref="EA62:EA212" si="557">DZ62*$BZ62</f>
        <v>0</v>
      </c>
      <c r="EB62" s="341">
        <f t="shared" si="90"/>
        <v>0</v>
      </c>
      <c r="EC62" s="341">
        <f t="shared" ref="EC62:EC212" si="558">EB62*$BZ62</f>
        <v>0</v>
      </c>
      <c r="ED62" s="341">
        <f t="shared" si="92"/>
        <v>0</v>
      </c>
      <c r="EE62" s="341">
        <f t="shared" si="55"/>
        <v>0</v>
      </c>
      <c r="EF62" s="341">
        <f t="shared" si="93"/>
        <v>0</v>
      </c>
      <c r="EG62" s="341">
        <f t="shared" si="56"/>
        <v>0</v>
      </c>
      <c r="EH62" s="341">
        <f t="shared" si="57"/>
        <v>0</v>
      </c>
      <c r="EI62" s="346">
        <f t="shared" si="58"/>
        <v>0</v>
      </c>
      <c r="EJ62" s="341">
        <f t="shared" si="59"/>
        <v>0</v>
      </c>
      <c r="EK62" s="347">
        <f t="shared" si="60"/>
        <v>0</v>
      </c>
      <c r="EL62" s="341">
        <f t="shared" si="61"/>
        <v>0</v>
      </c>
      <c r="EM62" s="347">
        <f t="shared" si="62"/>
        <v>0</v>
      </c>
      <c r="EN62" s="348">
        <f t="shared" si="63"/>
        <v>0</v>
      </c>
    </row>
    <row r="63" spans="1:144" ht="20.100000000000001" customHeight="1">
      <c r="A63" s="349">
        <f t="shared" si="224"/>
        <v>50</v>
      </c>
      <c r="B63" s="1136"/>
      <c r="C63" s="1136"/>
      <c r="D63" s="350"/>
      <c r="E63" s="350"/>
      <c r="F63" s="350"/>
      <c r="G63" s="350"/>
      <c r="H63" s="350"/>
      <c r="I63" s="351" t="s">
        <v>17</v>
      </c>
      <c r="J63" s="350"/>
      <c r="K63" s="351" t="s">
        <v>44</v>
      </c>
      <c r="L63" s="350"/>
      <c r="M63" s="350"/>
      <c r="N63" s="326" t="str">
        <f>IF(L63="常勤",1,IF(M63="","",IF(M63=0,0,IF(ROUND(M63/⑤⑧処遇Ⅰ入力シート!$B$17,1)&lt;0.1,0.1,ROUND(M63/⑤⑧処遇Ⅰ入力シート!$B$17,1)))))</f>
        <v/>
      </c>
      <c r="O63" s="327"/>
      <c r="P63" s="328" t="s">
        <v>342</v>
      </c>
      <c r="Q63" s="352"/>
      <c r="R63" s="353"/>
      <c r="S63" s="354"/>
      <c r="T63" s="354"/>
      <c r="U63" s="355">
        <f t="shared" ref="U63:U212" si="559">SUM(R63:T63)</f>
        <v>0</v>
      </c>
      <c r="V63" s="354"/>
      <c r="W63" s="333" t="e">
        <f>ROUND((U63+V63)*⑤⑧処遇Ⅰ入力シート!$AG$17/⑤⑧処遇Ⅰ入力シート!$AC$17,0)</f>
        <v>#DIV/0!</v>
      </c>
      <c r="X63" s="356" t="e">
        <f t="shared" ref="X63:X212" si="560">SUM(U63:W63)</f>
        <v>#DIV/0!</v>
      </c>
      <c r="Y63" s="353"/>
      <c r="Z63" s="354"/>
      <c r="AA63" s="354"/>
      <c r="AB63" s="354"/>
      <c r="AC63" s="354"/>
      <c r="AD63" s="335">
        <f t="shared" ref="AD63:AD212" si="561">SUM(Y63:AA63)-SUM(AB63:AC63)</f>
        <v>0</v>
      </c>
      <c r="AE63" s="333" t="e">
        <f>ROUND(AD63*⑤⑧処遇Ⅰ入力シート!$AG$17/⑤⑧処遇Ⅰ入力シート!$AC$17,0)</f>
        <v>#DIV/0!</v>
      </c>
      <c r="AF63" s="356" t="e">
        <f t="shared" ref="AF63:AF212" si="562">SUM(AD63:AE63)</f>
        <v>#DIV/0!</v>
      </c>
      <c r="AG63" s="357"/>
      <c r="AH63" s="354"/>
      <c r="AI63" s="354"/>
      <c r="AJ63" s="333" t="e">
        <f>ROUND(SUM(AG63:AI63)*⑤⑧処遇Ⅰ入力シート!$AG$17/⑤⑧処遇Ⅰ入力シート!$AC$17,0)</f>
        <v>#DIV/0!</v>
      </c>
      <c r="AK63" s="358" t="e">
        <f t="shared" ref="AK63:AK212" si="563">SUM(AG63:AJ63)</f>
        <v>#DIV/0!</v>
      </c>
      <c r="AL63" s="338">
        <f t="shared" ref="AL63:AL212" si="564">IF(D63="○",AF63-X63-AK63,0)</f>
        <v>0</v>
      </c>
      <c r="AM63" s="1131"/>
      <c r="AN63" s="1131"/>
      <c r="AO63" s="1131"/>
      <c r="AP63" s="252"/>
      <c r="AQ63" s="252"/>
      <c r="AR63" s="252"/>
      <c r="AS63" s="1086"/>
      <c r="AT63" s="1086"/>
      <c r="AU63" s="1095"/>
      <c r="AV63" s="1095"/>
      <c r="AW63" s="1095"/>
      <c r="AX63" s="1086"/>
      <c r="AY63" s="1086"/>
      <c r="AZ63" s="1087"/>
      <c r="BA63" s="1087"/>
      <c r="BB63" s="1302"/>
      <c r="BC63" s="1302"/>
      <c r="BD63" s="1302"/>
      <c r="BE63" s="1302"/>
      <c r="BF63" s="1302"/>
      <c r="BG63" s="1302"/>
      <c r="BH63" s="228"/>
      <c r="BI63" s="1105"/>
      <c r="BJ63" s="1106"/>
      <c r="BK63" s="1304"/>
      <c r="BL63" s="1306"/>
      <c r="BM63" s="1251"/>
      <c r="BN63" s="1105"/>
      <c r="BO63" s="1106"/>
      <c r="BP63" s="1310"/>
      <c r="BQ63" s="1311"/>
      <c r="BR63" s="1312"/>
      <c r="BS63" s="1319"/>
      <c r="BT63" s="1320"/>
      <c r="BU63" s="1320"/>
      <c r="BV63" s="1320"/>
      <c r="BW63" s="1320"/>
      <c r="BX63" s="1321"/>
      <c r="BY63" s="252"/>
      <c r="BZ63" s="339" t="str">
        <f t="shared" ref="BZ63:BZ212" si="565">IF(D63="○","1","0")</f>
        <v>0</v>
      </c>
      <c r="CB63" s="340">
        <f t="shared" ref="CB63:CB212" si="566">IF(AND(OR(G63="教諭",G63="保育教諭",G63="保育士",G63="家庭的保育者"),L63="常勤"),O63,0)</f>
        <v>0</v>
      </c>
      <c r="CC63" s="341">
        <f t="shared" ref="CC63:CC212" si="567">CB63*BZ63</f>
        <v>0</v>
      </c>
      <c r="CD63" s="341">
        <f t="shared" ref="CD63:CD212" si="568">IF(AND(OR(G63="教諭",G63="保育教諭",G63="保育士",G63="家庭的保育者"),L63="常勤"),N63*O63,0)</f>
        <v>0</v>
      </c>
      <c r="CE63" s="341">
        <f t="shared" ref="CE63:CE212" si="569">CD63*BZ63</f>
        <v>0</v>
      </c>
      <c r="CF63" s="341">
        <f t="shared" ref="CF63:CF212" si="570">IF(AND(OR(G63="教諭",G63="保育教諭",G63="保育士",G63="家庭的保育者"),L63="常勤"),AD63,0)</f>
        <v>0</v>
      </c>
      <c r="CG63" s="342">
        <f t="shared" ref="CG63:CG212" si="571">CF63*BZ63</f>
        <v>0</v>
      </c>
      <c r="CH63" s="341">
        <f t="shared" ref="CH63:CH212" si="572">IF(AND(OR(G63="教諭",G63="保育教諭",G63="保育士",G63="家庭的保育者"),L63="常勤"),AG63+AH63+AI63,0)</f>
        <v>0</v>
      </c>
      <c r="CI63" s="342">
        <f t="shared" ref="CI63:CI212" si="573">CH63*BZ63</f>
        <v>0</v>
      </c>
      <c r="CJ63" s="341">
        <f t="shared" ref="CJ63:CJ212" si="574">IF(AND(OR(G63="教諭",G63="保育教諭",G63="保育士",G63="家庭的保育者"),L63="常勤"),U63+V63,0)</f>
        <v>0</v>
      </c>
      <c r="CK63" s="342">
        <f t="shared" ref="CK63:CK212" si="575">CJ63*BZ63</f>
        <v>0</v>
      </c>
      <c r="CL63" s="341">
        <f t="shared" ref="CL63:CL212" si="576">IF(AND(OR(G63="教諭",G63="保育教諭",G63="保育士",G63="家庭的保育者"),L63="非常勤"),O63,0)</f>
        <v>0</v>
      </c>
      <c r="CM63" s="341">
        <f t="shared" ref="CM63:CM212" si="577">CL63*BZ63</f>
        <v>0</v>
      </c>
      <c r="CN63" s="341">
        <f t="shared" ref="CN63:CN212" si="578">IF(AND(OR(G63="教諭",G63="保育教諭",G63="保育士",G63="家庭的保育者"),L63="非常勤"),N63*O63,0)</f>
        <v>0</v>
      </c>
      <c r="CO63" s="341">
        <f t="shared" ref="CO63:CO212" si="579">CN63*BZ63</f>
        <v>0</v>
      </c>
      <c r="CP63" s="341">
        <f t="shared" ref="CP63:CP212" si="580">IF(AND(OR(G63="教諭",G63="保育教諭",G63="保育士",G63="家庭的保育者"),L63="非常勤"),AD63,0)</f>
        <v>0</v>
      </c>
      <c r="CQ63" s="342">
        <f t="shared" ref="CQ63:CQ212" si="581">CP63*BZ63</f>
        <v>0</v>
      </c>
      <c r="CR63" s="341">
        <f t="shared" ref="CR63:CR212" si="582">IF(AND(OR(G63="教諭",G63="保育教諭",G63="保育士",G63="家庭的保育者"),L63="非常勤"),AG63+AH63+AI63,0)</f>
        <v>0</v>
      </c>
      <c r="CS63" s="342">
        <f t="shared" ref="CS63:CS212" si="583">CR63*BZ63</f>
        <v>0</v>
      </c>
      <c r="CT63" s="341">
        <f t="shared" ref="CT63:CT212" si="584">IF(AND(OR(G63="教諭",G63="保育教諭",G63="保育士",G63="家庭的保育者"),L63="非常勤"),U63+V63,0)</f>
        <v>0</v>
      </c>
      <c r="CU63" s="342">
        <f t="shared" ref="CU63:CU212" si="585">CT63*BZ63</f>
        <v>0</v>
      </c>
      <c r="CV63" s="344">
        <f t="shared" si="68"/>
        <v>0</v>
      </c>
      <c r="CW63" s="344">
        <f t="shared" ref="CW63:CW212" si="586">CV63*$BZ63</f>
        <v>0</v>
      </c>
      <c r="CX63" s="344">
        <f t="shared" si="69"/>
        <v>0</v>
      </c>
      <c r="CY63" s="344">
        <f t="shared" si="549"/>
        <v>0</v>
      </c>
      <c r="CZ63" s="344">
        <f t="shared" si="71"/>
        <v>0</v>
      </c>
      <c r="DA63" s="344">
        <f t="shared" si="550"/>
        <v>0</v>
      </c>
      <c r="DB63" s="344">
        <f t="shared" si="73"/>
        <v>0</v>
      </c>
      <c r="DC63" s="344">
        <f t="shared" si="551"/>
        <v>0</v>
      </c>
      <c r="DD63" s="344">
        <f t="shared" si="75"/>
        <v>0</v>
      </c>
      <c r="DE63" s="344">
        <f t="shared" si="552"/>
        <v>0</v>
      </c>
      <c r="DF63" s="344">
        <f t="shared" si="77"/>
        <v>0</v>
      </c>
      <c r="DG63" s="344">
        <f t="shared" si="553"/>
        <v>0</v>
      </c>
      <c r="DH63" s="344">
        <f t="shared" si="79"/>
        <v>0</v>
      </c>
      <c r="DI63" s="344">
        <f t="shared" ref="DI63:DI212" si="587">DH63*$BZ63</f>
        <v>0</v>
      </c>
      <c r="DJ63" s="344">
        <f t="shared" ref="DJ63:DJ212" si="588">IF(AND(OR(G63="事務職員",G63="調理員",G63="保健師",G63="看護師",G63="准看護師",G63="栄養士",G63="その他"),L63="常勤"),N63*O63,0)</f>
        <v>0</v>
      </c>
      <c r="DK63" s="344">
        <f t="shared" ref="DK63:DK212" si="589">DJ63*BZ63</f>
        <v>0</v>
      </c>
      <c r="DL63" s="344">
        <f t="shared" ref="DL63:DL212" si="590">IF(AND(OR(G63="事務職員",G63="調理員",G63="保健師",G63="看護師",G63="准看護師",G63="栄養士",G63="その他"),L63="常勤"),AD63,0)</f>
        <v>0</v>
      </c>
      <c r="DM63" s="342">
        <f t="shared" ref="DM63:DM212" si="591">DL63*BZ63</f>
        <v>0</v>
      </c>
      <c r="DN63" s="344">
        <f t="shared" ref="DN63:DN212" si="592">IF(AND(OR(G63="事務職員",G63="調理員",G63="保健師",G63="看護師",G63="准看護師",G63="栄養士",G63="その他"),L63="常勤"),AG63+AH63+AI63,0)</f>
        <v>0</v>
      </c>
      <c r="DO63" s="342">
        <f t="shared" ref="DO63:DO212" si="593">DN63*BZ63</f>
        <v>0</v>
      </c>
      <c r="DP63" s="344">
        <f t="shared" ref="DP63:DP212" si="594">IF(AND(OR(G63="事務職員",G63="調理員",G63="保健師",G63="看護師",G63="准看護師",G63="栄養士",G63="その他"),L63="常勤"),U63+V63,0)</f>
        <v>0</v>
      </c>
      <c r="DQ63" s="342">
        <f t="shared" ref="DQ63:DQ212" si="595">DP63*BZ63</f>
        <v>0</v>
      </c>
      <c r="DR63" s="341">
        <f t="shared" ref="DR63:DR94" si="596">DI63*$BZ63</f>
        <v>0</v>
      </c>
      <c r="DS63" s="341">
        <f t="shared" si="49"/>
        <v>0</v>
      </c>
      <c r="DT63" s="341">
        <f t="shared" ref="DT63:DT212" si="597">DS63*$BZ63</f>
        <v>0</v>
      </c>
      <c r="DU63" s="341">
        <f t="shared" si="554"/>
        <v>0</v>
      </c>
      <c r="DV63" s="341">
        <f t="shared" ref="DV63:DV212" si="598">DU63*$BZ63</f>
        <v>0</v>
      </c>
      <c r="DW63" s="341">
        <f t="shared" si="555"/>
        <v>0</v>
      </c>
      <c r="DX63" s="341">
        <f t="shared" ref="DX63:DX212" si="599">DW63*$BZ63</f>
        <v>0</v>
      </c>
      <c r="DY63" s="341">
        <f t="shared" si="556"/>
        <v>0</v>
      </c>
      <c r="DZ63" s="341">
        <f t="shared" ref="DZ63:DZ212" si="600">DY63*$BZ63</f>
        <v>0</v>
      </c>
      <c r="EA63" s="341">
        <f t="shared" si="557"/>
        <v>0</v>
      </c>
      <c r="EB63" s="341">
        <f t="shared" ref="EB63:EB212" si="601">EA63*$BZ63</f>
        <v>0</v>
      </c>
      <c r="EC63" s="341">
        <f t="shared" si="558"/>
        <v>0</v>
      </c>
      <c r="ED63" s="341">
        <f t="shared" ref="ED63:ED212" si="602">EC63*$BZ63</f>
        <v>0</v>
      </c>
      <c r="EE63" s="341">
        <f t="shared" si="55"/>
        <v>0</v>
      </c>
      <c r="EF63" s="341">
        <f t="shared" ref="EF63:EF212" si="603">IF(AND(OR(G63="事務職員",G63="調理員",G63="保健師",G63="看護師",G63="准看護師",G63="栄養士",G63="その他"),L63="非常勤"),N63*O63,0)</f>
        <v>0</v>
      </c>
      <c r="EG63" s="341">
        <f t="shared" ref="EG63:EG212" si="604">EF63*BZ63</f>
        <v>0</v>
      </c>
      <c r="EH63" s="341">
        <f t="shared" ref="EH63:EH212" si="605">IF(AND(OR(G63="事務職員",G63="調理員",G63="保健師",G63="看護師",G63="准看護師",G63="栄養士",G63="その他"),L63="非常勤"),AD63,0)</f>
        <v>0</v>
      </c>
      <c r="EI63" s="346">
        <f t="shared" ref="EI63:EI212" si="606">EH63*BZ63</f>
        <v>0</v>
      </c>
      <c r="EJ63" s="341">
        <f t="shared" ref="EJ63:EJ212" si="607">IF(AND(OR(G63="事務職員",G63="調理員",G63="保健師",G63="看護師",G63="准看護師",G63="栄養士",G63="その他"),L63="非常勤"),AG63+AH63+AI63,0)</f>
        <v>0</v>
      </c>
      <c r="EK63" s="347">
        <f t="shared" ref="EK63:EK212" si="608">EJ63*BZ63</f>
        <v>0</v>
      </c>
      <c r="EL63" s="341">
        <f t="shared" ref="EL63:EL212" si="609">IF(AND(OR(G63="事務職員",G63="調理員",G63="保健師",G63="看護師",G63="准看護師",G63="栄養士",G63="その他"),L63="非常勤"),U63+V63,0)</f>
        <v>0</v>
      </c>
      <c r="EM63" s="347">
        <f t="shared" ref="EM63:EM212" si="610">EL63*BZ63</f>
        <v>0</v>
      </c>
      <c r="EN63" s="348">
        <f t="shared" ref="EN63:EN212" si="611">IF(OR(E63="○",F63="○"),X63,0)</f>
        <v>0</v>
      </c>
    </row>
    <row r="64" spans="1:144" ht="19.5" customHeight="1">
      <c r="A64" s="349">
        <f t="shared" si="224"/>
        <v>51</v>
      </c>
      <c r="B64" s="1136"/>
      <c r="C64" s="1136"/>
      <c r="D64" s="350"/>
      <c r="E64" s="350"/>
      <c r="F64" s="350"/>
      <c r="G64" s="350"/>
      <c r="H64" s="350"/>
      <c r="I64" s="351" t="s">
        <v>17</v>
      </c>
      <c r="J64" s="350"/>
      <c r="K64" s="351" t="s">
        <v>44</v>
      </c>
      <c r="L64" s="350"/>
      <c r="M64" s="350"/>
      <c r="N64" s="326" t="str">
        <f>IF(L64="常勤",1,IF(M64="","",IF(M64=0,0,IF(ROUND(M64/⑤⑧処遇Ⅰ入力シート!$B$17,1)&lt;0.1,0.1,ROUND(M64/⑤⑧処遇Ⅰ入力シート!$B$17,1)))))</f>
        <v/>
      </c>
      <c r="O64" s="327"/>
      <c r="P64" s="328" t="s">
        <v>342</v>
      </c>
      <c r="Q64" s="352"/>
      <c r="R64" s="353"/>
      <c r="S64" s="354"/>
      <c r="T64" s="354"/>
      <c r="U64" s="355">
        <f t="shared" si="559"/>
        <v>0</v>
      </c>
      <c r="V64" s="354"/>
      <c r="W64" s="333" t="e">
        <f>ROUND((U64+V64)*⑤⑧処遇Ⅰ入力シート!$AG$17/⑤⑧処遇Ⅰ入力シート!$AC$17,0)</f>
        <v>#DIV/0!</v>
      </c>
      <c r="X64" s="356" t="e">
        <f t="shared" si="560"/>
        <v>#DIV/0!</v>
      </c>
      <c r="Y64" s="353"/>
      <c r="Z64" s="354"/>
      <c r="AA64" s="354"/>
      <c r="AB64" s="354"/>
      <c r="AC64" s="354"/>
      <c r="AD64" s="335">
        <f t="shared" si="561"/>
        <v>0</v>
      </c>
      <c r="AE64" s="333" t="e">
        <f>ROUND(AD64*⑤⑧処遇Ⅰ入力シート!$AG$17/⑤⑧処遇Ⅰ入力シート!$AC$17,0)</f>
        <v>#DIV/0!</v>
      </c>
      <c r="AF64" s="356" t="e">
        <f t="shared" si="562"/>
        <v>#DIV/0!</v>
      </c>
      <c r="AG64" s="357"/>
      <c r="AH64" s="354"/>
      <c r="AI64" s="354"/>
      <c r="AJ64" s="333" t="e">
        <f>ROUND(SUM(AG64:AI64)*⑤⑧処遇Ⅰ入力シート!$AG$17/⑤⑧処遇Ⅰ入力シート!$AC$17,0)</f>
        <v>#DIV/0!</v>
      </c>
      <c r="AK64" s="358" t="e">
        <f t="shared" si="563"/>
        <v>#DIV/0!</v>
      </c>
      <c r="AL64" s="338">
        <f t="shared" si="564"/>
        <v>0</v>
      </c>
      <c r="AM64" s="1131"/>
      <c r="AN64" s="1131"/>
      <c r="AO64" s="1131"/>
      <c r="AP64" s="252"/>
      <c r="AQ64" s="252"/>
      <c r="AR64" s="252"/>
      <c r="AS64" s="370"/>
      <c r="AT64" s="370"/>
      <c r="AU64" s="371"/>
      <c r="AV64" s="371"/>
      <c r="AW64" s="371"/>
      <c r="AX64" s="370"/>
      <c r="AY64" s="370"/>
      <c r="AZ64" s="372"/>
      <c r="BA64" s="372"/>
      <c r="BB64" s="373"/>
      <c r="BC64" s="373"/>
      <c r="BD64" s="373"/>
      <c r="BE64" s="373"/>
      <c r="BF64" s="373"/>
      <c r="BG64" s="373"/>
      <c r="BH64" s="228"/>
      <c r="BI64" s="370"/>
      <c r="BJ64" s="370"/>
      <c r="BK64" s="371"/>
      <c r="BL64" s="371"/>
      <c r="BM64" s="371"/>
      <c r="BN64" s="370"/>
      <c r="BO64" s="370"/>
      <c r="BP64" s="372"/>
      <c r="BQ64" s="372"/>
      <c r="BR64" s="372"/>
      <c r="BS64" s="373"/>
      <c r="BT64" s="373"/>
      <c r="BU64" s="373"/>
      <c r="BV64" s="373"/>
      <c r="BW64" s="373"/>
      <c r="BX64" s="373"/>
      <c r="BY64" s="252"/>
      <c r="BZ64" s="339" t="str">
        <f t="shared" si="565"/>
        <v>0</v>
      </c>
      <c r="CB64" s="340">
        <f t="shared" si="566"/>
        <v>0</v>
      </c>
      <c r="CC64" s="341">
        <f t="shared" si="567"/>
        <v>0</v>
      </c>
      <c r="CD64" s="341">
        <f t="shared" si="568"/>
        <v>0</v>
      </c>
      <c r="CE64" s="341">
        <f t="shared" si="569"/>
        <v>0</v>
      </c>
      <c r="CF64" s="341">
        <f t="shared" si="570"/>
        <v>0</v>
      </c>
      <c r="CG64" s="342">
        <f t="shared" si="571"/>
        <v>0</v>
      </c>
      <c r="CH64" s="341">
        <f t="shared" si="572"/>
        <v>0</v>
      </c>
      <c r="CI64" s="342">
        <f t="shared" si="573"/>
        <v>0</v>
      </c>
      <c r="CJ64" s="341">
        <f t="shared" si="574"/>
        <v>0</v>
      </c>
      <c r="CK64" s="342">
        <f t="shared" si="575"/>
        <v>0</v>
      </c>
      <c r="CL64" s="341">
        <f t="shared" si="576"/>
        <v>0</v>
      </c>
      <c r="CM64" s="341">
        <f t="shared" si="577"/>
        <v>0</v>
      </c>
      <c r="CN64" s="341">
        <f t="shared" si="578"/>
        <v>0</v>
      </c>
      <c r="CO64" s="341">
        <f t="shared" si="579"/>
        <v>0</v>
      </c>
      <c r="CP64" s="341">
        <f t="shared" si="580"/>
        <v>0</v>
      </c>
      <c r="CQ64" s="342">
        <f t="shared" si="581"/>
        <v>0</v>
      </c>
      <c r="CR64" s="341">
        <f t="shared" si="582"/>
        <v>0</v>
      </c>
      <c r="CS64" s="342">
        <f t="shared" si="583"/>
        <v>0</v>
      </c>
      <c r="CT64" s="341">
        <f t="shared" si="584"/>
        <v>0</v>
      </c>
      <c r="CU64" s="342">
        <f t="shared" si="585"/>
        <v>0</v>
      </c>
      <c r="CV64" s="344">
        <f t="shared" si="68"/>
        <v>0</v>
      </c>
      <c r="CW64" s="344">
        <f t="shared" si="586"/>
        <v>0</v>
      </c>
      <c r="CX64" s="344">
        <f t="shared" si="69"/>
        <v>0</v>
      </c>
      <c r="CY64" s="344">
        <f t="shared" si="549"/>
        <v>0</v>
      </c>
      <c r="CZ64" s="344">
        <f t="shared" si="71"/>
        <v>0</v>
      </c>
      <c r="DA64" s="344">
        <f t="shared" si="550"/>
        <v>0</v>
      </c>
      <c r="DB64" s="344">
        <f t="shared" si="73"/>
        <v>0</v>
      </c>
      <c r="DC64" s="344">
        <f t="shared" si="551"/>
        <v>0</v>
      </c>
      <c r="DD64" s="344">
        <f t="shared" si="75"/>
        <v>0</v>
      </c>
      <c r="DE64" s="344">
        <f t="shared" si="552"/>
        <v>0</v>
      </c>
      <c r="DF64" s="344">
        <f t="shared" si="77"/>
        <v>0</v>
      </c>
      <c r="DG64" s="344">
        <f t="shared" si="553"/>
        <v>0</v>
      </c>
      <c r="DH64" s="344">
        <f t="shared" si="79"/>
        <v>0</v>
      </c>
      <c r="DI64" s="344">
        <f t="shared" si="587"/>
        <v>0</v>
      </c>
      <c r="DJ64" s="344">
        <f t="shared" si="588"/>
        <v>0</v>
      </c>
      <c r="DK64" s="344">
        <f t="shared" si="589"/>
        <v>0</v>
      </c>
      <c r="DL64" s="344">
        <f t="shared" si="590"/>
        <v>0</v>
      </c>
      <c r="DM64" s="342">
        <f t="shared" si="591"/>
        <v>0</v>
      </c>
      <c r="DN64" s="344">
        <f t="shared" si="592"/>
        <v>0</v>
      </c>
      <c r="DO64" s="342">
        <f t="shared" si="593"/>
        <v>0</v>
      </c>
      <c r="DP64" s="344">
        <f t="shared" si="594"/>
        <v>0</v>
      </c>
      <c r="DQ64" s="342">
        <f t="shared" si="595"/>
        <v>0</v>
      </c>
      <c r="DR64" s="341">
        <f t="shared" si="596"/>
        <v>0</v>
      </c>
      <c r="DS64" s="341">
        <f t="shared" si="49"/>
        <v>0</v>
      </c>
      <c r="DT64" s="341">
        <f t="shared" si="597"/>
        <v>0</v>
      </c>
      <c r="DU64" s="341">
        <f t="shared" si="554"/>
        <v>0</v>
      </c>
      <c r="DV64" s="341">
        <f t="shared" si="598"/>
        <v>0</v>
      </c>
      <c r="DW64" s="341">
        <f t="shared" si="555"/>
        <v>0</v>
      </c>
      <c r="DX64" s="341">
        <f t="shared" si="599"/>
        <v>0</v>
      </c>
      <c r="DY64" s="341">
        <f t="shared" si="556"/>
        <v>0</v>
      </c>
      <c r="DZ64" s="341">
        <f t="shared" si="600"/>
        <v>0</v>
      </c>
      <c r="EA64" s="341">
        <f t="shared" si="557"/>
        <v>0</v>
      </c>
      <c r="EB64" s="341">
        <f t="shared" si="601"/>
        <v>0</v>
      </c>
      <c r="EC64" s="341">
        <f t="shared" si="558"/>
        <v>0</v>
      </c>
      <c r="ED64" s="341">
        <f t="shared" si="602"/>
        <v>0</v>
      </c>
      <c r="EE64" s="341">
        <f t="shared" si="55"/>
        <v>0</v>
      </c>
      <c r="EF64" s="341">
        <f t="shared" si="603"/>
        <v>0</v>
      </c>
      <c r="EG64" s="341">
        <f t="shared" si="604"/>
        <v>0</v>
      </c>
      <c r="EH64" s="341">
        <f t="shared" si="605"/>
        <v>0</v>
      </c>
      <c r="EI64" s="346">
        <f t="shared" si="606"/>
        <v>0</v>
      </c>
      <c r="EJ64" s="341">
        <f t="shared" si="607"/>
        <v>0</v>
      </c>
      <c r="EK64" s="347">
        <f t="shared" si="608"/>
        <v>0</v>
      </c>
      <c r="EL64" s="341">
        <f t="shared" si="609"/>
        <v>0</v>
      </c>
      <c r="EM64" s="347">
        <f t="shared" si="610"/>
        <v>0</v>
      </c>
      <c r="EN64" s="348">
        <f t="shared" si="611"/>
        <v>0</v>
      </c>
    </row>
    <row r="65" spans="1:144" ht="19.5" customHeight="1">
      <c r="A65" s="349">
        <f t="shared" si="224"/>
        <v>52</v>
      </c>
      <c r="B65" s="1136"/>
      <c r="C65" s="1136"/>
      <c r="D65" s="350"/>
      <c r="E65" s="350"/>
      <c r="F65" s="350"/>
      <c r="G65" s="350"/>
      <c r="H65" s="350"/>
      <c r="I65" s="351" t="s">
        <v>17</v>
      </c>
      <c r="J65" s="350"/>
      <c r="K65" s="351" t="s">
        <v>44</v>
      </c>
      <c r="L65" s="350"/>
      <c r="M65" s="350"/>
      <c r="N65" s="326" t="str">
        <f>IF(L65="常勤",1,IF(M65="","",IF(M65=0,0,IF(ROUND(M65/⑤⑧処遇Ⅰ入力シート!$B$17,1)&lt;0.1,0.1,ROUND(M65/⑤⑧処遇Ⅰ入力シート!$B$17,1)))))</f>
        <v/>
      </c>
      <c r="O65" s="327"/>
      <c r="P65" s="328" t="s">
        <v>342</v>
      </c>
      <c r="Q65" s="352"/>
      <c r="R65" s="353"/>
      <c r="S65" s="354"/>
      <c r="T65" s="354"/>
      <c r="U65" s="355">
        <f t="shared" si="559"/>
        <v>0</v>
      </c>
      <c r="V65" s="354"/>
      <c r="W65" s="333" t="e">
        <f>ROUND((U65+V65)*⑤⑧処遇Ⅰ入力シート!$AG$17/⑤⑧処遇Ⅰ入力シート!$AC$17,0)</f>
        <v>#DIV/0!</v>
      </c>
      <c r="X65" s="356" t="e">
        <f t="shared" si="560"/>
        <v>#DIV/0!</v>
      </c>
      <c r="Y65" s="353"/>
      <c r="Z65" s="354"/>
      <c r="AA65" s="354"/>
      <c r="AB65" s="354"/>
      <c r="AC65" s="354"/>
      <c r="AD65" s="335">
        <f t="shared" si="561"/>
        <v>0</v>
      </c>
      <c r="AE65" s="333" t="e">
        <f>ROUND(AD65*⑤⑧処遇Ⅰ入力シート!$AG$17/⑤⑧処遇Ⅰ入力シート!$AC$17,0)</f>
        <v>#DIV/0!</v>
      </c>
      <c r="AF65" s="356" t="e">
        <f t="shared" si="562"/>
        <v>#DIV/0!</v>
      </c>
      <c r="AG65" s="357"/>
      <c r="AH65" s="354"/>
      <c r="AI65" s="354"/>
      <c r="AJ65" s="333" t="e">
        <f>ROUND(SUM(AG65:AI65)*⑤⑧処遇Ⅰ入力シート!$AG$17/⑤⑧処遇Ⅰ入力シート!$AC$17,0)</f>
        <v>#DIV/0!</v>
      </c>
      <c r="AK65" s="358" t="e">
        <f t="shared" si="563"/>
        <v>#DIV/0!</v>
      </c>
      <c r="AL65" s="338">
        <f t="shared" si="564"/>
        <v>0</v>
      </c>
      <c r="AM65" s="1131"/>
      <c r="AN65" s="1131"/>
      <c r="AO65" s="1131"/>
      <c r="AP65" s="252"/>
      <c r="AQ65" s="252"/>
      <c r="AR65" s="252"/>
      <c r="AS65" s="370"/>
      <c r="AT65" s="370"/>
      <c r="AU65" s="371"/>
      <c r="AV65" s="371"/>
      <c r="AW65" s="371"/>
      <c r="AX65" s="370"/>
      <c r="AY65" s="370"/>
      <c r="AZ65" s="372"/>
      <c r="BA65" s="372"/>
      <c r="BB65" s="373"/>
      <c r="BC65" s="373"/>
      <c r="BD65" s="373"/>
      <c r="BE65" s="373"/>
      <c r="BF65" s="373"/>
      <c r="BG65" s="373"/>
      <c r="BH65" s="228"/>
      <c r="BI65" s="370"/>
      <c r="BJ65" s="370"/>
      <c r="BK65" s="371"/>
      <c r="BL65" s="371"/>
      <c r="BM65" s="371"/>
      <c r="BN65" s="370"/>
      <c r="BO65" s="370"/>
      <c r="BP65" s="372"/>
      <c r="BQ65" s="372"/>
      <c r="BR65" s="372"/>
      <c r="BS65" s="373"/>
      <c r="BT65" s="373"/>
      <c r="BU65" s="373"/>
      <c r="BV65" s="373"/>
      <c r="BW65" s="373"/>
      <c r="BX65" s="373"/>
      <c r="BY65" s="252"/>
      <c r="BZ65" s="339" t="str">
        <f t="shared" si="565"/>
        <v>0</v>
      </c>
      <c r="CB65" s="340">
        <f t="shared" si="566"/>
        <v>0</v>
      </c>
      <c r="CC65" s="341">
        <f t="shared" si="567"/>
        <v>0</v>
      </c>
      <c r="CD65" s="341">
        <f t="shared" si="568"/>
        <v>0</v>
      </c>
      <c r="CE65" s="341">
        <f t="shared" si="569"/>
        <v>0</v>
      </c>
      <c r="CF65" s="341">
        <f t="shared" si="570"/>
        <v>0</v>
      </c>
      <c r="CG65" s="342">
        <f t="shared" si="571"/>
        <v>0</v>
      </c>
      <c r="CH65" s="341">
        <f t="shared" si="572"/>
        <v>0</v>
      </c>
      <c r="CI65" s="342">
        <f t="shared" si="573"/>
        <v>0</v>
      </c>
      <c r="CJ65" s="341">
        <f t="shared" si="574"/>
        <v>0</v>
      </c>
      <c r="CK65" s="342">
        <f t="shared" si="575"/>
        <v>0</v>
      </c>
      <c r="CL65" s="341">
        <f t="shared" si="576"/>
        <v>0</v>
      </c>
      <c r="CM65" s="341">
        <f t="shared" si="577"/>
        <v>0</v>
      </c>
      <c r="CN65" s="341">
        <f t="shared" si="578"/>
        <v>0</v>
      </c>
      <c r="CO65" s="341">
        <f t="shared" si="579"/>
        <v>0</v>
      </c>
      <c r="CP65" s="341">
        <f t="shared" si="580"/>
        <v>0</v>
      </c>
      <c r="CQ65" s="342">
        <f t="shared" si="581"/>
        <v>0</v>
      </c>
      <c r="CR65" s="341">
        <f t="shared" si="582"/>
        <v>0</v>
      </c>
      <c r="CS65" s="342">
        <f t="shared" si="583"/>
        <v>0</v>
      </c>
      <c r="CT65" s="341">
        <f t="shared" si="584"/>
        <v>0</v>
      </c>
      <c r="CU65" s="342">
        <f t="shared" si="585"/>
        <v>0</v>
      </c>
      <c r="CV65" s="344">
        <f t="shared" si="68"/>
        <v>0</v>
      </c>
      <c r="CW65" s="344">
        <f t="shared" si="586"/>
        <v>0</v>
      </c>
      <c r="CX65" s="344">
        <f t="shared" si="69"/>
        <v>0</v>
      </c>
      <c r="CY65" s="344">
        <f t="shared" si="549"/>
        <v>0</v>
      </c>
      <c r="CZ65" s="344">
        <f t="shared" si="71"/>
        <v>0</v>
      </c>
      <c r="DA65" s="344">
        <f t="shared" si="550"/>
        <v>0</v>
      </c>
      <c r="DB65" s="344">
        <f t="shared" si="73"/>
        <v>0</v>
      </c>
      <c r="DC65" s="344">
        <f t="shared" si="551"/>
        <v>0</v>
      </c>
      <c r="DD65" s="344">
        <f t="shared" si="75"/>
        <v>0</v>
      </c>
      <c r="DE65" s="344">
        <f t="shared" si="552"/>
        <v>0</v>
      </c>
      <c r="DF65" s="344">
        <f t="shared" si="77"/>
        <v>0</v>
      </c>
      <c r="DG65" s="344">
        <f t="shared" si="553"/>
        <v>0</v>
      </c>
      <c r="DH65" s="344">
        <f t="shared" si="79"/>
        <v>0</v>
      </c>
      <c r="DI65" s="344">
        <f t="shared" si="587"/>
        <v>0</v>
      </c>
      <c r="DJ65" s="344">
        <f t="shared" si="588"/>
        <v>0</v>
      </c>
      <c r="DK65" s="344">
        <f t="shared" si="589"/>
        <v>0</v>
      </c>
      <c r="DL65" s="344">
        <f t="shared" si="590"/>
        <v>0</v>
      </c>
      <c r="DM65" s="342">
        <f t="shared" si="591"/>
        <v>0</v>
      </c>
      <c r="DN65" s="344">
        <f t="shared" si="592"/>
        <v>0</v>
      </c>
      <c r="DO65" s="342">
        <f t="shared" si="593"/>
        <v>0</v>
      </c>
      <c r="DP65" s="344">
        <f t="shared" si="594"/>
        <v>0</v>
      </c>
      <c r="DQ65" s="342">
        <f t="shared" si="595"/>
        <v>0</v>
      </c>
      <c r="DR65" s="341">
        <f t="shared" si="596"/>
        <v>0</v>
      </c>
      <c r="DS65" s="341">
        <f t="shared" si="49"/>
        <v>0</v>
      </c>
      <c r="DT65" s="341">
        <f t="shared" si="597"/>
        <v>0</v>
      </c>
      <c r="DU65" s="341">
        <f t="shared" si="554"/>
        <v>0</v>
      </c>
      <c r="DV65" s="341">
        <f t="shared" si="598"/>
        <v>0</v>
      </c>
      <c r="DW65" s="341">
        <f t="shared" si="555"/>
        <v>0</v>
      </c>
      <c r="DX65" s="341">
        <f t="shared" si="599"/>
        <v>0</v>
      </c>
      <c r="DY65" s="341">
        <f t="shared" si="556"/>
        <v>0</v>
      </c>
      <c r="DZ65" s="341">
        <f t="shared" si="600"/>
        <v>0</v>
      </c>
      <c r="EA65" s="341">
        <f t="shared" si="557"/>
        <v>0</v>
      </c>
      <c r="EB65" s="341">
        <f t="shared" si="601"/>
        <v>0</v>
      </c>
      <c r="EC65" s="341">
        <f t="shared" si="558"/>
        <v>0</v>
      </c>
      <c r="ED65" s="341">
        <f t="shared" si="602"/>
        <v>0</v>
      </c>
      <c r="EE65" s="341">
        <f t="shared" si="55"/>
        <v>0</v>
      </c>
      <c r="EF65" s="341">
        <f t="shared" si="603"/>
        <v>0</v>
      </c>
      <c r="EG65" s="341">
        <f t="shared" si="604"/>
        <v>0</v>
      </c>
      <c r="EH65" s="341">
        <f t="shared" si="605"/>
        <v>0</v>
      </c>
      <c r="EI65" s="346">
        <f t="shared" si="606"/>
        <v>0</v>
      </c>
      <c r="EJ65" s="341">
        <f t="shared" si="607"/>
        <v>0</v>
      </c>
      <c r="EK65" s="347">
        <f t="shared" si="608"/>
        <v>0</v>
      </c>
      <c r="EL65" s="341">
        <f t="shared" si="609"/>
        <v>0</v>
      </c>
      <c r="EM65" s="347">
        <f t="shared" si="610"/>
        <v>0</v>
      </c>
      <c r="EN65" s="348">
        <f t="shared" si="611"/>
        <v>0</v>
      </c>
    </row>
    <row r="66" spans="1:144" ht="19.5" customHeight="1">
      <c r="A66" s="349">
        <f t="shared" si="224"/>
        <v>53</v>
      </c>
      <c r="B66" s="1136"/>
      <c r="C66" s="1136"/>
      <c r="D66" s="350"/>
      <c r="E66" s="350"/>
      <c r="F66" s="350"/>
      <c r="G66" s="350"/>
      <c r="H66" s="350"/>
      <c r="I66" s="351" t="s">
        <v>17</v>
      </c>
      <c r="J66" s="350"/>
      <c r="K66" s="351" t="s">
        <v>44</v>
      </c>
      <c r="L66" s="350"/>
      <c r="M66" s="350"/>
      <c r="N66" s="326" t="str">
        <f>IF(L66="常勤",1,IF(M66="","",IF(M66=0,0,IF(ROUND(M66/⑤⑧処遇Ⅰ入力シート!$B$17,1)&lt;0.1,0.1,ROUND(M66/⑤⑧処遇Ⅰ入力シート!$B$17,1)))))</f>
        <v/>
      </c>
      <c r="O66" s="327"/>
      <c r="P66" s="328" t="s">
        <v>342</v>
      </c>
      <c r="Q66" s="352"/>
      <c r="R66" s="353"/>
      <c r="S66" s="354"/>
      <c r="T66" s="354"/>
      <c r="U66" s="355">
        <f t="shared" si="559"/>
        <v>0</v>
      </c>
      <c r="V66" s="354"/>
      <c r="W66" s="333" t="e">
        <f>ROUND((U66+V66)*⑤⑧処遇Ⅰ入力シート!$AG$17/⑤⑧処遇Ⅰ入力シート!$AC$17,0)</f>
        <v>#DIV/0!</v>
      </c>
      <c r="X66" s="356" t="e">
        <f t="shared" si="560"/>
        <v>#DIV/0!</v>
      </c>
      <c r="Y66" s="353"/>
      <c r="Z66" s="354"/>
      <c r="AA66" s="354"/>
      <c r="AB66" s="354"/>
      <c r="AC66" s="354"/>
      <c r="AD66" s="335">
        <f t="shared" si="561"/>
        <v>0</v>
      </c>
      <c r="AE66" s="333" t="e">
        <f>ROUND(AD66*⑤⑧処遇Ⅰ入力シート!$AG$17/⑤⑧処遇Ⅰ入力シート!$AC$17,0)</f>
        <v>#DIV/0!</v>
      </c>
      <c r="AF66" s="356" t="e">
        <f t="shared" si="562"/>
        <v>#DIV/0!</v>
      </c>
      <c r="AG66" s="357"/>
      <c r="AH66" s="354"/>
      <c r="AI66" s="354"/>
      <c r="AJ66" s="333" t="e">
        <f>ROUND(SUM(AG66:AI66)*⑤⑧処遇Ⅰ入力シート!$AG$17/⑤⑧処遇Ⅰ入力シート!$AC$17,0)</f>
        <v>#DIV/0!</v>
      </c>
      <c r="AK66" s="358" t="e">
        <f t="shared" si="563"/>
        <v>#DIV/0!</v>
      </c>
      <c r="AL66" s="338">
        <f t="shared" si="564"/>
        <v>0</v>
      </c>
      <c r="AM66" s="1131"/>
      <c r="AN66" s="1131"/>
      <c r="AO66" s="1131"/>
      <c r="AP66" s="252"/>
      <c r="AQ66" s="252"/>
      <c r="AR66" s="252"/>
      <c r="AS66" s="370"/>
      <c r="AT66" s="370"/>
      <c r="AU66" s="371"/>
      <c r="AV66" s="371"/>
      <c r="AW66" s="371"/>
      <c r="AX66" s="370"/>
      <c r="AY66" s="370"/>
      <c r="AZ66" s="372"/>
      <c r="BA66" s="372"/>
      <c r="BB66" s="373"/>
      <c r="BC66" s="373"/>
      <c r="BD66" s="373"/>
      <c r="BE66" s="373"/>
      <c r="BF66" s="373"/>
      <c r="BG66" s="373"/>
      <c r="BH66" s="228"/>
      <c r="BI66" s="370"/>
      <c r="BJ66" s="370"/>
      <c r="BK66" s="371"/>
      <c r="BL66" s="371"/>
      <c r="BM66" s="371"/>
      <c r="BN66" s="370"/>
      <c r="BO66" s="370"/>
      <c r="BP66" s="372"/>
      <c r="BQ66" s="372"/>
      <c r="BR66" s="372"/>
      <c r="BS66" s="373"/>
      <c r="BT66" s="373"/>
      <c r="BU66" s="373"/>
      <c r="BV66" s="373"/>
      <c r="BW66" s="373"/>
      <c r="BX66" s="373"/>
      <c r="BY66" s="252"/>
      <c r="BZ66" s="339" t="str">
        <f t="shared" si="565"/>
        <v>0</v>
      </c>
      <c r="CB66" s="340">
        <f t="shared" si="566"/>
        <v>0</v>
      </c>
      <c r="CC66" s="341">
        <f t="shared" si="567"/>
        <v>0</v>
      </c>
      <c r="CD66" s="341">
        <f t="shared" si="568"/>
        <v>0</v>
      </c>
      <c r="CE66" s="341">
        <f t="shared" si="569"/>
        <v>0</v>
      </c>
      <c r="CF66" s="341">
        <f t="shared" si="570"/>
        <v>0</v>
      </c>
      <c r="CG66" s="342">
        <f t="shared" si="571"/>
        <v>0</v>
      </c>
      <c r="CH66" s="341">
        <f t="shared" si="572"/>
        <v>0</v>
      </c>
      <c r="CI66" s="342">
        <f t="shared" si="573"/>
        <v>0</v>
      </c>
      <c r="CJ66" s="341">
        <f t="shared" si="574"/>
        <v>0</v>
      </c>
      <c r="CK66" s="342">
        <f t="shared" si="575"/>
        <v>0</v>
      </c>
      <c r="CL66" s="341">
        <f t="shared" si="576"/>
        <v>0</v>
      </c>
      <c r="CM66" s="341">
        <f t="shared" si="577"/>
        <v>0</v>
      </c>
      <c r="CN66" s="341">
        <f t="shared" si="578"/>
        <v>0</v>
      </c>
      <c r="CO66" s="341">
        <f t="shared" si="579"/>
        <v>0</v>
      </c>
      <c r="CP66" s="341">
        <f t="shared" si="580"/>
        <v>0</v>
      </c>
      <c r="CQ66" s="342">
        <f t="shared" si="581"/>
        <v>0</v>
      </c>
      <c r="CR66" s="341">
        <f t="shared" si="582"/>
        <v>0</v>
      </c>
      <c r="CS66" s="342">
        <f t="shared" si="583"/>
        <v>0</v>
      </c>
      <c r="CT66" s="341">
        <f t="shared" si="584"/>
        <v>0</v>
      </c>
      <c r="CU66" s="342">
        <f t="shared" si="585"/>
        <v>0</v>
      </c>
      <c r="CV66" s="344">
        <f t="shared" si="68"/>
        <v>0</v>
      </c>
      <c r="CW66" s="344">
        <f t="shared" si="586"/>
        <v>0</v>
      </c>
      <c r="CX66" s="344">
        <f t="shared" si="69"/>
        <v>0</v>
      </c>
      <c r="CY66" s="344">
        <f t="shared" si="549"/>
        <v>0</v>
      </c>
      <c r="CZ66" s="344">
        <f t="shared" si="71"/>
        <v>0</v>
      </c>
      <c r="DA66" s="344">
        <f t="shared" si="550"/>
        <v>0</v>
      </c>
      <c r="DB66" s="344">
        <f t="shared" si="73"/>
        <v>0</v>
      </c>
      <c r="DC66" s="344">
        <f t="shared" si="551"/>
        <v>0</v>
      </c>
      <c r="DD66" s="344">
        <f t="shared" si="75"/>
        <v>0</v>
      </c>
      <c r="DE66" s="344">
        <f t="shared" si="552"/>
        <v>0</v>
      </c>
      <c r="DF66" s="344">
        <f t="shared" si="77"/>
        <v>0</v>
      </c>
      <c r="DG66" s="344">
        <f t="shared" si="553"/>
        <v>0</v>
      </c>
      <c r="DH66" s="344">
        <f t="shared" si="79"/>
        <v>0</v>
      </c>
      <c r="DI66" s="344">
        <f t="shared" si="587"/>
        <v>0</v>
      </c>
      <c r="DJ66" s="344">
        <f t="shared" si="588"/>
        <v>0</v>
      </c>
      <c r="DK66" s="344">
        <f t="shared" si="589"/>
        <v>0</v>
      </c>
      <c r="DL66" s="344">
        <f t="shared" si="590"/>
        <v>0</v>
      </c>
      <c r="DM66" s="342">
        <f t="shared" si="591"/>
        <v>0</v>
      </c>
      <c r="DN66" s="344">
        <f t="shared" si="592"/>
        <v>0</v>
      </c>
      <c r="DO66" s="342">
        <f t="shared" si="593"/>
        <v>0</v>
      </c>
      <c r="DP66" s="344">
        <f t="shared" si="594"/>
        <v>0</v>
      </c>
      <c r="DQ66" s="342">
        <f t="shared" si="595"/>
        <v>0</v>
      </c>
      <c r="DR66" s="341">
        <f t="shared" si="596"/>
        <v>0</v>
      </c>
      <c r="DS66" s="341">
        <f t="shared" si="49"/>
        <v>0</v>
      </c>
      <c r="DT66" s="341">
        <f t="shared" si="597"/>
        <v>0</v>
      </c>
      <c r="DU66" s="341">
        <f t="shared" si="554"/>
        <v>0</v>
      </c>
      <c r="DV66" s="341">
        <f t="shared" si="598"/>
        <v>0</v>
      </c>
      <c r="DW66" s="341">
        <f t="shared" si="555"/>
        <v>0</v>
      </c>
      <c r="DX66" s="341">
        <f t="shared" si="599"/>
        <v>0</v>
      </c>
      <c r="DY66" s="341">
        <f t="shared" si="556"/>
        <v>0</v>
      </c>
      <c r="DZ66" s="341">
        <f t="shared" si="600"/>
        <v>0</v>
      </c>
      <c r="EA66" s="341">
        <f t="shared" si="557"/>
        <v>0</v>
      </c>
      <c r="EB66" s="341">
        <f t="shared" si="601"/>
        <v>0</v>
      </c>
      <c r="EC66" s="341">
        <f t="shared" si="558"/>
        <v>0</v>
      </c>
      <c r="ED66" s="341">
        <f t="shared" si="602"/>
        <v>0</v>
      </c>
      <c r="EE66" s="341">
        <f t="shared" si="55"/>
        <v>0</v>
      </c>
      <c r="EF66" s="341">
        <f t="shared" si="603"/>
        <v>0</v>
      </c>
      <c r="EG66" s="341">
        <f t="shared" si="604"/>
        <v>0</v>
      </c>
      <c r="EH66" s="341">
        <f t="shared" si="605"/>
        <v>0</v>
      </c>
      <c r="EI66" s="346">
        <f t="shared" si="606"/>
        <v>0</v>
      </c>
      <c r="EJ66" s="341">
        <f t="shared" si="607"/>
        <v>0</v>
      </c>
      <c r="EK66" s="347">
        <f t="shared" si="608"/>
        <v>0</v>
      </c>
      <c r="EL66" s="341">
        <f t="shared" si="609"/>
        <v>0</v>
      </c>
      <c r="EM66" s="347">
        <f t="shared" si="610"/>
        <v>0</v>
      </c>
      <c r="EN66" s="348">
        <f t="shared" si="611"/>
        <v>0</v>
      </c>
    </row>
    <row r="67" spans="1:144" ht="19.5" customHeight="1">
      <c r="A67" s="349">
        <f t="shared" si="224"/>
        <v>54</v>
      </c>
      <c r="B67" s="1136"/>
      <c r="C67" s="1136"/>
      <c r="D67" s="350"/>
      <c r="E67" s="350"/>
      <c r="F67" s="350"/>
      <c r="G67" s="350"/>
      <c r="H67" s="350"/>
      <c r="I67" s="351" t="s">
        <v>17</v>
      </c>
      <c r="J67" s="350"/>
      <c r="K67" s="351" t="s">
        <v>44</v>
      </c>
      <c r="L67" s="350"/>
      <c r="M67" s="350"/>
      <c r="N67" s="326" t="str">
        <f>IF(L67="常勤",1,IF(M67="","",IF(M67=0,0,IF(ROUND(M67/⑤⑧処遇Ⅰ入力シート!$B$17,1)&lt;0.1,0.1,ROUND(M67/⑤⑧処遇Ⅰ入力シート!$B$17,1)))))</f>
        <v/>
      </c>
      <c r="O67" s="327"/>
      <c r="P67" s="328" t="s">
        <v>342</v>
      </c>
      <c r="Q67" s="352"/>
      <c r="R67" s="353"/>
      <c r="S67" s="354"/>
      <c r="T67" s="354"/>
      <c r="U67" s="355">
        <f t="shared" si="559"/>
        <v>0</v>
      </c>
      <c r="V67" s="354"/>
      <c r="W67" s="333" t="e">
        <f>ROUND((U67+V67)*⑤⑧処遇Ⅰ入力シート!$AG$17/⑤⑧処遇Ⅰ入力シート!$AC$17,0)</f>
        <v>#DIV/0!</v>
      </c>
      <c r="X67" s="356" t="e">
        <f t="shared" si="560"/>
        <v>#DIV/0!</v>
      </c>
      <c r="Y67" s="353"/>
      <c r="Z67" s="354"/>
      <c r="AA67" s="354"/>
      <c r="AB67" s="354"/>
      <c r="AC67" s="354"/>
      <c r="AD67" s="335">
        <f t="shared" si="561"/>
        <v>0</v>
      </c>
      <c r="AE67" s="333" t="e">
        <f>ROUND(AD67*⑤⑧処遇Ⅰ入力シート!$AG$17/⑤⑧処遇Ⅰ入力シート!$AC$17,0)</f>
        <v>#DIV/0!</v>
      </c>
      <c r="AF67" s="356" t="e">
        <f t="shared" si="562"/>
        <v>#DIV/0!</v>
      </c>
      <c r="AG67" s="357"/>
      <c r="AH67" s="354"/>
      <c r="AI67" s="354"/>
      <c r="AJ67" s="333" t="e">
        <f>ROUND(SUM(AG67:AI67)*⑤⑧処遇Ⅰ入力シート!$AG$17/⑤⑧処遇Ⅰ入力シート!$AC$17,0)</f>
        <v>#DIV/0!</v>
      </c>
      <c r="AK67" s="358" t="e">
        <f t="shared" si="563"/>
        <v>#DIV/0!</v>
      </c>
      <c r="AL67" s="338">
        <f t="shared" si="564"/>
        <v>0</v>
      </c>
      <c r="AM67" s="1131"/>
      <c r="AN67" s="1131"/>
      <c r="AO67" s="1131"/>
      <c r="AP67" s="252"/>
      <c r="AQ67" s="252"/>
      <c r="AR67" s="252"/>
      <c r="AS67" s="370"/>
      <c r="AT67" s="370"/>
      <c r="AU67" s="371"/>
      <c r="AV67" s="371"/>
      <c r="AW67" s="371"/>
      <c r="AX67" s="370"/>
      <c r="AY67" s="370"/>
      <c r="AZ67" s="372"/>
      <c r="BA67" s="372"/>
      <c r="BB67" s="373"/>
      <c r="BC67" s="373"/>
      <c r="BD67" s="373"/>
      <c r="BE67" s="373"/>
      <c r="BF67" s="373"/>
      <c r="BG67" s="373"/>
      <c r="BH67" s="228"/>
      <c r="BI67" s="370"/>
      <c r="BJ67" s="370"/>
      <c r="BK67" s="371"/>
      <c r="BL67" s="371"/>
      <c r="BM67" s="371"/>
      <c r="BN67" s="370"/>
      <c r="BO67" s="370"/>
      <c r="BP67" s="372"/>
      <c r="BQ67" s="372"/>
      <c r="BR67" s="372"/>
      <c r="BS67" s="373"/>
      <c r="BT67" s="373"/>
      <c r="BU67" s="373"/>
      <c r="BV67" s="373"/>
      <c r="BW67" s="373"/>
      <c r="BX67" s="373"/>
      <c r="BY67" s="252"/>
      <c r="BZ67" s="339" t="str">
        <f t="shared" si="565"/>
        <v>0</v>
      </c>
      <c r="CB67" s="340">
        <f t="shared" si="566"/>
        <v>0</v>
      </c>
      <c r="CC67" s="341">
        <f t="shared" si="567"/>
        <v>0</v>
      </c>
      <c r="CD67" s="341">
        <f t="shared" si="568"/>
        <v>0</v>
      </c>
      <c r="CE67" s="341">
        <f t="shared" si="569"/>
        <v>0</v>
      </c>
      <c r="CF67" s="341">
        <f t="shared" si="570"/>
        <v>0</v>
      </c>
      <c r="CG67" s="342">
        <f t="shared" si="571"/>
        <v>0</v>
      </c>
      <c r="CH67" s="341">
        <f t="shared" si="572"/>
        <v>0</v>
      </c>
      <c r="CI67" s="342">
        <f t="shared" si="573"/>
        <v>0</v>
      </c>
      <c r="CJ67" s="341">
        <f t="shared" si="574"/>
        <v>0</v>
      </c>
      <c r="CK67" s="342">
        <f t="shared" si="575"/>
        <v>0</v>
      </c>
      <c r="CL67" s="341">
        <f t="shared" si="576"/>
        <v>0</v>
      </c>
      <c r="CM67" s="341">
        <f t="shared" si="577"/>
        <v>0</v>
      </c>
      <c r="CN67" s="341">
        <f t="shared" si="578"/>
        <v>0</v>
      </c>
      <c r="CO67" s="341">
        <f t="shared" si="579"/>
        <v>0</v>
      </c>
      <c r="CP67" s="341">
        <f t="shared" si="580"/>
        <v>0</v>
      </c>
      <c r="CQ67" s="342">
        <f t="shared" si="581"/>
        <v>0</v>
      </c>
      <c r="CR67" s="341">
        <f t="shared" si="582"/>
        <v>0</v>
      </c>
      <c r="CS67" s="342">
        <f t="shared" si="583"/>
        <v>0</v>
      </c>
      <c r="CT67" s="341">
        <f t="shared" si="584"/>
        <v>0</v>
      </c>
      <c r="CU67" s="342">
        <f t="shared" si="585"/>
        <v>0</v>
      </c>
      <c r="CV67" s="344">
        <f t="shared" si="68"/>
        <v>0</v>
      </c>
      <c r="CW67" s="344">
        <f t="shared" si="586"/>
        <v>0</v>
      </c>
      <c r="CX67" s="344">
        <f t="shared" si="69"/>
        <v>0</v>
      </c>
      <c r="CY67" s="344">
        <f t="shared" si="549"/>
        <v>0</v>
      </c>
      <c r="CZ67" s="344">
        <f t="shared" si="71"/>
        <v>0</v>
      </c>
      <c r="DA67" s="344">
        <f t="shared" si="550"/>
        <v>0</v>
      </c>
      <c r="DB67" s="344">
        <f t="shared" si="73"/>
        <v>0</v>
      </c>
      <c r="DC67" s="344">
        <f t="shared" si="551"/>
        <v>0</v>
      </c>
      <c r="DD67" s="344">
        <f t="shared" si="75"/>
        <v>0</v>
      </c>
      <c r="DE67" s="344">
        <f t="shared" si="552"/>
        <v>0</v>
      </c>
      <c r="DF67" s="344">
        <f t="shared" si="77"/>
        <v>0</v>
      </c>
      <c r="DG67" s="344">
        <f t="shared" si="553"/>
        <v>0</v>
      </c>
      <c r="DH67" s="344">
        <f t="shared" si="79"/>
        <v>0</v>
      </c>
      <c r="DI67" s="344">
        <f t="shared" si="587"/>
        <v>0</v>
      </c>
      <c r="DJ67" s="344">
        <f t="shared" si="588"/>
        <v>0</v>
      </c>
      <c r="DK67" s="344">
        <f t="shared" si="589"/>
        <v>0</v>
      </c>
      <c r="DL67" s="344">
        <f t="shared" si="590"/>
        <v>0</v>
      </c>
      <c r="DM67" s="342">
        <f t="shared" si="591"/>
        <v>0</v>
      </c>
      <c r="DN67" s="344">
        <f t="shared" si="592"/>
        <v>0</v>
      </c>
      <c r="DO67" s="342">
        <f t="shared" si="593"/>
        <v>0</v>
      </c>
      <c r="DP67" s="344">
        <f t="shared" si="594"/>
        <v>0</v>
      </c>
      <c r="DQ67" s="342">
        <f t="shared" si="595"/>
        <v>0</v>
      </c>
      <c r="DR67" s="341">
        <f t="shared" si="596"/>
        <v>0</v>
      </c>
      <c r="DS67" s="341">
        <f t="shared" si="49"/>
        <v>0</v>
      </c>
      <c r="DT67" s="341">
        <f t="shared" si="597"/>
        <v>0</v>
      </c>
      <c r="DU67" s="341">
        <f t="shared" si="554"/>
        <v>0</v>
      </c>
      <c r="DV67" s="341">
        <f t="shared" si="598"/>
        <v>0</v>
      </c>
      <c r="DW67" s="341">
        <f t="shared" si="555"/>
        <v>0</v>
      </c>
      <c r="DX67" s="341">
        <f t="shared" si="599"/>
        <v>0</v>
      </c>
      <c r="DY67" s="341">
        <f t="shared" si="556"/>
        <v>0</v>
      </c>
      <c r="DZ67" s="341">
        <f t="shared" si="600"/>
        <v>0</v>
      </c>
      <c r="EA67" s="341">
        <f t="shared" si="557"/>
        <v>0</v>
      </c>
      <c r="EB67" s="341">
        <f t="shared" si="601"/>
        <v>0</v>
      </c>
      <c r="EC67" s="341">
        <f t="shared" si="558"/>
        <v>0</v>
      </c>
      <c r="ED67" s="341">
        <f t="shared" si="602"/>
        <v>0</v>
      </c>
      <c r="EE67" s="341">
        <f t="shared" si="55"/>
        <v>0</v>
      </c>
      <c r="EF67" s="341">
        <f t="shared" si="603"/>
        <v>0</v>
      </c>
      <c r="EG67" s="341">
        <f t="shared" si="604"/>
        <v>0</v>
      </c>
      <c r="EH67" s="341">
        <f t="shared" si="605"/>
        <v>0</v>
      </c>
      <c r="EI67" s="346">
        <f t="shared" si="606"/>
        <v>0</v>
      </c>
      <c r="EJ67" s="341">
        <f t="shared" si="607"/>
        <v>0</v>
      </c>
      <c r="EK67" s="347">
        <f t="shared" si="608"/>
        <v>0</v>
      </c>
      <c r="EL67" s="341">
        <f t="shared" si="609"/>
        <v>0</v>
      </c>
      <c r="EM67" s="347">
        <f t="shared" si="610"/>
        <v>0</v>
      </c>
      <c r="EN67" s="348">
        <f t="shared" si="611"/>
        <v>0</v>
      </c>
    </row>
    <row r="68" spans="1:144" ht="19.5" customHeight="1">
      <c r="A68" s="349">
        <f t="shared" si="224"/>
        <v>55</v>
      </c>
      <c r="B68" s="1136"/>
      <c r="C68" s="1136"/>
      <c r="D68" s="350"/>
      <c r="E68" s="350"/>
      <c r="F68" s="350"/>
      <c r="G68" s="350"/>
      <c r="H68" s="350"/>
      <c r="I68" s="351" t="s">
        <v>17</v>
      </c>
      <c r="J68" s="350"/>
      <c r="K68" s="351" t="s">
        <v>44</v>
      </c>
      <c r="L68" s="350"/>
      <c r="M68" s="350"/>
      <c r="N68" s="326" t="str">
        <f>IF(L68="常勤",1,IF(M68="","",IF(M68=0,0,IF(ROUND(M68/⑤⑧処遇Ⅰ入力シート!$B$17,1)&lt;0.1,0.1,ROUND(M68/⑤⑧処遇Ⅰ入力シート!$B$17,1)))))</f>
        <v/>
      </c>
      <c r="O68" s="327"/>
      <c r="P68" s="328" t="s">
        <v>342</v>
      </c>
      <c r="Q68" s="352"/>
      <c r="R68" s="353"/>
      <c r="S68" s="354"/>
      <c r="T68" s="354"/>
      <c r="U68" s="355">
        <f t="shared" si="559"/>
        <v>0</v>
      </c>
      <c r="V68" s="354"/>
      <c r="W68" s="333" t="e">
        <f>ROUND((U68+V68)*⑤⑧処遇Ⅰ入力シート!$AG$17/⑤⑧処遇Ⅰ入力シート!$AC$17,0)</f>
        <v>#DIV/0!</v>
      </c>
      <c r="X68" s="356" t="e">
        <f t="shared" si="560"/>
        <v>#DIV/0!</v>
      </c>
      <c r="Y68" s="353"/>
      <c r="Z68" s="354"/>
      <c r="AA68" s="354"/>
      <c r="AB68" s="354"/>
      <c r="AC68" s="354"/>
      <c r="AD68" s="335">
        <f t="shared" si="561"/>
        <v>0</v>
      </c>
      <c r="AE68" s="333" t="e">
        <f>ROUND(AD68*⑤⑧処遇Ⅰ入力シート!$AG$17/⑤⑧処遇Ⅰ入力シート!$AC$17,0)</f>
        <v>#DIV/0!</v>
      </c>
      <c r="AF68" s="356" t="e">
        <f t="shared" si="562"/>
        <v>#DIV/0!</v>
      </c>
      <c r="AG68" s="357"/>
      <c r="AH68" s="354"/>
      <c r="AI68" s="354"/>
      <c r="AJ68" s="333" t="e">
        <f>ROUND(SUM(AG68:AI68)*⑤⑧処遇Ⅰ入力シート!$AG$17/⑤⑧処遇Ⅰ入力シート!$AC$17,0)</f>
        <v>#DIV/0!</v>
      </c>
      <c r="AK68" s="358" t="e">
        <f t="shared" si="563"/>
        <v>#DIV/0!</v>
      </c>
      <c r="AL68" s="338">
        <f t="shared" si="564"/>
        <v>0</v>
      </c>
      <c r="AM68" s="1131"/>
      <c r="AN68" s="1131"/>
      <c r="AO68" s="1131"/>
      <c r="AP68" s="252"/>
      <c r="AQ68" s="252"/>
      <c r="AR68" s="252"/>
      <c r="AS68" s="370"/>
      <c r="AT68" s="370"/>
      <c r="AU68" s="371"/>
      <c r="AV68" s="371"/>
      <c r="AW68" s="371"/>
      <c r="AX68" s="370"/>
      <c r="AY68" s="370"/>
      <c r="AZ68" s="372"/>
      <c r="BA68" s="372"/>
      <c r="BB68" s="373"/>
      <c r="BC68" s="373"/>
      <c r="BD68" s="373"/>
      <c r="BE68" s="373"/>
      <c r="BF68" s="373"/>
      <c r="BG68" s="373"/>
      <c r="BH68" s="228"/>
      <c r="BI68" s="370"/>
      <c r="BJ68" s="370"/>
      <c r="BK68" s="371"/>
      <c r="BL68" s="371"/>
      <c r="BM68" s="371"/>
      <c r="BN68" s="370"/>
      <c r="BO68" s="370"/>
      <c r="BP68" s="372"/>
      <c r="BQ68" s="372"/>
      <c r="BR68" s="372"/>
      <c r="BS68" s="373"/>
      <c r="BT68" s="373"/>
      <c r="BU68" s="373"/>
      <c r="BV68" s="373"/>
      <c r="BW68" s="373"/>
      <c r="BX68" s="373"/>
      <c r="BY68" s="252"/>
      <c r="BZ68" s="339" t="str">
        <f t="shared" si="565"/>
        <v>0</v>
      </c>
      <c r="CB68" s="340">
        <f t="shared" si="566"/>
        <v>0</v>
      </c>
      <c r="CC68" s="341">
        <f t="shared" si="567"/>
        <v>0</v>
      </c>
      <c r="CD68" s="341">
        <f t="shared" si="568"/>
        <v>0</v>
      </c>
      <c r="CE68" s="341">
        <f t="shared" si="569"/>
        <v>0</v>
      </c>
      <c r="CF68" s="341">
        <f t="shared" si="570"/>
        <v>0</v>
      </c>
      <c r="CG68" s="342">
        <f t="shared" si="571"/>
        <v>0</v>
      </c>
      <c r="CH68" s="341">
        <f t="shared" si="572"/>
        <v>0</v>
      </c>
      <c r="CI68" s="342">
        <f t="shared" si="573"/>
        <v>0</v>
      </c>
      <c r="CJ68" s="341">
        <f t="shared" si="574"/>
        <v>0</v>
      </c>
      <c r="CK68" s="342">
        <f t="shared" si="575"/>
        <v>0</v>
      </c>
      <c r="CL68" s="341">
        <f t="shared" si="576"/>
        <v>0</v>
      </c>
      <c r="CM68" s="341">
        <f t="shared" si="577"/>
        <v>0</v>
      </c>
      <c r="CN68" s="341">
        <f t="shared" si="578"/>
        <v>0</v>
      </c>
      <c r="CO68" s="341">
        <f t="shared" si="579"/>
        <v>0</v>
      </c>
      <c r="CP68" s="341">
        <f t="shared" si="580"/>
        <v>0</v>
      </c>
      <c r="CQ68" s="342">
        <f t="shared" si="581"/>
        <v>0</v>
      </c>
      <c r="CR68" s="341">
        <f t="shared" si="582"/>
        <v>0</v>
      </c>
      <c r="CS68" s="342">
        <f t="shared" si="583"/>
        <v>0</v>
      </c>
      <c r="CT68" s="341">
        <f t="shared" si="584"/>
        <v>0</v>
      </c>
      <c r="CU68" s="342">
        <f t="shared" si="585"/>
        <v>0</v>
      </c>
      <c r="CV68" s="344">
        <f t="shared" si="68"/>
        <v>0</v>
      </c>
      <c r="CW68" s="344">
        <f t="shared" si="586"/>
        <v>0</v>
      </c>
      <c r="CX68" s="344">
        <f t="shared" si="69"/>
        <v>0</v>
      </c>
      <c r="CY68" s="344">
        <f t="shared" si="549"/>
        <v>0</v>
      </c>
      <c r="CZ68" s="344">
        <f t="shared" si="71"/>
        <v>0</v>
      </c>
      <c r="DA68" s="344">
        <f t="shared" si="550"/>
        <v>0</v>
      </c>
      <c r="DB68" s="344">
        <f t="shared" si="73"/>
        <v>0</v>
      </c>
      <c r="DC68" s="344">
        <f t="shared" si="551"/>
        <v>0</v>
      </c>
      <c r="DD68" s="344">
        <f t="shared" si="75"/>
        <v>0</v>
      </c>
      <c r="DE68" s="344">
        <f t="shared" si="552"/>
        <v>0</v>
      </c>
      <c r="DF68" s="344">
        <f t="shared" si="77"/>
        <v>0</v>
      </c>
      <c r="DG68" s="344">
        <f t="shared" si="553"/>
        <v>0</v>
      </c>
      <c r="DH68" s="344">
        <f t="shared" si="79"/>
        <v>0</v>
      </c>
      <c r="DI68" s="344">
        <f t="shared" si="587"/>
        <v>0</v>
      </c>
      <c r="DJ68" s="344">
        <f t="shared" si="588"/>
        <v>0</v>
      </c>
      <c r="DK68" s="344">
        <f t="shared" si="589"/>
        <v>0</v>
      </c>
      <c r="DL68" s="344">
        <f t="shared" si="590"/>
        <v>0</v>
      </c>
      <c r="DM68" s="342">
        <f t="shared" si="591"/>
        <v>0</v>
      </c>
      <c r="DN68" s="344">
        <f t="shared" si="592"/>
        <v>0</v>
      </c>
      <c r="DO68" s="342">
        <f t="shared" si="593"/>
        <v>0</v>
      </c>
      <c r="DP68" s="344">
        <f t="shared" si="594"/>
        <v>0</v>
      </c>
      <c r="DQ68" s="342">
        <f t="shared" si="595"/>
        <v>0</v>
      </c>
      <c r="DR68" s="341">
        <f t="shared" si="596"/>
        <v>0</v>
      </c>
      <c r="DS68" s="341">
        <f t="shared" si="49"/>
        <v>0</v>
      </c>
      <c r="DT68" s="341">
        <f t="shared" si="597"/>
        <v>0</v>
      </c>
      <c r="DU68" s="341">
        <f t="shared" si="554"/>
        <v>0</v>
      </c>
      <c r="DV68" s="341">
        <f t="shared" si="598"/>
        <v>0</v>
      </c>
      <c r="DW68" s="341">
        <f t="shared" si="555"/>
        <v>0</v>
      </c>
      <c r="DX68" s="341">
        <f t="shared" si="599"/>
        <v>0</v>
      </c>
      <c r="DY68" s="341">
        <f t="shared" si="556"/>
        <v>0</v>
      </c>
      <c r="DZ68" s="341">
        <f t="shared" si="600"/>
        <v>0</v>
      </c>
      <c r="EA68" s="341">
        <f t="shared" si="557"/>
        <v>0</v>
      </c>
      <c r="EB68" s="341">
        <f t="shared" si="601"/>
        <v>0</v>
      </c>
      <c r="EC68" s="341">
        <f t="shared" si="558"/>
        <v>0</v>
      </c>
      <c r="ED68" s="341">
        <f t="shared" si="602"/>
        <v>0</v>
      </c>
      <c r="EE68" s="341">
        <f t="shared" si="55"/>
        <v>0</v>
      </c>
      <c r="EF68" s="341">
        <f t="shared" si="603"/>
        <v>0</v>
      </c>
      <c r="EG68" s="341">
        <f t="shared" si="604"/>
        <v>0</v>
      </c>
      <c r="EH68" s="341">
        <f t="shared" si="605"/>
        <v>0</v>
      </c>
      <c r="EI68" s="346">
        <f t="shared" si="606"/>
        <v>0</v>
      </c>
      <c r="EJ68" s="341">
        <f t="shared" si="607"/>
        <v>0</v>
      </c>
      <c r="EK68" s="347">
        <f t="shared" si="608"/>
        <v>0</v>
      </c>
      <c r="EL68" s="341">
        <f t="shared" si="609"/>
        <v>0</v>
      </c>
      <c r="EM68" s="347">
        <f t="shared" si="610"/>
        <v>0</v>
      </c>
      <c r="EN68" s="348">
        <f t="shared" si="611"/>
        <v>0</v>
      </c>
    </row>
    <row r="69" spans="1:144" ht="19.5" customHeight="1">
      <c r="A69" s="349">
        <f t="shared" si="224"/>
        <v>56</v>
      </c>
      <c r="B69" s="1136"/>
      <c r="C69" s="1136"/>
      <c r="D69" s="350"/>
      <c r="E69" s="350"/>
      <c r="F69" s="350"/>
      <c r="G69" s="350"/>
      <c r="H69" s="350"/>
      <c r="I69" s="351" t="s">
        <v>17</v>
      </c>
      <c r="J69" s="350"/>
      <c r="K69" s="351" t="s">
        <v>44</v>
      </c>
      <c r="L69" s="350"/>
      <c r="M69" s="350"/>
      <c r="N69" s="326" t="str">
        <f>IF(L69="常勤",1,IF(M69="","",IF(M69=0,0,IF(ROUND(M69/⑤⑧処遇Ⅰ入力シート!$B$17,1)&lt;0.1,0.1,ROUND(M69/⑤⑧処遇Ⅰ入力シート!$B$17,1)))))</f>
        <v/>
      </c>
      <c r="O69" s="327"/>
      <c r="P69" s="328" t="s">
        <v>342</v>
      </c>
      <c r="Q69" s="352"/>
      <c r="R69" s="353"/>
      <c r="S69" s="354"/>
      <c r="T69" s="354"/>
      <c r="U69" s="355">
        <f t="shared" si="559"/>
        <v>0</v>
      </c>
      <c r="V69" s="354"/>
      <c r="W69" s="333" t="e">
        <f>ROUND((U69+V69)*⑤⑧処遇Ⅰ入力シート!$AG$17/⑤⑧処遇Ⅰ入力シート!$AC$17,0)</f>
        <v>#DIV/0!</v>
      </c>
      <c r="X69" s="356" t="e">
        <f t="shared" si="560"/>
        <v>#DIV/0!</v>
      </c>
      <c r="Y69" s="353"/>
      <c r="Z69" s="354"/>
      <c r="AA69" s="354"/>
      <c r="AB69" s="354"/>
      <c r="AC69" s="354"/>
      <c r="AD69" s="335">
        <f t="shared" si="561"/>
        <v>0</v>
      </c>
      <c r="AE69" s="333" t="e">
        <f>ROUND(AD69*⑤⑧処遇Ⅰ入力シート!$AG$17/⑤⑧処遇Ⅰ入力シート!$AC$17,0)</f>
        <v>#DIV/0!</v>
      </c>
      <c r="AF69" s="356" t="e">
        <f t="shared" si="562"/>
        <v>#DIV/0!</v>
      </c>
      <c r="AG69" s="357"/>
      <c r="AH69" s="354"/>
      <c r="AI69" s="354"/>
      <c r="AJ69" s="333" t="e">
        <f>ROUND(SUM(AG69:AI69)*⑤⑧処遇Ⅰ入力シート!$AG$17/⑤⑧処遇Ⅰ入力シート!$AC$17,0)</f>
        <v>#DIV/0!</v>
      </c>
      <c r="AK69" s="358" t="e">
        <f t="shared" si="563"/>
        <v>#DIV/0!</v>
      </c>
      <c r="AL69" s="338">
        <f t="shared" si="564"/>
        <v>0</v>
      </c>
      <c r="AM69" s="1131"/>
      <c r="AN69" s="1131"/>
      <c r="AO69" s="1131"/>
      <c r="AP69" s="252"/>
      <c r="AQ69" s="252"/>
      <c r="AR69" s="252"/>
      <c r="AS69" s="370"/>
      <c r="AT69" s="370"/>
      <c r="AU69" s="371"/>
      <c r="AV69" s="371"/>
      <c r="AW69" s="371"/>
      <c r="AX69" s="370"/>
      <c r="AY69" s="370"/>
      <c r="AZ69" s="372"/>
      <c r="BA69" s="372"/>
      <c r="BB69" s="373"/>
      <c r="BC69" s="373"/>
      <c r="BD69" s="373"/>
      <c r="BE69" s="373"/>
      <c r="BF69" s="373"/>
      <c r="BG69" s="373"/>
      <c r="BH69" s="228"/>
      <c r="BI69" s="370"/>
      <c r="BJ69" s="370"/>
      <c r="BK69" s="371"/>
      <c r="BL69" s="371"/>
      <c r="BM69" s="371"/>
      <c r="BN69" s="370"/>
      <c r="BO69" s="370"/>
      <c r="BP69" s="372"/>
      <c r="BQ69" s="372"/>
      <c r="BR69" s="372"/>
      <c r="BS69" s="373"/>
      <c r="BT69" s="373"/>
      <c r="BU69" s="373"/>
      <c r="BV69" s="373"/>
      <c r="BW69" s="373"/>
      <c r="BX69" s="373"/>
      <c r="BY69" s="252"/>
      <c r="BZ69" s="339" t="str">
        <f t="shared" si="565"/>
        <v>0</v>
      </c>
      <c r="CB69" s="340">
        <f t="shared" si="566"/>
        <v>0</v>
      </c>
      <c r="CC69" s="341">
        <f t="shared" si="567"/>
        <v>0</v>
      </c>
      <c r="CD69" s="341">
        <f t="shared" si="568"/>
        <v>0</v>
      </c>
      <c r="CE69" s="341">
        <f t="shared" si="569"/>
        <v>0</v>
      </c>
      <c r="CF69" s="341">
        <f t="shared" si="570"/>
        <v>0</v>
      </c>
      <c r="CG69" s="342">
        <f t="shared" si="571"/>
        <v>0</v>
      </c>
      <c r="CH69" s="341">
        <f t="shared" si="572"/>
        <v>0</v>
      </c>
      <c r="CI69" s="342">
        <f t="shared" si="573"/>
        <v>0</v>
      </c>
      <c r="CJ69" s="341">
        <f t="shared" si="574"/>
        <v>0</v>
      </c>
      <c r="CK69" s="342">
        <f t="shared" si="575"/>
        <v>0</v>
      </c>
      <c r="CL69" s="341">
        <f t="shared" si="576"/>
        <v>0</v>
      </c>
      <c r="CM69" s="341">
        <f t="shared" si="577"/>
        <v>0</v>
      </c>
      <c r="CN69" s="341">
        <f t="shared" si="578"/>
        <v>0</v>
      </c>
      <c r="CO69" s="341">
        <f t="shared" si="579"/>
        <v>0</v>
      </c>
      <c r="CP69" s="341">
        <f t="shared" si="580"/>
        <v>0</v>
      </c>
      <c r="CQ69" s="342">
        <f t="shared" si="581"/>
        <v>0</v>
      </c>
      <c r="CR69" s="341">
        <f t="shared" si="582"/>
        <v>0</v>
      </c>
      <c r="CS69" s="342">
        <f t="shared" si="583"/>
        <v>0</v>
      </c>
      <c r="CT69" s="341">
        <f t="shared" si="584"/>
        <v>0</v>
      </c>
      <c r="CU69" s="342">
        <f t="shared" si="585"/>
        <v>0</v>
      </c>
      <c r="CV69" s="344">
        <f t="shared" si="68"/>
        <v>0</v>
      </c>
      <c r="CW69" s="344">
        <f t="shared" si="586"/>
        <v>0</v>
      </c>
      <c r="CX69" s="344">
        <f t="shared" si="69"/>
        <v>0</v>
      </c>
      <c r="CY69" s="344">
        <f t="shared" si="549"/>
        <v>0</v>
      </c>
      <c r="CZ69" s="344">
        <f t="shared" si="71"/>
        <v>0</v>
      </c>
      <c r="DA69" s="344">
        <f t="shared" si="550"/>
        <v>0</v>
      </c>
      <c r="DB69" s="344">
        <f t="shared" si="73"/>
        <v>0</v>
      </c>
      <c r="DC69" s="344">
        <f t="shared" si="551"/>
        <v>0</v>
      </c>
      <c r="DD69" s="344">
        <f t="shared" si="75"/>
        <v>0</v>
      </c>
      <c r="DE69" s="344">
        <f t="shared" si="552"/>
        <v>0</v>
      </c>
      <c r="DF69" s="344">
        <f t="shared" si="77"/>
        <v>0</v>
      </c>
      <c r="DG69" s="344">
        <f t="shared" si="553"/>
        <v>0</v>
      </c>
      <c r="DH69" s="344">
        <f t="shared" si="79"/>
        <v>0</v>
      </c>
      <c r="DI69" s="344">
        <f t="shared" si="587"/>
        <v>0</v>
      </c>
      <c r="DJ69" s="344">
        <f t="shared" si="588"/>
        <v>0</v>
      </c>
      <c r="DK69" s="344">
        <f t="shared" si="589"/>
        <v>0</v>
      </c>
      <c r="DL69" s="344">
        <f t="shared" si="590"/>
        <v>0</v>
      </c>
      <c r="DM69" s="342">
        <f t="shared" si="591"/>
        <v>0</v>
      </c>
      <c r="DN69" s="344">
        <f t="shared" si="592"/>
        <v>0</v>
      </c>
      <c r="DO69" s="342">
        <f t="shared" si="593"/>
        <v>0</v>
      </c>
      <c r="DP69" s="344">
        <f t="shared" si="594"/>
        <v>0</v>
      </c>
      <c r="DQ69" s="342">
        <f t="shared" si="595"/>
        <v>0</v>
      </c>
      <c r="DR69" s="341">
        <f t="shared" si="596"/>
        <v>0</v>
      </c>
      <c r="DS69" s="341">
        <f t="shared" si="49"/>
        <v>0</v>
      </c>
      <c r="DT69" s="341">
        <f t="shared" si="597"/>
        <v>0</v>
      </c>
      <c r="DU69" s="341">
        <f t="shared" si="554"/>
        <v>0</v>
      </c>
      <c r="DV69" s="341">
        <f t="shared" si="598"/>
        <v>0</v>
      </c>
      <c r="DW69" s="341">
        <f t="shared" si="555"/>
        <v>0</v>
      </c>
      <c r="DX69" s="341">
        <f t="shared" si="599"/>
        <v>0</v>
      </c>
      <c r="DY69" s="341">
        <f t="shared" si="556"/>
        <v>0</v>
      </c>
      <c r="DZ69" s="341">
        <f t="shared" si="600"/>
        <v>0</v>
      </c>
      <c r="EA69" s="341">
        <f t="shared" si="557"/>
        <v>0</v>
      </c>
      <c r="EB69" s="341">
        <f t="shared" si="601"/>
        <v>0</v>
      </c>
      <c r="EC69" s="341">
        <f t="shared" si="558"/>
        <v>0</v>
      </c>
      <c r="ED69" s="341">
        <f t="shared" si="602"/>
        <v>0</v>
      </c>
      <c r="EE69" s="341">
        <f t="shared" si="55"/>
        <v>0</v>
      </c>
      <c r="EF69" s="341">
        <f t="shared" si="603"/>
        <v>0</v>
      </c>
      <c r="EG69" s="341">
        <f t="shared" si="604"/>
        <v>0</v>
      </c>
      <c r="EH69" s="341">
        <f t="shared" si="605"/>
        <v>0</v>
      </c>
      <c r="EI69" s="346">
        <f t="shared" si="606"/>
        <v>0</v>
      </c>
      <c r="EJ69" s="341">
        <f t="shared" si="607"/>
        <v>0</v>
      </c>
      <c r="EK69" s="347">
        <f t="shared" si="608"/>
        <v>0</v>
      </c>
      <c r="EL69" s="341">
        <f t="shared" si="609"/>
        <v>0</v>
      </c>
      <c r="EM69" s="347">
        <f t="shared" si="610"/>
        <v>0</v>
      </c>
      <c r="EN69" s="348">
        <f t="shared" si="611"/>
        <v>0</v>
      </c>
    </row>
    <row r="70" spans="1:144" ht="19.5" customHeight="1">
      <c r="A70" s="349">
        <f t="shared" si="224"/>
        <v>57</v>
      </c>
      <c r="B70" s="1136"/>
      <c r="C70" s="1136"/>
      <c r="D70" s="350"/>
      <c r="E70" s="350"/>
      <c r="F70" s="350"/>
      <c r="G70" s="350"/>
      <c r="H70" s="350"/>
      <c r="I70" s="351" t="s">
        <v>17</v>
      </c>
      <c r="J70" s="350"/>
      <c r="K70" s="351" t="s">
        <v>44</v>
      </c>
      <c r="L70" s="350"/>
      <c r="M70" s="350"/>
      <c r="N70" s="326" t="str">
        <f>IF(L70="常勤",1,IF(M70="","",IF(M70=0,0,IF(ROUND(M70/⑤⑧処遇Ⅰ入力シート!$B$17,1)&lt;0.1,0.1,ROUND(M70/⑤⑧処遇Ⅰ入力シート!$B$17,1)))))</f>
        <v/>
      </c>
      <c r="O70" s="327"/>
      <c r="P70" s="328" t="s">
        <v>342</v>
      </c>
      <c r="Q70" s="352"/>
      <c r="R70" s="353"/>
      <c r="S70" s="354"/>
      <c r="T70" s="354"/>
      <c r="U70" s="355">
        <f t="shared" si="559"/>
        <v>0</v>
      </c>
      <c r="V70" s="354"/>
      <c r="W70" s="333" t="e">
        <f>ROUND((U70+V70)*⑤⑧処遇Ⅰ入力シート!$AG$17/⑤⑧処遇Ⅰ入力シート!$AC$17,0)</f>
        <v>#DIV/0!</v>
      </c>
      <c r="X70" s="356" t="e">
        <f t="shared" si="560"/>
        <v>#DIV/0!</v>
      </c>
      <c r="Y70" s="353"/>
      <c r="Z70" s="354"/>
      <c r="AA70" s="354"/>
      <c r="AB70" s="354"/>
      <c r="AC70" s="354"/>
      <c r="AD70" s="335">
        <f t="shared" si="561"/>
        <v>0</v>
      </c>
      <c r="AE70" s="333" t="e">
        <f>ROUND(AD70*⑤⑧処遇Ⅰ入力シート!$AG$17/⑤⑧処遇Ⅰ入力シート!$AC$17,0)</f>
        <v>#DIV/0!</v>
      </c>
      <c r="AF70" s="356" t="e">
        <f t="shared" si="562"/>
        <v>#DIV/0!</v>
      </c>
      <c r="AG70" s="357"/>
      <c r="AH70" s="354"/>
      <c r="AI70" s="354"/>
      <c r="AJ70" s="333" t="e">
        <f>ROUND(SUM(AG70:AI70)*⑤⑧処遇Ⅰ入力シート!$AG$17/⑤⑧処遇Ⅰ入力シート!$AC$17,0)</f>
        <v>#DIV/0!</v>
      </c>
      <c r="AK70" s="358" t="e">
        <f t="shared" si="563"/>
        <v>#DIV/0!</v>
      </c>
      <c r="AL70" s="338">
        <f t="shared" si="564"/>
        <v>0</v>
      </c>
      <c r="AM70" s="1131"/>
      <c r="AN70" s="1131"/>
      <c r="AO70" s="1131"/>
      <c r="AP70" s="252"/>
      <c r="AQ70" s="252"/>
      <c r="AR70" s="252"/>
      <c r="AS70" s="370"/>
      <c r="AT70" s="370"/>
      <c r="AU70" s="371"/>
      <c r="AV70" s="371"/>
      <c r="AW70" s="371"/>
      <c r="AX70" s="370"/>
      <c r="AY70" s="370"/>
      <c r="AZ70" s="372"/>
      <c r="BA70" s="372"/>
      <c r="BB70" s="373"/>
      <c r="BC70" s="373"/>
      <c r="BD70" s="373"/>
      <c r="BE70" s="373"/>
      <c r="BF70" s="373"/>
      <c r="BG70" s="373"/>
      <c r="BH70" s="228"/>
      <c r="BI70" s="370"/>
      <c r="BJ70" s="370"/>
      <c r="BK70" s="371"/>
      <c r="BL70" s="371"/>
      <c r="BM70" s="371"/>
      <c r="BN70" s="370"/>
      <c r="BO70" s="370"/>
      <c r="BP70" s="372"/>
      <c r="BQ70" s="372"/>
      <c r="BR70" s="372"/>
      <c r="BS70" s="373"/>
      <c r="BT70" s="373"/>
      <c r="BU70" s="373"/>
      <c r="BV70" s="373"/>
      <c r="BW70" s="373"/>
      <c r="BX70" s="373"/>
      <c r="BY70" s="252"/>
      <c r="BZ70" s="339" t="str">
        <f t="shared" si="565"/>
        <v>0</v>
      </c>
      <c r="CB70" s="340">
        <f t="shared" si="566"/>
        <v>0</v>
      </c>
      <c r="CC70" s="341">
        <f t="shared" si="567"/>
        <v>0</v>
      </c>
      <c r="CD70" s="341">
        <f t="shared" si="568"/>
        <v>0</v>
      </c>
      <c r="CE70" s="341">
        <f t="shared" si="569"/>
        <v>0</v>
      </c>
      <c r="CF70" s="341">
        <f t="shared" si="570"/>
        <v>0</v>
      </c>
      <c r="CG70" s="342">
        <f t="shared" si="571"/>
        <v>0</v>
      </c>
      <c r="CH70" s="341">
        <f t="shared" si="572"/>
        <v>0</v>
      </c>
      <c r="CI70" s="342">
        <f t="shared" si="573"/>
        <v>0</v>
      </c>
      <c r="CJ70" s="341">
        <f t="shared" si="574"/>
        <v>0</v>
      </c>
      <c r="CK70" s="342">
        <f t="shared" si="575"/>
        <v>0</v>
      </c>
      <c r="CL70" s="341">
        <f t="shared" si="576"/>
        <v>0</v>
      </c>
      <c r="CM70" s="341">
        <f t="shared" si="577"/>
        <v>0</v>
      </c>
      <c r="CN70" s="341">
        <f t="shared" si="578"/>
        <v>0</v>
      </c>
      <c r="CO70" s="341">
        <f t="shared" si="579"/>
        <v>0</v>
      </c>
      <c r="CP70" s="341">
        <f t="shared" si="580"/>
        <v>0</v>
      </c>
      <c r="CQ70" s="342">
        <f t="shared" si="581"/>
        <v>0</v>
      </c>
      <c r="CR70" s="341">
        <f t="shared" si="582"/>
        <v>0</v>
      </c>
      <c r="CS70" s="342">
        <f t="shared" si="583"/>
        <v>0</v>
      </c>
      <c r="CT70" s="341">
        <f t="shared" si="584"/>
        <v>0</v>
      </c>
      <c r="CU70" s="342">
        <f t="shared" si="585"/>
        <v>0</v>
      </c>
      <c r="CV70" s="344">
        <f t="shared" si="68"/>
        <v>0</v>
      </c>
      <c r="CW70" s="344">
        <f t="shared" si="586"/>
        <v>0</v>
      </c>
      <c r="CX70" s="344">
        <f t="shared" si="69"/>
        <v>0</v>
      </c>
      <c r="CY70" s="344">
        <f t="shared" si="549"/>
        <v>0</v>
      </c>
      <c r="CZ70" s="344">
        <f t="shared" si="71"/>
        <v>0</v>
      </c>
      <c r="DA70" s="344">
        <f t="shared" si="550"/>
        <v>0</v>
      </c>
      <c r="DB70" s="344">
        <f t="shared" si="73"/>
        <v>0</v>
      </c>
      <c r="DC70" s="344">
        <f t="shared" si="551"/>
        <v>0</v>
      </c>
      <c r="DD70" s="344">
        <f t="shared" si="75"/>
        <v>0</v>
      </c>
      <c r="DE70" s="344">
        <f t="shared" si="552"/>
        <v>0</v>
      </c>
      <c r="DF70" s="344">
        <f t="shared" si="77"/>
        <v>0</v>
      </c>
      <c r="DG70" s="344">
        <f t="shared" si="553"/>
        <v>0</v>
      </c>
      <c r="DH70" s="344">
        <f t="shared" si="79"/>
        <v>0</v>
      </c>
      <c r="DI70" s="344">
        <f t="shared" si="587"/>
        <v>0</v>
      </c>
      <c r="DJ70" s="344">
        <f t="shared" si="588"/>
        <v>0</v>
      </c>
      <c r="DK70" s="344">
        <f t="shared" si="589"/>
        <v>0</v>
      </c>
      <c r="DL70" s="344">
        <f t="shared" si="590"/>
        <v>0</v>
      </c>
      <c r="DM70" s="342">
        <f t="shared" si="591"/>
        <v>0</v>
      </c>
      <c r="DN70" s="344">
        <f t="shared" si="592"/>
        <v>0</v>
      </c>
      <c r="DO70" s="342">
        <f t="shared" si="593"/>
        <v>0</v>
      </c>
      <c r="DP70" s="344">
        <f t="shared" si="594"/>
        <v>0</v>
      </c>
      <c r="DQ70" s="342">
        <f t="shared" si="595"/>
        <v>0</v>
      </c>
      <c r="DR70" s="341">
        <f t="shared" si="596"/>
        <v>0</v>
      </c>
      <c r="DS70" s="341">
        <f t="shared" si="49"/>
        <v>0</v>
      </c>
      <c r="DT70" s="341">
        <f t="shared" si="597"/>
        <v>0</v>
      </c>
      <c r="DU70" s="341">
        <f t="shared" si="554"/>
        <v>0</v>
      </c>
      <c r="DV70" s="341">
        <f t="shared" si="598"/>
        <v>0</v>
      </c>
      <c r="DW70" s="341">
        <f t="shared" si="555"/>
        <v>0</v>
      </c>
      <c r="DX70" s="341">
        <f t="shared" si="599"/>
        <v>0</v>
      </c>
      <c r="DY70" s="341">
        <f t="shared" si="556"/>
        <v>0</v>
      </c>
      <c r="DZ70" s="341">
        <f t="shared" si="600"/>
        <v>0</v>
      </c>
      <c r="EA70" s="341">
        <f t="shared" si="557"/>
        <v>0</v>
      </c>
      <c r="EB70" s="341">
        <f t="shared" si="601"/>
        <v>0</v>
      </c>
      <c r="EC70" s="341">
        <f t="shared" si="558"/>
        <v>0</v>
      </c>
      <c r="ED70" s="341">
        <f t="shared" si="602"/>
        <v>0</v>
      </c>
      <c r="EE70" s="341">
        <f t="shared" si="55"/>
        <v>0</v>
      </c>
      <c r="EF70" s="341">
        <f t="shared" si="603"/>
        <v>0</v>
      </c>
      <c r="EG70" s="341">
        <f t="shared" si="604"/>
        <v>0</v>
      </c>
      <c r="EH70" s="341">
        <f t="shared" si="605"/>
        <v>0</v>
      </c>
      <c r="EI70" s="346">
        <f t="shared" si="606"/>
        <v>0</v>
      </c>
      <c r="EJ70" s="341">
        <f t="shared" si="607"/>
        <v>0</v>
      </c>
      <c r="EK70" s="347">
        <f t="shared" si="608"/>
        <v>0</v>
      </c>
      <c r="EL70" s="341">
        <f t="shared" si="609"/>
        <v>0</v>
      </c>
      <c r="EM70" s="347">
        <f t="shared" si="610"/>
        <v>0</v>
      </c>
      <c r="EN70" s="348">
        <f t="shared" si="611"/>
        <v>0</v>
      </c>
    </row>
    <row r="71" spans="1:144" ht="19.5" customHeight="1">
      <c r="A71" s="349">
        <f t="shared" si="224"/>
        <v>58</v>
      </c>
      <c r="B71" s="1136"/>
      <c r="C71" s="1136"/>
      <c r="D71" s="350"/>
      <c r="E71" s="350"/>
      <c r="F71" s="350"/>
      <c r="G71" s="350"/>
      <c r="H71" s="350"/>
      <c r="I71" s="351" t="s">
        <v>17</v>
      </c>
      <c r="J71" s="350"/>
      <c r="K71" s="351" t="s">
        <v>44</v>
      </c>
      <c r="L71" s="350"/>
      <c r="M71" s="350"/>
      <c r="N71" s="326" t="str">
        <f>IF(L71="常勤",1,IF(M71="","",IF(M71=0,0,IF(ROUND(M71/⑤⑧処遇Ⅰ入力シート!$B$17,1)&lt;0.1,0.1,ROUND(M71/⑤⑧処遇Ⅰ入力シート!$B$17,1)))))</f>
        <v/>
      </c>
      <c r="O71" s="327"/>
      <c r="P71" s="328" t="s">
        <v>342</v>
      </c>
      <c r="Q71" s="352"/>
      <c r="R71" s="353"/>
      <c r="S71" s="354"/>
      <c r="T71" s="354"/>
      <c r="U71" s="355">
        <f t="shared" si="559"/>
        <v>0</v>
      </c>
      <c r="V71" s="354"/>
      <c r="W71" s="333" t="e">
        <f>ROUND((U71+V71)*⑤⑧処遇Ⅰ入力シート!$AG$17/⑤⑧処遇Ⅰ入力シート!$AC$17,0)</f>
        <v>#DIV/0!</v>
      </c>
      <c r="X71" s="356" t="e">
        <f t="shared" si="560"/>
        <v>#DIV/0!</v>
      </c>
      <c r="Y71" s="353"/>
      <c r="Z71" s="354"/>
      <c r="AA71" s="354"/>
      <c r="AB71" s="354"/>
      <c r="AC71" s="354"/>
      <c r="AD71" s="335">
        <f t="shared" si="561"/>
        <v>0</v>
      </c>
      <c r="AE71" s="333" t="e">
        <f>ROUND(AD71*⑤⑧処遇Ⅰ入力シート!$AG$17/⑤⑧処遇Ⅰ入力シート!$AC$17,0)</f>
        <v>#DIV/0!</v>
      </c>
      <c r="AF71" s="356" t="e">
        <f t="shared" si="562"/>
        <v>#DIV/0!</v>
      </c>
      <c r="AG71" s="357"/>
      <c r="AH71" s="354"/>
      <c r="AI71" s="354"/>
      <c r="AJ71" s="333" t="e">
        <f>ROUND(SUM(AG71:AI71)*⑤⑧処遇Ⅰ入力シート!$AG$17/⑤⑧処遇Ⅰ入力シート!$AC$17,0)</f>
        <v>#DIV/0!</v>
      </c>
      <c r="AK71" s="358" t="e">
        <f t="shared" si="563"/>
        <v>#DIV/0!</v>
      </c>
      <c r="AL71" s="338">
        <f t="shared" si="564"/>
        <v>0</v>
      </c>
      <c r="AM71" s="1131"/>
      <c r="AN71" s="1131"/>
      <c r="AO71" s="1131"/>
      <c r="AP71" s="252"/>
      <c r="AQ71" s="252"/>
      <c r="AR71" s="252"/>
      <c r="AS71" s="370"/>
      <c r="AT71" s="370"/>
      <c r="AU71" s="371"/>
      <c r="AV71" s="371"/>
      <c r="AW71" s="371"/>
      <c r="AX71" s="370"/>
      <c r="AY71" s="370"/>
      <c r="AZ71" s="372"/>
      <c r="BA71" s="372"/>
      <c r="BB71" s="373"/>
      <c r="BC71" s="373"/>
      <c r="BD71" s="373"/>
      <c r="BE71" s="373"/>
      <c r="BF71" s="373"/>
      <c r="BG71" s="373"/>
      <c r="BH71" s="228"/>
      <c r="BI71" s="370"/>
      <c r="BJ71" s="370"/>
      <c r="BK71" s="371"/>
      <c r="BL71" s="371"/>
      <c r="BM71" s="371"/>
      <c r="BN71" s="370"/>
      <c r="BO71" s="370"/>
      <c r="BP71" s="372"/>
      <c r="BQ71" s="372"/>
      <c r="BR71" s="372"/>
      <c r="BS71" s="373"/>
      <c r="BT71" s="373"/>
      <c r="BU71" s="373"/>
      <c r="BV71" s="373"/>
      <c r="BW71" s="373"/>
      <c r="BX71" s="373"/>
      <c r="BY71" s="252"/>
      <c r="BZ71" s="339" t="str">
        <f t="shared" si="565"/>
        <v>0</v>
      </c>
      <c r="CB71" s="340">
        <f t="shared" si="566"/>
        <v>0</v>
      </c>
      <c r="CC71" s="341">
        <f t="shared" si="567"/>
        <v>0</v>
      </c>
      <c r="CD71" s="341">
        <f t="shared" si="568"/>
        <v>0</v>
      </c>
      <c r="CE71" s="341">
        <f t="shared" si="569"/>
        <v>0</v>
      </c>
      <c r="CF71" s="341">
        <f t="shared" si="570"/>
        <v>0</v>
      </c>
      <c r="CG71" s="342">
        <f t="shared" si="571"/>
        <v>0</v>
      </c>
      <c r="CH71" s="341">
        <f t="shared" si="572"/>
        <v>0</v>
      </c>
      <c r="CI71" s="342">
        <f t="shared" si="573"/>
        <v>0</v>
      </c>
      <c r="CJ71" s="341">
        <f t="shared" si="574"/>
        <v>0</v>
      </c>
      <c r="CK71" s="342">
        <f t="shared" si="575"/>
        <v>0</v>
      </c>
      <c r="CL71" s="341">
        <f t="shared" si="576"/>
        <v>0</v>
      </c>
      <c r="CM71" s="341">
        <f t="shared" si="577"/>
        <v>0</v>
      </c>
      <c r="CN71" s="341">
        <f t="shared" si="578"/>
        <v>0</v>
      </c>
      <c r="CO71" s="341">
        <f t="shared" si="579"/>
        <v>0</v>
      </c>
      <c r="CP71" s="341">
        <f t="shared" si="580"/>
        <v>0</v>
      </c>
      <c r="CQ71" s="342">
        <f t="shared" si="581"/>
        <v>0</v>
      </c>
      <c r="CR71" s="341">
        <f t="shared" si="582"/>
        <v>0</v>
      </c>
      <c r="CS71" s="342">
        <f t="shared" si="583"/>
        <v>0</v>
      </c>
      <c r="CT71" s="341">
        <f t="shared" si="584"/>
        <v>0</v>
      </c>
      <c r="CU71" s="342">
        <f t="shared" si="585"/>
        <v>0</v>
      </c>
      <c r="CV71" s="344">
        <f t="shared" si="68"/>
        <v>0</v>
      </c>
      <c r="CW71" s="344">
        <f t="shared" si="586"/>
        <v>0</v>
      </c>
      <c r="CX71" s="344">
        <f t="shared" si="69"/>
        <v>0</v>
      </c>
      <c r="CY71" s="344">
        <f t="shared" si="549"/>
        <v>0</v>
      </c>
      <c r="CZ71" s="344">
        <f t="shared" si="71"/>
        <v>0</v>
      </c>
      <c r="DA71" s="344">
        <f t="shared" si="550"/>
        <v>0</v>
      </c>
      <c r="DB71" s="344">
        <f t="shared" si="73"/>
        <v>0</v>
      </c>
      <c r="DC71" s="344">
        <f t="shared" si="551"/>
        <v>0</v>
      </c>
      <c r="DD71" s="344">
        <f t="shared" si="75"/>
        <v>0</v>
      </c>
      <c r="DE71" s="344">
        <f t="shared" si="552"/>
        <v>0</v>
      </c>
      <c r="DF71" s="344">
        <f t="shared" si="77"/>
        <v>0</v>
      </c>
      <c r="DG71" s="344">
        <f t="shared" si="553"/>
        <v>0</v>
      </c>
      <c r="DH71" s="344">
        <f t="shared" si="79"/>
        <v>0</v>
      </c>
      <c r="DI71" s="344">
        <f t="shared" si="587"/>
        <v>0</v>
      </c>
      <c r="DJ71" s="344">
        <f t="shared" si="588"/>
        <v>0</v>
      </c>
      <c r="DK71" s="344">
        <f t="shared" si="589"/>
        <v>0</v>
      </c>
      <c r="DL71" s="344">
        <f t="shared" si="590"/>
        <v>0</v>
      </c>
      <c r="DM71" s="342">
        <f t="shared" si="591"/>
        <v>0</v>
      </c>
      <c r="DN71" s="344">
        <f t="shared" si="592"/>
        <v>0</v>
      </c>
      <c r="DO71" s="342">
        <f t="shared" si="593"/>
        <v>0</v>
      </c>
      <c r="DP71" s="344">
        <f t="shared" si="594"/>
        <v>0</v>
      </c>
      <c r="DQ71" s="342">
        <f t="shared" si="595"/>
        <v>0</v>
      </c>
      <c r="DR71" s="341">
        <f t="shared" si="596"/>
        <v>0</v>
      </c>
      <c r="DS71" s="341">
        <f t="shared" si="49"/>
        <v>0</v>
      </c>
      <c r="DT71" s="341">
        <f t="shared" si="597"/>
        <v>0</v>
      </c>
      <c r="DU71" s="341">
        <f t="shared" si="554"/>
        <v>0</v>
      </c>
      <c r="DV71" s="341">
        <f t="shared" si="598"/>
        <v>0</v>
      </c>
      <c r="DW71" s="341">
        <f t="shared" si="555"/>
        <v>0</v>
      </c>
      <c r="DX71" s="341">
        <f t="shared" si="599"/>
        <v>0</v>
      </c>
      <c r="DY71" s="341">
        <f t="shared" si="556"/>
        <v>0</v>
      </c>
      <c r="DZ71" s="341">
        <f t="shared" si="600"/>
        <v>0</v>
      </c>
      <c r="EA71" s="341">
        <f t="shared" si="557"/>
        <v>0</v>
      </c>
      <c r="EB71" s="341">
        <f t="shared" si="601"/>
        <v>0</v>
      </c>
      <c r="EC71" s="341">
        <f t="shared" si="558"/>
        <v>0</v>
      </c>
      <c r="ED71" s="341">
        <f t="shared" si="602"/>
        <v>0</v>
      </c>
      <c r="EE71" s="341">
        <f t="shared" si="55"/>
        <v>0</v>
      </c>
      <c r="EF71" s="341">
        <f t="shared" si="603"/>
        <v>0</v>
      </c>
      <c r="EG71" s="341">
        <f t="shared" si="604"/>
        <v>0</v>
      </c>
      <c r="EH71" s="341">
        <f t="shared" si="605"/>
        <v>0</v>
      </c>
      <c r="EI71" s="346">
        <f t="shared" si="606"/>
        <v>0</v>
      </c>
      <c r="EJ71" s="341">
        <f t="shared" si="607"/>
        <v>0</v>
      </c>
      <c r="EK71" s="347">
        <f t="shared" si="608"/>
        <v>0</v>
      </c>
      <c r="EL71" s="341">
        <f t="shared" si="609"/>
        <v>0</v>
      </c>
      <c r="EM71" s="347">
        <f t="shared" si="610"/>
        <v>0</v>
      </c>
      <c r="EN71" s="348">
        <f t="shared" si="611"/>
        <v>0</v>
      </c>
    </row>
    <row r="72" spans="1:144" ht="19.5" customHeight="1">
      <c r="A72" s="349">
        <f t="shared" si="224"/>
        <v>59</v>
      </c>
      <c r="B72" s="1136"/>
      <c r="C72" s="1136"/>
      <c r="D72" s="350"/>
      <c r="E72" s="350"/>
      <c r="F72" s="350"/>
      <c r="G72" s="350"/>
      <c r="H72" s="350"/>
      <c r="I72" s="351" t="s">
        <v>17</v>
      </c>
      <c r="J72" s="350"/>
      <c r="K72" s="351" t="s">
        <v>44</v>
      </c>
      <c r="L72" s="350"/>
      <c r="M72" s="350"/>
      <c r="N72" s="326" t="str">
        <f>IF(L72="常勤",1,IF(M72="","",IF(M72=0,0,IF(ROUND(M72/⑤⑧処遇Ⅰ入力シート!$B$17,1)&lt;0.1,0.1,ROUND(M72/⑤⑧処遇Ⅰ入力シート!$B$17,1)))))</f>
        <v/>
      </c>
      <c r="O72" s="327"/>
      <c r="P72" s="328" t="s">
        <v>342</v>
      </c>
      <c r="Q72" s="352"/>
      <c r="R72" s="353"/>
      <c r="S72" s="354"/>
      <c r="T72" s="354"/>
      <c r="U72" s="355">
        <f t="shared" si="559"/>
        <v>0</v>
      </c>
      <c r="V72" s="354"/>
      <c r="W72" s="333" t="e">
        <f>ROUND((U72+V72)*⑤⑧処遇Ⅰ入力シート!$AG$17/⑤⑧処遇Ⅰ入力シート!$AC$17,0)</f>
        <v>#DIV/0!</v>
      </c>
      <c r="X72" s="356" t="e">
        <f t="shared" si="560"/>
        <v>#DIV/0!</v>
      </c>
      <c r="Y72" s="353"/>
      <c r="Z72" s="354"/>
      <c r="AA72" s="354"/>
      <c r="AB72" s="354"/>
      <c r="AC72" s="354"/>
      <c r="AD72" s="335">
        <f t="shared" si="561"/>
        <v>0</v>
      </c>
      <c r="AE72" s="333" t="e">
        <f>ROUND(AD72*⑤⑧処遇Ⅰ入力シート!$AG$17/⑤⑧処遇Ⅰ入力シート!$AC$17,0)</f>
        <v>#DIV/0!</v>
      </c>
      <c r="AF72" s="356" t="e">
        <f t="shared" si="562"/>
        <v>#DIV/0!</v>
      </c>
      <c r="AG72" s="357"/>
      <c r="AH72" s="354"/>
      <c r="AI72" s="354"/>
      <c r="AJ72" s="333" t="e">
        <f>ROUND(SUM(AG72:AI72)*⑤⑧処遇Ⅰ入力シート!$AG$17/⑤⑧処遇Ⅰ入力シート!$AC$17,0)</f>
        <v>#DIV/0!</v>
      </c>
      <c r="AK72" s="358" t="e">
        <f t="shared" si="563"/>
        <v>#DIV/0!</v>
      </c>
      <c r="AL72" s="338">
        <f t="shared" si="564"/>
        <v>0</v>
      </c>
      <c r="AM72" s="1131"/>
      <c r="AN72" s="1131"/>
      <c r="AO72" s="1131"/>
      <c r="AP72" s="252"/>
      <c r="AQ72" s="252"/>
      <c r="AR72" s="252"/>
      <c r="AS72" s="370"/>
      <c r="AT72" s="370"/>
      <c r="AU72" s="371"/>
      <c r="AV72" s="371"/>
      <c r="AW72" s="371"/>
      <c r="AX72" s="370"/>
      <c r="AY72" s="370"/>
      <c r="AZ72" s="372"/>
      <c r="BA72" s="372"/>
      <c r="BB72" s="373"/>
      <c r="BC72" s="373"/>
      <c r="BD72" s="373"/>
      <c r="BE72" s="373"/>
      <c r="BF72" s="373"/>
      <c r="BG72" s="373"/>
      <c r="BH72" s="228"/>
      <c r="BI72" s="370"/>
      <c r="BJ72" s="370"/>
      <c r="BK72" s="371"/>
      <c r="BL72" s="371"/>
      <c r="BM72" s="371"/>
      <c r="BN72" s="370"/>
      <c r="BO72" s="370"/>
      <c r="BP72" s="372"/>
      <c r="BQ72" s="372"/>
      <c r="BR72" s="372"/>
      <c r="BS72" s="373"/>
      <c r="BT72" s="373"/>
      <c r="BU72" s="373"/>
      <c r="BV72" s="373"/>
      <c r="BW72" s="373"/>
      <c r="BX72" s="373"/>
      <c r="BY72" s="252"/>
      <c r="BZ72" s="339" t="str">
        <f t="shared" si="565"/>
        <v>0</v>
      </c>
      <c r="CB72" s="340">
        <f t="shared" si="566"/>
        <v>0</v>
      </c>
      <c r="CC72" s="341">
        <f t="shared" si="567"/>
        <v>0</v>
      </c>
      <c r="CD72" s="341">
        <f t="shared" si="568"/>
        <v>0</v>
      </c>
      <c r="CE72" s="341">
        <f t="shared" si="569"/>
        <v>0</v>
      </c>
      <c r="CF72" s="341">
        <f t="shared" si="570"/>
        <v>0</v>
      </c>
      <c r="CG72" s="342">
        <f t="shared" si="571"/>
        <v>0</v>
      </c>
      <c r="CH72" s="341">
        <f t="shared" si="572"/>
        <v>0</v>
      </c>
      <c r="CI72" s="342">
        <f t="shared" si="573"/>
        <v>0</v>
      </c>
      <c r="CJ72" s="341">
        <f t="shared" si="574"/>
        <v>0</v>
      </c>
      <c r="CK72" s="342">
        <f t="shared" si="575"/>
        <v>0</v>
      </c>
      <c r="CL72" s="341">
        <f t="shared" si="576"/>
        <v>0</v>
      </c>
      <c r="CM72" s="341">
        <f t="shared" si="577"/>
        <v>0</v>
      </c>
      <c r="CN72" s="341">
        <f t="shared" si="578"/>
        <v>0</v>
      </c>
      <c r="CO72" s="341">
        <f t="shared" si="579"/>
        <v>0</v>
      </c>
      <c r="CP72" s="341">
        <f t="shared" si="580"/>
        <v>0</v>
      </c>
      <c r="CQ72" s="342">
        <f t="shared" si="581"/>
        <v>0</v>
      </c>
      <c r="CR72" s="341">
        <f t="shared" si="582"/>
        <v>0</v>
      </c>
      <c r="CS72" s="342">
        <f t="shared" si="583"/>
        <v>0</v>
      </c>
      <c r="CT72" s="341">
        <f t="shared" si="584"/>
        <v>0</v>
      </c>
      <c r="CU72" s="342">
        <f t="shared" si="585"/>
        <v>0</v>
      </c>
      <c r="CV72" s="344">
        <f t="shared" si="68"/>
        <v>0</v>
      </c>
      <c r="CW72" s="344">
        <f t="shared" si="586"/>
        <v>0</v>
      </c>
      <c r="CX72" s="344">
        <f t="shared" si="69"/>
        <v>0</v>
      </c>
      <c r="CY72" s="344">
        <f t="shared" si="549"/>
        <v>0</v>
      </c>
      <c r="CZ72" s="344">
        <f t="shared" si="71"/>
        <v>0</v>
      </c>
      <c r="DA72" s="344">
        <f t="shared" si="550"/>
        <v>0</v>
      </c>
      <c r="DB72" s="344">
        <f t="shared" si="73"/>
        <v>0</v>
      </c>
      <c r="DC72" s="344">
        <f t="shared" si="551"/>
        <v>0</v>
      </c>
      <c r="DD72" s="344">
        <f t="shared" si="75"/>
        <v>0</v>
      </c>
      <c r="DE72" s="344">
        <f t="shared" si="552"/>
        <v>0</v>
      </c>
      <c r="DF72" s="344">
        <f t="shared" si="77"/>
        <v>0</v>
      </c>
      <c r="DG72" s="344">
        <f t="shared" si="553"/>
        <v>0</v>
      </c>
      <c r="DH72" s="344">
        <f t="shared" si="79"/>
        <v>0</v>
      </c>
      <c r="DI72" s="344">
        <f t="shared" si="587"/>
        <v>0</v>
      </c>
      <c r="DJ72" s="344">
        <f t="shared" si="588"/>
        <v>0</v>
      </c>
      <c r="DK72" s="344">
        <f t="shared" si="589"/>
        <v>0</v>
      </c>
      <c r="DL72" s="344">
        <f t="shared" si="590"/>
        <v>0</v>
      </c>
      <c r="DM72" s="342">
        <f t="shared" si="591"/>
        <v>0</v>
      </c>
      <c r="DN72" s="344">
        <f t="shared" si="592"/>
        <v>0</v>
      </c>
      <c r="DO72" s="342">
        <f t="shared" si="593"/>
        <v>0</v>
      </c>
      <c r="DP72" s="344">
        <f t="shared" si="594"/>
        <v>0</v>
      </c>
      <c r="DQ72" s="342">
        <f t="shared" si="595"/>
        <v>0</v>
      </c>
      <c r="DR72" s="341">
        <f t="shared" si="596"/>
        <v>0</v>
      </c>
      <c r="DS72" s="341">
        <f t="shared" si="49"/>
        <v>0</v>
      </c>
      <c r="DT72" s="341">
        <f t="shared" si="597"/>
        <v>0</v>
      </c>
      <c r="DU72" s="341">
        <f t="shared" si="554"/>
        <v>0</v>
      </c>
      <c r="DV72" s="341">
        <f t="shared" si="598"/>
        <v>0</v>
      </c>
      <c r="DW72" s="341">
        <f t="shared" si="555"/>
        <v>0</v>
      </c>
      <c r="DX72" s="341">
        <f t="shared" si="599"/>
        <v>0</v>
      </c>
      <c r="DY72" s="341">
        <f t="shared" si="556"/>
        <v>0</v>
      </c>
      <c r="DZ72" s="341">
        <f t="shared" si="600"/>
        <v>0</v>
      </c>
      <c r="EA72" s="341">
        <f t="shared" si="557"/>
        <v>0</v>
      </c>
      <c r="EB72" s="341">
        <f t="shared" si="601"/>
        <v>0</v>
      </c>
      <c r="EC72" s="341">
        <f t="shared" si="558"/>
        <v>0</v>
      </c>
      <c r="ED72" s="341">
        <f t="shared" si="602"/>
        <v>0</v>
      </c>
      <c r="EE72" s="341">
        <f t="shared" si="55"/>
        <v>0</v>
      </c>
      <c r="EF72" s="341">
        <f t="shared" si="603"/>
        <v>0</v>
      </c>
      <c r="EG72" s="341">
        <f t="shared" si="604"/>
        <v>0</v>
      </c>
      <c r="EH72" s="341">
        <f t="shared" si="605"/>
        <v>0</v>
      </c>
      <c r="EI72" s="346">
        <f t="shared" si="606"/>
        <v>0</v>
      </c>
      <c r="EJ72" s="341">
        <f t="shared" si="607"/>
        <v>0</v>
      </c>
      <c r="EK72" s="347">
        <f t="shared" si="608"/>
        <v>0</v>
      </c>
      <c r="EL72" s="341">
        <f t="shared" si="609"/>
        <v>0</v>
      </c>
      <c r="EM72" s="347">
        <f t="shared" si="610"/>
        <v>0</v>
      </c>
      <c r="EN72" s="348">
        <f t="shared" si="611"/>
        <v>0</v>
      </c>
    </row>
    <row r="73" spans="1:144" ht="19.5" customHeight="1">
      <c r="A73" s="349">
        <f t="shared" si="224"/>
        <v>60</v>
      </c>
      <c r="B73" s="1136"/>
      <c r="C73" s="1136"/>
      <c r="D73" s="350"/>
      <c r="E73" s="350"/>
      <c r="F73" s="350"/>
      <c r="G73" s="350"/>
      <c r="H73" s="350"/>
      <c r="I73" s="351" t="s">
        <v>17</v>
      </c>
      <c r="J73" s="350"/>
      <c r="K73" s="351" t="s">
        <v>44</v>
      </c>
      <c r="L73" s="350"/>
      <c r="M73" s="350"/>
      <c r="N73" s="326" t="str">
        <f>IF(L73="常勤",1,IF(M73="","",IF(M73=0,0,IF(ROUND(M73/⑤⑧処遇Ⅰ入力シート!$B$17,1)&lt;0.1,0.1,ROUND(M73/⑤⑧処遇Ⅰ入力シート!$B$17,1)))))</f>
        <v/>
      </c>
      <c r="O73" s="327"/>
      <c r="P73" s="328" t="s">
        <v>342</v>
      </c>
      <c r="Q73" s="352"/>
      <c r="R73" s="353"/>
      <c r="S73" s="354"/>
      <c r="T73" s="354"/>
      <c r="U73" s="355">
        <f t="shared" si="559"/>
        <v>0</v>
      </c>
      <c r="V73" s="354"/>
      <c r="W73" s="333" t="e">
        <f>ROUND((U73+V73)*⑤⑧処遇Ⅰ入力シート!$AG$17/⑤⑧処遇Ⅰ入力シート!$AC$17,0)</f>
        <v>#DIV/0!</v>
      </c>
      <c r="X73" s="356" t="e">
        <f t="shared" si="560"/>
        <v>#DIV/0!</v>
      </c>
      <c r="Y73" s="353"/>
      <c r="Z73" s="354"/>
      <c r="AA73" s="354"/>
      <c r="AB73" s="354"/>
      <c r="AC73" s="354"/>
      <c r="AD73" s="335">
        <f t="shared" si="561"/>
        <v>0</v>
      </c>
      <c r="AE73" s="333" t="e">
        <f>ROUND(AD73*⑤⑧処遇Ⅰ入力シート!$AG$17/⑤⑧処遇Ⅰ入力シート!$AC$17,0)</f>
        <v>#DIV/0!</v>
      </c>
      <c r="AF73" s="356" t="e">
        <f t="shared" si="562"/>
        <v>#DIV/0!</v>
      </c>
      <c r="AG73" s="357"/>
      <c r="AH73" s="354"/>
      <c r="AI73" s="354"/>
      <c r="AJ73" s="333" t="e">
        <f>ROUND(SUM(AG73:AI73)*⑤⑧処遇Ⅰ入力シート!$AG$17/⑤⑧処遇Ⅰ入力シート!$AC$17,0)</f>
        <v>#DIV/0!</v>
      </c>
      <c r="AK73" s="358" t="e">
        <f t="shared" si="563"/>
        <v>#DIV/0!</v>
      </c>
      <c r="AL73" s="338">
        <f t="shared" si="564"/>
        <v>0</v>
      </c>
      <c r="AM73" s="1131"/>
      <c r="AN73" s="1131"/>
      <c r="AO73" s="1131"/>
      <c r="AP73" s="252"/>
      <c r="AQ73" s="252"/>
      <c r="AR73" s="252"/>
      <c r="AS73" s="370"/>
      <c r="AT73" s="370"/>
      <c r="AU73" s="371"/>
      <c r="AV73" s="371"/>
      <c r="AW73" s="371"/>
      <c r="AX73" s="370"/>
      <c r="AY73" s="370"/>
      <c r="AZ73" s="372"/>
      <c r="BA73" s="372"/>
      <c r="BB73" s="373"/>
      <c r="BC73" s="373"/>
      <c r="BD73" s="373"/>
      <c r="BE73" s="373"/>
      <c r="BF73" s="373"/>
      <c r="BG73" s="373"/>
      <c r="BH73" s="228"/>
      <c r="BI73" s="370"/>
      <c r="BJ73" s="370"/>
      <c r="BK73" s="371"/>
      <c r="BL73" s="371"/>
      <c r="BM73" s="371"/>
      <c r="BN73" s="370"/>
      <c r="BO73" s="370"/>
      <c r="BP73" s="372"/>
      <c r="BQ73" s="372"/>
      <c r="BR73" s="372"/>
      <c r="BS73" s="373"/>
      <c r="BT73" s="373"/>
      <c r="BU73" s="373"/>
      <c r="BV73" s="373"/>
      <c r="BW73" s="373"/>
      <c r="BX73" s="373"/>
      <c r="BY73" s="252"/>
      <c r="BZ73" s="339" t="str">
        <f t="shared" si="565"/>
        <v>0</v>
      </c>
      <c r="CB73" s="340">
        <f t="shared" si="566"/>
        <v>0</v>
      </c>
      <c r="CC73" s="341">
        <f t="shared" si="567"/>
        <v>0</v>
      </c>
      <c r="CD73" s="341">
        <f t="shared" si="568"/>
        <v>0</v>
      </c>
      <c r="CE73" s="341">
        <f t="shared" si="569"/>
        <v>0</v>
      </c>
      <c r="CF73" s="341">
        <f t="shared" si="570"/>
        <v>0</v>
      </c>
      <c r="CG73" s="342">
        <f t="shared" si="571"/>
        <v>0</v>
      </c>
      <c r="CH73" s="341">
        <f t="shared" si="572"/>
        <v>0</v>
      </c>
      <c r="CI73" s="342">
        <f t="shared" si="573"/>
        <v>0</v>
      </c>
      <c r="CJ73" s="341">
        <f t="shared" si="574"/>
        <v>0</v>
      </c>
      <c r="CK73" s="342">
        <f t="shared" si="575"/>
        <v>0</v>
      </c>
      <c r="CL73" s="341">
        <f t="shared" si="576"/>
        <v>0</v>
      </c>
      <c r="CM73" s="341">
        <f t="shared" si="577"/>
        <v>0</v>
      </c>
      <c r="CN73" s="341">
        <f t="shared" si="578"/>
        <v>0</v>
      </c>
      <c r="CO73" s="341">
        <f t="shared" si="579"/>
        <v>0</v>
      </c>
      <c r="CP73" s="341">
        <f t="shared" si="580"/>
        <v>0</v>
      </c>
      <c r="CQ73" s="342">
        <f t="shared" si="581"/>
        <v>0</v>
      </c>
      <c r="CR73" s="341">
        <f t="shared" si="582"/>
        <v>0</v>
      </c>
      <c r="CS73" s="342">
        <f t="shared" si="583"/>
        <v>0</v>
      </c>
      <c r="CT73" s="341">
        <f t="shared" si="584"/>
        <v>0</v>
      </c>
      <c r="CU73" s="342">
        <f t="shared" si="585"/>
        <v>0</v>
      </c>
      <c r="CV73" s="344">
        <f t="shared" si="68"/>
        <v>0</v>
      </c>
      <c r="CW73" s="344">
        <f t="shared" si="586"/>
        <v>0</v>
      </c>
      <c r="CX73" s="344">
        <f t="shared" si="69"/>
        <v>0</v>
      </c>
      <c r="CY73" s="344">
        <f t="shared" si="549"/>
        <v>0</v>
      </c>
      <c r="CZ73" s="344">
        <f t="shared" si="71"/>
        <v>0</v>
      </c>
      <c r="DA73" s="344">
        <f t="shared" si="550"/>
        <v>0</v>
      </c>
      <c r="DB73" s="344">
        <f t="shared" si="73"/>
        <v>0</v>
      </c>
      <c r="DC73" s="344">
        <f t="shared" si="551"/>
        <v>0</v>
      </c>
      <c r="DD73" s="344">
        <f t="shared" si="75"/>
        <v>0</v>
      </c>
      <c r="DE73" s="344">
        <f t="shared" si="552"/>
        <v>0</v>
      </c>
      <c r="DF73" s="344">
        <f t="shared" si="77"/>
        <v>0</v>
      </c>
      <c r="DG73" s="344">
        <f t="shared" si="553"/>
        <v>0</v>
      </c>
      <c r="DH73" s="344">
        <f t="shared" si="79"/>
        <v>0</v>
      </c>
      <c r="DI73" s="344">
        <f t="shared" si="587"/>
        <v>0</v>
      </c>
      <c r="DJ73" s="344">
        <f t="shared" si="588"/>
        <v>0</v>
      </c>
      <c r="DK73" s="344">
        <f t="shared" si="589"/>
        <v>0</v>
      </c>
      <c r="DL73" s="344">
        <f t="shared" si="590"/>
        <v>0</v>
      </c>
      <c r="DM73" s="342">
        <f t="shared" si="591"/>
        <v>0</v>
      </c>
      <c r="DN73" s="344">
        <f t="shared" si="592"/>
        <v>0</v>
      </c>
      <c r="DO73" s="342">
        <f t="shared" si="593"/>
        <v>0</v>
      </c>
      <c r="DP73" s="344">
        <f t="shared" si="594"/>
        <v>0</v>
      </c>
      <c r="DQ73" s="342">
        <f t="shared" si="595"/>
        <v>0</v>
      </c>
      <c r="DR73" s="341">
        <f t="shared" si="596"/>
        <v>0</v>
      </c>
      <c r="DS73" s="341">
        <f t="shared" si="49"/>
        <v>0</v>
      </c>
      <c r="DT73" s="341">
        <f t="shared" si="597"/>
        <v>0</v>
      </c>
      <c r="DU73" s="341">
        <f t="shared" si="554"/>
        <v>0</v>
      </c>
      <c r="DV73" s="341">
        <f t="shared" si="598"/>
        <v>0</v>
      </c>
      <c r="DW73" s="341">
        <f t="shared" si="555"/>
        <v>0</v>
      </c>
      <c r="DX73" s="341">
        <f t="shared" si="599"/>
        <v>0</v>
      </c>
      <c r="DY73" s="341">
        <f t="shared" si="556"/>
        <v>0</v>
      </c>
      <c r="DZ73" s="341">
        <f t="shared" si="600"/>
        <v>0</v>
      </c>
      <c r="EA73" s="341">
        <f t="shared" si="557"/>
        <v>0</v>
      </c>
      <c r="EB73" s="341">
        <f t="shared" si="601"/>
        <v>0</v>
      </c>
      <c r="EC73" s="341">
        <f t="shared" si="558"/>
        <v>0</v>
      </c>
      <c r="ED73" s="341">
        <f t="shared" si="602"/>
        <v>0</v>
      </c>
      <c r="EE73" s="341">
        <f t="shared" si="55"/>
        <v>0</v>
      </c>
      <c r="EF73" s="341">
        <f t="shared" si="603"/>
        <v>0</v>
      </c>
      <c r="EG73" s="341">
        <f t="shared" si="604"/>
        <v>0</v>
      </c>
      <c r="EH73" s="341">
        <f t="shared" si="605"/>
        <v>0</v>
      </c>
      <c r="EI73" s="346">
        <f t="shared" si="606"/>
        <v>0</v>
      </c>
      <c r="EJ73" s="341">
        <f t="shared" si="607"/>
        <v>0</v>
      </c>
      <c r="EK73" s="347">
        <f t="shared" si="608"/>
        <v>0</v>
      </c>
      <c r="EL73" s="341">
        <f t="shared" si="609"/>
        <v>0</v>
      </c>
      <c r="EM73" s="347">
        <f t="shared" si="610"/>
        <v>0</v>
      </c>
      <c r="EN73" s="348">
        <f t="shared" si="611"/>
        <v>0</v>
      </c>
    </row>
    <row r="74" spans="1:144" ht="19.5" customHeight="1">
      <c r="A74" s="349">
        <f t="shared" si="224"/>
        <v>61</v>
      </c>
      <c r="B74" s="1136"/>
      <c r="C74" s="1136"/>
      <c r="D74" s="350"/>
      <c r="E74" s="350"/>
      <c r="F74" s="350"/>
      <c r="G74" s="350"/>
      <c r="H74" s="350"/>
      <c r="I74" s="351" t="s">
        <v>17</v>
      </c>
      <c r="J74" s="350"/>
      <c r="K74" s="351" t="s">
        <v>44</v>
      </c>
      <c r="L74" s="350"/>
      <c r="M74" s="350"/>
      <c r="N74" s="326" t="str">
        <f>IF(L74="常勤",1,IF(M74="","",IF(M74=0,0,IF(ROUND(M74/⑤⑧処遇Ⅰ入力シート!$B$17,1)&lt;0.1,0.1,ROUND(M74/⑤⑧処遇Ⅰ入力シート!$B$17,1)))))</f>
        <v/>
      </c>
      <c r="O74" s="327"/>
      <c r="P74" s="328" t="s">
        <v>342</v>
      </c>
      <c r="Q74" s="352"/>
      <c r="R74" s="353"/>
      <c r="S74" s="354"/>
      <c r="T74" s="354"/>
      <c r="U74" s="355">
        <f t="shared" si="559"/>
        <v>0</v>
      </c>
      <c r="V74" s="354"/>
      <c r="W74" s="333" t="e">
        <f>ROUND((U74+V74)*⑤⑧処遇Ⅰ入力シート!$AG$17/⑤⑧処遇Ⅰ入力シート!$AC$17,0)</f>
        <v>#DIV/0!</v>
      </c>
      <c r="X74" s="356" t="e">
        <f t="shared" si="560"/>
        <v>#DIV/0!</v>
      </c>
      <c r="Y74" s="353"/>
      <c r="Z74" s="354"/>
      <c r="AA74" s="354"/>
      <c r="AB74" s="354"/>
      <c r="AC74" s="354"/>
      <c r="AD74" s="335">
        <f t="shared" si="561"/>
        <v>0</v>
      </c>
      <c r="AE74" s="333" t="e">
        <f>ROUND(AD74*⑤⑧処遇Ⅰ入力シート!$AG$17/⑤⑧処遇Ⅰ入力シート!$AC$17,0)</f>
        <v>#DIV/0!</v>
      </c>
      <c r="AF74" s="356" t="e">
        <f t="shared" si="562"/>
        <v>#DIV/0!</v>
      </c>
      <c r="AG74" s="357"/>
      <c r="AH74" s="354"/>
      <c r="AI74" s="354"/>
      <c r="AJ74" s="333" t="e">
        <f>ROUND(SUM(AG74:AI74)*⑤⑧処遇Ⅰ入力シート!$AG$17/⑤⑧処遇Ⅰ入力シート!$AC$17,0)</f>
        <v>#DIV/0!</v>
      </c>
      <c r="AK74" s="358" t="e">
        <f t="shared" si="563"/>
        <v>#DIV/0!</v>
      </c>
      <c r="AL74" s="338">
        <f t="shared" si="564"/>
        <v>0</v>
      </c>
      <c r="AM74" s="1131"/>
      <c r="AN74" s="1131"/>
      <c r="AO74" s="1131"/>
      <c r="AP74" s="252"/>
      <c r="AQ74" s="252"/>
      <c r="AR74" s="252"/>
      <c r="AS74" s="370"/>
      <c r="AT74" s="370"/>
      <c r="AU74" s="371"/>
      <c r="AV74" s="371"/>
      <c r="AW74" s="371"/>
      <c r="AX74" s="370"/>
      <c r="AY74" s="370"/>
      <c r="AZ74" s="372"/>
      <c r="BA74" s="372"/>
      <c r="BB74" s="373"/>
      <c r="BC74" s="373"/>
      <c r="BD74" s="373"/>
      <c r="BE74" s="373"/>
      <c r="BF74" s="373"/>
      <c r="BG74" s="373"/>
      <c r="BH74" s="228"/>
      <c r="BI74" s="370"/>
      <c r="BJ74" s="370"/>
      <c r="BK74" s="371"/>
      <c r="BL74" s="371"/>
      <c r="BM74" s="371"/>
      <c r="BN74" s="370"/>
      <c r="BO74" s="370"/>
      <c r="BP74" s="372"/>
      <c r="BQ74" s="372"/>
      <c r="BR74" s="372"/>
      <c r="BS74" s="373"/>
      <c r="BT74" s="373"/>
      <c r="BU74" s="373"/>
      <c r="BV74" s="373"/>
      <c r="BW74" s="373"/>
      <c r="BX74" s="373"/>
      <c r="BY74" s="252"/>
      <c r="BZ74" s="339" t="str">
        <f t="shared" si="565"/>
        <v>0</v>
      </c>
      <c r="CB74" s="340">
        <f t="shared" si="566"/>
        <v>0</v>
      </c>
      <c r="CC74" s="341">
        <f t="shared" si="567"/>
        <v>0</v>
      </c>
      <c r="CD74" s="341">
        <f t="shared" si="568"/>
        <v>0</v>
      </c>
      <c r="CE74" s="341">
        <f t="shared" si="569"/>
        <v>0</v>
      </c>
      <c r="CF74" s="341">
        <f t="shared" si="570"/>
        <v>0</v>
      </c>
      <c r="CG74" s="342">
        <f t="shared" si="571"/>
        <v>0</v>
      </c>
      <c r="CH74" s="341">
        <f t="shared" si="572"/>
        <v>0</v>
      </c>
      <c r="CI74" s="342">
        <f t="shared" si="573"/>
        <v>0</v>
      </c>
      <c r="CJ74" s="341">
        <f t="shared" si="574"/>
        <v>0</v>
      </c>
      <c r="CK74" s="342">
        <f t="shared" si="575"/>
        <v>0</v>
      </c>
      <c r="CL74" s="341">
        <f t="shared" si="576"/>
        <v>0</v>
      </c>
      <c r="CM74" s="341">
        <f t="shared" si="577"/>
        <v>0</v>
      </c>
      <c r="CN74" s="341">
        <f t="shared" si="578"/>
        <v>0</v>
      </c>
      <c r="CO74" s="341">
        <f t="shared" si="579"/>
        <v>0</v>
      </c>
      <c r="CP74" s="341">
        <f t="shared" si="580"/>
        <v>0</v>
      </c>
      <c r="CQ74" s="342">
        <f t="shared" si="581"/>
        <v>0</v>
      </c>
      <c r="CR74" s="341">
        <f t="shared" si="582"/>
        <v>0</v>
      </c>
      <c r="CS74" s="342">
        <f t="shared" si="583"/>
        <v>0</v>
      </c>
      <c r="CT74" s="341">
        <f t="shared" si="584"/>
        <v>0</v>
      </c>
      <c r="CU74" s="342">
        <f t="shared" si="585"/>
        <v>0</v>
      </c>
      <c r="CV74" s="344">
        <f t="shared" si="68"/>
        <v>0</v>
      </c>
      <c r="CW74" s="344">
        <f t="shared" si="586"/>
        <v>0</v>
      </c>
      <c r="CX74" s="344">
        <f t="shared" si="69"/>
        <v>0</v>
      </c>
      <c r="CY74" s="344">
        <f t="shared" si="549"/>
        <v>0</v>
      </c>
      <c r="CZ74" s="344">
        <f t="shared" si="71"/>
        <v>0</v>
      </c>
      <c r="DA74" s="344">
        <f t="shared" si="550"/>
        <v>0</v>
      </c>
      <c r="DB74" s="344">
        <f t="shared" si="73"/>
        <v>0</v>
      </c>
      <c r="DC74" s="344">
        <f t="shared" si="551"/>
        <v>0</v>
      </c>
      <c r="DD74" s="344">
        <f t="shared" si="75"/>
        <v>0</v>
      </c>
      <c r="DE74" s="344">
        <f t="shared" si="552"/>
        <v>0</v>
      </c>
      <c r="DF74" s="344">
        <f t="shared" si="77"/>
        <v>0</v>
      </c>
      <c r="DG74" s="344">
        <f t="shared" si="553"/>
        <v>0</v>
      </c>
      <c r="DH74" s="344">
        <f t="shared" si="79"/>
        <v>0</v>
      </c>
      <c r="DI74" s="344">
        <f t="shared" si="587"/>
        <v>0</v>
      </c>
      <c r="DJ74" s="344">
        <f t="shared" si="588"/>
        <v>0</v>
      </c>
      <c r="DK74" s="344">
        <f t="shared" si="589"/>
        <v>0</v>
      </c>
      <c r="DL74" s="344">
        <f t="shared" si="590"/>
        <v>0</v>
      </c>
      <c r="DM74" s="342">
        <f t="shared" si="591"/>
        <v>0</v>
      </c>
      <c r="DN74" s="344">
        <f t="shared" si="592"/>
        <v>0</v>
      </c>
      <c r="DO74" s="342">
        <f t="shared" si="593"/>
        <v>0</v>
      </c>
      <c r="DP74" s="344">
        <f t="shared" si="594"/>
        <v>0</v>
      </c>
      <c r="DQ74" s="342">
        <f t="shared" si="595"/>
        <v>0</v>
      </c>
      <c r="DR74" s="341">
        <f t="shared" si="596"/>
        <v>0</v>
      </c>
      <c r="DS74" s="341">
        <f t="shared" si="49"/>
        <v>0</v>
      </c>
      <c r="DT74" s="341">
        <f t="shared" si="597"/>
        <v>0</v>
      </c>
      <c r="DU74" s="341">
        <f t="shared" si="554"/>
        <v>0</v>
      </c>
      <c r="DV74" s="341">
        <f t="shared" si="598"/>
        <v>0</v>
      </c>
      <c r="DW74" s="341">
        <f t="shared" si="555"/>
        <v>0</v>
      </c>
      <c r="DX74" s="341">
        <f t="shared" si="599"/>
        <v>0</v>
      </c>
      <c r="DY74" s="341">
        <f t="shared" si="556"/>
        <v>0</v>
      </c>
      <c r="DZ74" s="341">
        <f t="shared" si="600"/>
        <v>0</v>
      </c>
      <c r="EA74" s="341">
        <f t="shared" si="557"/>
        <v>0</v>
      </c>
      <c r="EB74" s="341">
        <f t="shared" si="601"/>
        <v>0</v>
      </c>
      <c r="EC74" s="341">
        <f t="shared" si="558"/>
        <v>0</v>
      </c>
      <c r="ED74" s="341">
        <f t="shared" si="602"/>
        <v>0</v>
      </c>
      <c r="EE74" s="341">
        <f t="shared" si="55"/>
        <v>0</v>
      </c>
      <c r="EF74" s="341">
        <f t="shared" si="603"/>
        <v>0</v>
      </c>
      <c r="EG74" s="341">
        <f t="shared" si="604"/>
        <v>0</v>
      </c>
      <c r="EH74" s="341">
        <f t="shared" si="605"/>
        <v>0</v>
      </c>
      <c r="EI74" s="346">
        <f t="shared" si="606"/>
        <v>0</v>
      </c>
      <c r="EJ74" s="341">
        <f t="shared" si="607"/>
        <v>0</v>
      </c>
      <c r="EK74" s="347">
        <f t="shared" si="608"/>
        <v>0</v>
      </c>
      <c r="EL74" s="341">
        <f t="shared" si="609"/>
        <v>0</v>
      </c>
      <c r="EM74" s="347">
        <f t="shared" si="610"/>
        <v>0</v>
      </c>
      <c r="EN74" s="348">
        <f t="shared" si="611"/>
        <v>0</v>
      </c>
    </row>
    <row r="75" spans="1:144" ht="19.5" customHeight="1">
      <c r="A75" s="349">
        <f t="shared" si="224"/>
        <v>62</v>
      </c>
      <c r="B75" s="1136"/>
      <c r="C75" s="1136"/>
      <c r="D75" s="350"/>
      <c r="E75" s="350"/>
      <c r="F75" s="350"/>
      <c r="G75" s="350"/>
      <c r="H75" s="350"/>
      <c r="I75" s="351" t="s">
        <v>17</v>
      </c>
      <c r="J75" s="350"/>
      <c r="K75" s="351" t="s">
        <v>44</v>
      </c>
      <c r="L75" s="350"/>
      <c r="M75" s="350"/>
      <c r="N75" s="326" t="str">
        <f>IF(L75="常勤",1,IF(M75="","",IF(M75=0,0,IF(ROUND(M75/⑤⑧処遇Ⅰ入力シート!$B$17,1)&lt;0.1,0.1,ROUND(M75/⑤⑧処遇Ⅰ入力シート!$B$17,1)))))</f>
        <v/>
      </c>
      <c r="O75" s="327"/>
      <c r="P75" s="328" t="s">
        <v>342</v>
      </c>
      <c r="Q75" s="352"/>
      <c r="R75" s="353"/>
      <c r="S75" s="354"/>
      <c r="T75" s="354"/>
      <c r="U75" s="355">
        <f t="shared" si="559"/>
        <v>0</v>
      </c>
      <c r="V75" s="354"/>
      <c r="W75" s="333" t="e">
        <f>ROUND((U75+V75)*⑤⑧処遇Ⅰ入力シート!$AG$17/⑤⑧処遇Ⅰ入力シート!$AC$17,0)</f>
        <v>#DIV/0!</v>
      </c>
      <c r="X75" s="356" t="e">
        <f t="shared" si="560"/>
        <v>#DIV/0!</v>
      </c>
      <c r="Y75" s="353"/>
      <c r="Z75" s="354"/>
      <c r="AA75" s="354"/>
      <c r="AB75" s="354"/>
      <c r="AC75" s="354"/>
      <c r="AD75" s="335">
        <f t="shared" si="561"/>
        <v>0</v>
      </c>
      <c r="AE75" s="333" t="e">
        <f>ROUND(AD75*⑤⑧処遇Ⅰ入力シート!$AG$17/⑤⑧処遇Ⅰ入力シート!$AC$17,0)</f>
        <v>#DIV/0!</v>
      </c>
      <c r="AF75" s="356" t="e">
        <f t="shared" si="562"/>
        <v>#DIV/0!</v>
      </c>
      <c r="AG75" s="357"/>
      <c r="AH75" s="354"/>
      <c r="AI75" s="354"/>
      <c r="AJ75" s="333" t="e">
        <f>ROUND(SUM(AG75:AI75)*⑤⑧処遇Ⅰ入力シート!$AG$17/⑤⑧処遇Ⅰ入力シート!$AC$17,0)</f>
        <v>#DIV/0!</v>
      </c>
      <c r="AK75" s="358" t="e">
        <f t="shared" si="563"/>
        <v>#DIV/0!</v>
      </c>
      <c r="AL75" s="338">
        <f t="shared" si="564"/>
        <v>0</v>
      </c>
      <c r="AM75" s="1131"/>
      <c r="AN75" s="1131"/>
      <c r="AO75" s="1131"/>
      <c r="AP75" s="252"/>
      <c r="AQ75" s="252"/>
      <c r="AR75" s="252"/>
      <c r="AS75" s="370"/>
      <c r="AT75" s="370"/>
      <c r="AU75" s="371"/>
      <c r="AV75" s="371"/>
      <c r="AW75" s="371"/>
      <c r="AX75" s="370"/>
      <c r="AY75" s="370"/>
      <c r="AZ75" s="372"/>
      <c r="BA75" s="372"/>
      <c r="BB75" s="373"/>
      <c r="BC75" s="373"/>
      <c r="BD75" s="373"/>
      <c r="BE75" s="373"/>
      <c r="BF75" s="373"/>
      <c r="BG75" s="373"/>
      <c r="BH75" s="228"/>
      <c r="BI75" s="370"/>
      <c r="BJ75" s="370"/>
      <c r="BK75" s="371"/>
      <c r="BL75" s="371"/>
      <c r="BM75" s="371"/>
      <c r="BN75" s="370"/>
      <c r="BO75" s="370"/>
      <c r="BP75" s="372"/>
      <c r="BQ75" s="372"/>
      <c r="BR75" s="372"/>
      <c r="BS75" s="373"/>
      <c r="BT75" s="373"/>
      <c r="BU75" s="373"/>
      <c r="BV75" s="373"/>
      <c r="BW75" s="373"/>
      <c r="BX75" s="373"/>
      <c r="BY75" s="252"/>
      <c r="BZ75" s="339" t="str">
        <f t="shared" si="565"/>
        <v>0</v>
      </c>
      <c r="CB75" s="340">
        <f t="shared" si="566"/>
        <v>0</v>
      </c>
      <c r="CC75" s="341">
        <f t="shared" si="567"/>
        <v>0</v>
      </c>
      <c r="CD75" s="341">
        <f t="shared" si="568"/>
        <v>0</v>
      </c>
      <c r="CE75" s="341">
        <f t="shared" si="569"/>
        <v>0</v>
      </c>
      <c r="CF75" s="341">
        <f t="shared" si="570"/>
        <v>0</v>
      </c>
      <c r="CG75" s="342">
        <f t="shared" si="571"/>
        <v>0</v>
      </c>
      <c r="CH75" s="341">
        <f t="shared" si="572"/>
        <v>0</v>
      </c>
      <c r="CI75" s="342">
        <f t="shared" si="573"/>
        <v>0</v>
      </c>
      <c r="CJ75" s="341">
        <f t="shared" si="574"/>
        <v>0</v>
      </c>
      <c r="CK75" s="342">
        <f t="shared" si="575"/>
        <v>0</v>
      </c>
      <c r="CL75" s="341">
        <f t="shared" si="576"/>
        <v>0</v>
      </c>
      <c r="CM75" s="341">
        <f t="shared" si="577"/>
        <v>0</v>
      </c>
      <c r="CN75" s="341">
        <f t="shared" si="578"/>
        <v>0</v>
      </c>
      <c r="CO75" s="341">
        <f t="shared" si="579"/>
        <v>0</v>
      </c>
      <c r="CP75" s="341">
        <f t="shared" si="580"/>
        <v>0</v>
      </c>
      <c r="CQ75" s="342">
        <f t="shared" si="581"/>
        <v>0</v>
      </c>
      <c r="CR75" s="341">
        <f t="shared" si="582"/>
        <v>0</v>
      </c>
      <c r="CS75" s="342">
        <f t="shared" si="583"/>
        <v>0</v>
      </c>
      <c r="CT75" s="341">
        <f t="shared" si="584"/>
        <v>0</v>
      </c>
      <c r="CU75" s="342">
        <f t="shared" si="585"/>
        <v>0</v>
      </c>
      <c r="CV75" s="344">
        <f t="shared" si="68"/>
        <v>0</v>
      </c>
      <c r="CW75" s="344">
        <f t="shared" si="586"/>
        <v>0</v>
      </c>
      <c r="CX75" s="344">
        <f t="shared" si="69"/>
        <v>0</v>
      </c>
      <c r="CY75" s="344">
        <f t="shared" si="549"/>
        <v>0</v>
      </c>
      <c r="CZ75" s="344">
        <f t="shared" si="71"/>
        <v>0</v>
      </c>
      <c r="DA75" s="344">
        <f t="shared" si="550"/>
        <v>0</v>
      </c>
      <c r="DB75" s="344">
        <f t="shared" si="73"/>
        <v>0</v>
      </c>
      <c r="DC75" s="344">
        <f t="shared" si="551"/>
        <v>0</v>
      </c>
      <c r="DD75" s="344">
        <f t="shared" si="75"/>
        <v>0</v>
      </c>
      <c r="DE75" s="344">
        <f t="shared" si="552"/>
        <v>0</v>
      </c>
      <c r="DF75" s="344">
        <f t="shared" si="77"/>
        <v>0</v>
      </c>
      <c r="DG75" s="344">
        <f t="shared" si="553"/>
        <v>0</v>
      </c>
      <c r="DH75" s="344">
        <f t="shared" si="79"/>
        <v>0</v>
      </c>
      <c r="DI75" s="344">
        <f t="shared" si="587"/>
        <v>0</v>
      </c>
      <c r="DJ75" s="344">
        <f t="shared" si="588"/>
        <v>0</v>
      </c>
      <c r="DK75" s="344">
        <f t="shared" si="589"/>
        <v>0</v>
      </c>
      <c r="DL75" s="344">
        <f t="shared" si="590"/>
        <v>0</v>
      </c>
      <c r="DM75" s="342">
        <f t="shared" si="591"/>
        <v>0</v>
      </c>
      <c r="DN75" s="344">
        <f t="shared" si="592"/>
        <v>0</v>
      </c>
      <c r="DO75" s="342">
        <f t="shared" si="593"/>
        <v>0</v>
      </c>
      <c r="DP75" s="344">
        <f t="shared" si="594"/>
        <v>0</v>
      </c>
      <c r="DQ75" s="342">
        <f t="shared" si="595"/>
        <v>0</v>
      </c>
      <c r="DR75" s="341">
        <f t="shared" si="596"/>
        <v>0</v>
      </c>
      <c r="DS75" s="341">
        <f t="shared" si="49"/>
        <v>0</v>
      </c>
      <c r="DT75" s="341">
        <f t="shared" si="597"/>
        <v>0</v>
      </c>
      <c r="DU75" s="341">
        <f t="shared" si="554"/>
        <v>0</v>
      </c>
      <c r="DV75" s="341">
        <f t="shared" si="598"/>
        <v>0</v>
      </c>
      <c r="DW75" s="341">
        <f t="shared" si="555"/>
        <v>0</v>
      </c>
      <c r="DX75" s="341">
        <f t="shared" si="599"/>
        <v>0</v>
      </c>
      <c r="DY75" s="341">
        <f t="shared" si="556"/>
        <v>0</v>
      </c>
      <c r="DZ75" s="341">
        <f t="shared" si="600"/>
        <v>0</v>
      </c>
      <c r="EA75" s="341">
        <f t="shared" si="557"/>
        <v>0</v>
      </c>
      <c r="EB75" s="341">
        <f t="shared" si="601"/>
        <v>0</v>
      </c>
      <c r="EC75" s="341">
        <f t="shared" si="558"/>
        <v>0</v>
      </c>
      <c r="ED75" s="341">
        <f t="shared" si="602"/>
        <v>0</v>
      </c>
      <c r="EE75" s="341">
        <f t="shared" si="55"/>
        <v>0</v>
      </c>
      <c r="EF75" s="341">
        <f t="shared" si="603"/>
        <v>0</v>
      </c>
      <c r="EG75" s="341">
        <f t="shared" si="604"/>
        <v>0</v>
      </c>
      <c r="EH75" s="341">
        <f t="shared" si="605"/>
        <v>0</v>
      </c>
      <c r="EI75" s="346">
        <f t="shared" si="606"/>
        <v>0</v>
      </c>
      <c r="EJ75" s="341">
        <f t="shared" si="607"/>
        <v>0</v>
      </c>
      <c r="EK75" s="347">
        <f t="shared" si="608"/>
        <v>0</v>
      </c>
      <c r="EL75" s="341">
        <f t="shared" si="609"/>
        <v>0</v>
      </c>
      <c r="EM75" s="347">
        <f t="shared" si="610"/>
        <v>0</v>
      </c>
      <c r="EN75" s="348">
        <f t="shared" si="611"/>
        <v>0</v>
      </c>
    </row>
    <row r="76" spans="1:144" ht="19.5" customHeight="1">
      <c r="A76" s="349">
        <f t="shared" si="224"/>
        <v>63</v>
      </c>
      <c r="B76" s="1136"/>
      <c r="C76" s="1136"/>
      <c r="D76" s="350"/>
      <c r="E76" s="350"/>
      <c r="F76" s="350"/>
      <c r="G76" s="350"/>
      <c r="H76" s="350"/>
      <c r="I76" s="351" t="s">
        <v>17</v>
      </c>
      <c r="J76" s="350"/>
      <c r="K76" s="351" t="s">
        <v>44</v>
      </c>
      <c r="L76" s="350"/>
      <c r="M76" s="350"/>
      <c r="N76" s="326" t="str">
        <f>IF(L76="常勤",1,IF(M76="","",IF(M76=0,0,IF(ROUND(M76/⑤⑧処遇Ⅰ入力シート!$B$17,1)&lt;0.1,0.1,ROUND(M76/⑤⑧処遇Ⅰ入力シート!$B$17,1)))))</f>
        <v/>
      </c>
      <c r="O76" s="327"/>
      <c r="P76" s="328" t="s">
        <v>342</v>
      </c>
      <c r="Q76" s="352"/>
      <c r="R76" s="353"/>
      <c r="S76" s="354"/>
      <c r="T76" s="354"/>
      <c r="U76" s="355">
        <f t="shared" si="559"/>
        <v>0</v>
      </c>
      <c r="V76" s="354"/>
      <c r="W76" s="333" t="e">
        <f>ROUND((U76+V76)*⑤⑧処遇Ⅰ入力シート!$AG$17/⑤⑧処遇Ⅰ入力シート!$AC$17,0)</f>
        <v>#DIV/0!</v>
      </c>
      <c r="X76" s="356" t="e">
        <f t="shared" si="560"/>
        <v>#DIV/0!</v>
      </c>
      <c r="Y76" s="353"/>
      <c r="Z76" s="354"/>
      <c r="AA76" s="354"/>
      <c r="AB76" s="354"/>
      <c r="AC76" s="354"/>
      <c r="AD76" s="335">
        <f t="shared" si="561"/>
        <v>0</v>
      </c>
      <c r="AE76" s="333" t="e">
        <f>ROUND(AD76*⑤⑧処遇Ⅰ入力シート!$AG$17/⑤⑧処遇Ⅰ入力シート!$AC$17,0)</f>
        <v>#DIV/0!</v>
      </c>
      <c r="AF76" s="356" t="e">
        <f t="shared" si="562"/>
        <v>#DIV/0!</v>
      </c>
      <c r="AG76" s="357"/>
      <c r="AH76" s="354"/>
      <c r="AI76" s="354"/>
      <c r="AJ76" s="333" t="e">
        <f>ROUND(SUM(AG76:AI76)*⑤⑧処遇Ⅰ入力シート!$AG$17/⑤⑧処遇Ⅰ入力シート!$AC$17,0)</f>
        <v>#DIV/0!</v>
      </c>
      <c r="AK76" s="358" t="e">
        <f t="shared" si="563"/>
        <v>#DIV/0!</v>
      </c>
      <c r="AL76" s="338">
        <f t="shared" si="564"/>
        <v>0</v>
      </c>
      <c r="AM76" s="1131"/>
      <c r="AN76" s="1131"/>
      <c r="AO76" s="1131"/>
      <c r="AP76" s="252"/>
      <c r="AQ76" s="252"/>
      <c r="AR76" s="252"/>
      <c r="AS76" s="370"/>
      <c r="AT76" s="370"/>
      <c r="AU76" s="371"/>
      <c r="AV76" s="371"/>
      <c r="AW76" s="371"/>
      <c r="AX76" s="370"/>
      <c r="AY76" s="370"/>
      <c r="AZ76" s="372"/>
      <c r="BA76" s="372"/>
      <c r="BB76" s="373"/>
      <c r="BC76" s="373"/>
      <c r="BD76" s="373"/>
      <c r="BE76" s="373"/>
      <c r="BF76" s="373"/>
      <c r="BG76" s="373"/>
      <c r="BH76" s="228"/>
      <c r="BI76" s="370"/>
      <c r="BJ76" s="370"/>
      <c r="BK76" s="371"/>
      <c r="BL76" s="371"/>
      <c r="BM76" s="371"/>
      <c r="BN76" s="370"/>
      <c r="BO76" s="370"/>
      <c r="BP76" s="372"/>
      <c r="BQ76" s="372"/>
      <c r="BR76" s="372"/>
      <c r="BS76" s="373"/>
      <c r="BT76" s="373"/>
      <c r="BU76" s="373"/>
      <c r="BV76" s="373"/>
      <c r="BW76" s="373"/>
      <c r="BX76" s="373"/>
      <c r="BY76" s="252"/>
      <c r="BZ76" s="339" t="str">
        <f t="shared" si="565"/>
        <v>0</v>
      </c>
      <c r="CB76" s="340">
        <f t="shared" si="566"/>
        <v>0</v>
      </c>
      <c r="CC76" s="341">
        <f t="shared" si="567"/>
        <v>0</v>
      </c>
      <c r="CD76" s="341">
        <f t="shared" si="568"/>
        <v>0</v>
      </c>
      <c r="CE76" s="341">
        <f t="shared" si="569"/>
        <v>0</v>
      </c>
      <c r="CF76" s="341">
        <f t="shared" si="570"/>
        <v>0</v>
      </c>
      <c r="CG76" s="342">
        <f t="shared" si="571"/>
        <v>0</v>
      </c>
      <c r="CH76" s="341">
        <f t="shared" si="572"/>
        <v>0</v>
      </c>
      <c r="CI76" s="342">
        <f t="shared" si="573"/>
        <v>0</v>
      </c>
      <c r="CJ76" s="341">
        <f t="shared" si="574"/>
        <v>0</v>
      </c>
      <c r="CK76" s="342">
        <f t="shared" si="575"/>
        <v>0</v>
      </c>
      <c r="CL76" s="341">
        <f t="shared" si="576"/>
        <v>0</v>
      </c>
      <c r="CM76" s="341">
        <f t="shared" si="577"/>
        <v>0</v>
      </c>
      <c r="CN76" s="341">
        <f t="shared" si="578"/>
        <v>0</v>
      </c>
      <c r="CO76" s="341">
        <f t="shared" si="579"/>
        <v>0</v>
      </c>
      <c r="CP76" s="341">
        <f t="shared" si="580"/>
        <v>0</v>
      </c>
      <c r="CQ76" s="342">
        <f t="shared" si="581"/>
        <v>0</v>
      </c>
      <c r="CR76" s="341">
        <f t="shared" si="582"/>
        <v>0</v>
      </c>
      <c r="CS76" s="342">
        <f t="shared" si="583"/>
        <v>0</v>
      </c>
      <c r="CT76" s="341">
        <f t="shared" si="584"/>
        <v>0</v>
      </c>
      <c r="CU76" s="342">
        <f t="shared" si="585"/>
        <v>0</v>
      </c>
      <c r="CV76" s="344">
        <f t="shared" si="68"/>
        <v>0</v>
      </c>
      <c r="CW76" s="344">
        <f t="shared" si="586"/>
        <v>0</v>
      </c>
      <c r="CX76" s="344">
        <f t="shared" si="69"/>
        <v>0</v>
      </c>
      <c r="CY76" s="344">
        <f t="shared" si="549"/>
        <v>0</v>
      </c>
      <c r="CZ76" s="344">
        <f t="shared" si="71"/>
        <v>0</v>
      </c>
      <c r="DA76" s="344">
        <f t="shared" si="550"/>
        <v>0</v>
      </c>
      <c r="DB76" s="344">
        <f t="shared" si="73"/>
        <v>0</v>
      </c>
      <c r="DC76" s="344">
        <f t="shared" si="551"/>
        <v>0</v>
      </c>
      <c r="DD76" s="344">
        <f t="shared" si="75"/>
        <v>0</v>
      </c>
      <c r="DE76" s="344">
        <f t="shared" si="552"/>
        <v>0</v>
      </c>
      <c r="DF76" s="344">
        <f t="shared" si="77"/>
        <v>0</v>
      </c>
      <c r="DG76" s="344">
        <f t="shared" si="553"/>
        <v>0</v>
      </c>
      <c r="DH76" s="344">
        <f t="shared" si="79"/>
        <v>0</v>
      </c>
      <c r="DI76" s="344">
        <f t="shared" si="587"/>
        <v>0</v>
      </c>
      <c r="DJ76" s="344">
        <f t="shared" si="588"/>
        <v>0</v>
      </c>
      <c r="DK76" s="344">
        <f t="shared" si="589"/>
        <v>0</v>
      </c>
      <c r="DL76" s="344">
        <f t="shared" si="590"/>
        <v>0</v>
      </c>
      <c r="DM76" s="342">
        <f t="shared" si="591"/>
        <v>0</v>
      </c>
      <c r="DN76" s="344">
        <f t="shared" si="592"/>
        <v>0</v>
      </c>
      <c r="DO76" s="342">
        <f t="shared" si="593"/>
        <v>0</v>
      </c>
      <c r="DP76" s="344">
        <f t="shared" si="594"/>
        <v>0</v>
      </c>
      <c r="DQ76" s="342">
        <f t="shared" si="595"/>
        <v>0</v>
      </c>
      <c r="DR76" s="341">
        <f t="shared" si="596"/>
        <v>0</v>
      </c>
      <c r="DS76" s="341">
        <f t="shared" si="49"/>
        <v>0</v>
      </c>
      <c r="DT76" s="341">
        <f t="shared" si="597"/>
        <v>0</v>
      </c>
      <c r="DU76" s="341">
        <f t="shared" si="554"/>
        <v>0</v>
      </c>
      <c r="DV76" s="341">
        <f t="shared" si="598"/>
        <v>0</v>
      </c>
      <c r="DW76" s="341">
        <f t="shared" si="555"/>
        <v>0</v>
      </c>
      <c r="DX76" s="341">
        <f t="shared" si="599"/>
        <v>0</v>
      </c>
      <c r="DY76" s="341">
        <f t="shared" si="556"/>
        <v>0</v>
      </c>
      <c r="DZ76" s="341">
        <f t="shared" si="600"/>
        <v>0</v>
      </c>
      <c r="EA76" s="341">
        <f t="shared" si="557"/>
        <v>0</v>
      </c>
      <c r="EB76" s="341">
        <f t="shared" si="601"/>
        <v>0</v>
      </c>
      <c r="EC76" s="341">
        <f t="shared" si="558"/>
        <v>0</v>
      </c>
      <c r="ED76" s="341">
        <f t="shared" si="602"/>
        <v>0</v>
      </c>
      <c r="EE76" s="341">
        <f t="shared" si="55"/>
        <v>0</v>
      </c>
      <c r="EF76" s="341">
        <f t="shared" si="603"/>
        <v>0</v>
      </c>
      <c r="EG76" s="341">
        <f t="shared" si="604"/>
        <v>0</v>
      </c>
      <c r="EH76" s="341">
        <f t="shared" si="605"/>
        <v>0</v>
      </c>
      <c r="EI76" s="346">
        <f t="shared" si="606"/>
        <v>0</v>
      </c>
      <c r="EJ76" s="341">
        <f t="shared" si="607"/>
        <v>0</v>
      </c>
      <c r="EK76" s="347">
        <f t="shared" si="608"/>
        <v>0</v>
      </c>
      <c r="EL76" s="341">
        <f t="shared" si="609"/>
        <v>0</v>
      </c>
      <c r="EM76" s="347">
        <f t="shared" si="610"/>
        <v>0</v>
      </c>
      <c r="EN76" s="348">
        <f t="shared" si="611"/>
        <v>0</v>
      </c>
    </row>
    <row r="77" spans="1:144" ht="19.5" customHeight="1">
      <c r="A77" s="349">
        <f t="shared" si="224"/>
        <v>64</v>
      </c>
      <c r="B77" s="1136"/>
      <c r="C77" s="1136"/>
      <c r="D77" s="350"/>
      <c r="E77" s="350"/>
      <c r="F77" s="350"/>
      <c r="G77" s="350"/>
      <c r="H77" s="350"/>
      <c r="I77" s="351" t="s">
        <v>17</v>
      </c>
      <c r="J77" s="350"/>
      <c r="K77" s="351" t="s">
        <v>44</v>
      </c>
      <c r="L77" s="350"/>
      <c r="M77" s="350"/>
      <c r="N77" s="326" t="str">
        <f>IF(L77="常勤",1,IF(M77="","",IF(M77=0,0,IF(ROUND(M77/⑤⑧処遇Ⅰ入力シート!$B$17,1)&lt;0.1,0.1,ROUND(M77/⑤⑧処遇Ⅰ入力シート!$B$17,1)))))</f>
        <v/>
      </c>
      <c r="O77" s="327"/>
      <c r="P77" s="328" t="s">
        <v>342</v>
      </c>
      <c r="Q77" s="352"/>
      <c r="R77" s="353"/>
      <c r="S77" s="354"/>
      <c r="T77" s="354"/>
      <c r="U77" s="355">
        <f t="shared" si="559"/>
        <v>0</v>
      </c>
      <c r="V77" s="354"/>
      <c r="W77" s="333" t="e">
        <f>ROUND((U77+V77)*⑤⑧処遇Ⅰ入力シート!$AG$17/⑤⑧処遇Ⅰ入力シート!$AC$17,0)</f>
        <v>#DIV/0!</v>
      </c>
      <c r="X77" s="356" t="e">
        <f t="shared" si="560"/>
        <v>#DIV/0!</v>
      </c>
      <c r="Y77" s="353"/>
      <c r="Z77" s="354"/>
      <c r="AA77" s="354"/>
      <c r="AB77" s="354"/>
      <c r="AC77" s="354"/>
      <c r="AD77" s="335">
        <f t="shared" si="561"/>
        <v>0</v>
      </c>
      <c r="AE77" s="333" t="e">
        <f>ROUND(AD77*⑤⑧処遇Ⅰ入力シート!$AG$17/⑤⑧処遇Ⅰ入力シート!$AC$17,0)</f>
        <v>#DIV/0!</v>
      </c>
      <c r="AF77" s="356" t="e">
        <f t="shared" si="562"/>
        <v>#DIV/0!</v>
      </c>
      <c r="AG77" s="357"/>
      <c r="AH77" s="354"/>
      <c r="AI77" s="354"/>
      <c r="AJ77" s="333" t="e">
        <f>ROUND(SUM(AG77:AI77)*⑤⑧処遇Ⅰ入力シート!$AG$17/⑤⑧処遇Ⅰ入力シート!$AC$17,0)</f>
        <v>#DIV/0!</v>
      </c>
      <c r="AK77" s="358" t="e">
        <f t="shared" si="563"/>
        <v>#DIV/0!</v>
      </c>
      <c r="AL77" s="338">
        <f t="shared" si="564"/>
        <v>0</v>
      </c>
      <c r="AM77" s="1131"/>
      <c r="AN77" s="1131"/>
      <c r="AO77" s="1131"/>
      <c r="AP77" s="252"/>
      <c r="AQ77" s="252"/>
      <c r="AR77" s="252"/>
      <c r="AS77" s="370"/>
      <c r="AT77" s="370"/>
      <c r="AU77" s="371"/>
      <c r="AV77" s="371"/>
      <c r="AW77" s="371"/>
      <c r="AX77" s="370"/>
      <c r="AY77" s="370"/>
      <c r="AZ77" s="372"/>
      <c r="BA77" s="372"/>
      <c r="BB77" s="373"/>
      <c r="BC77" s="373"/>
      <c r="BD77" s="373"/>
      <c r="BE77" s="373"/>
      <c r="BF77" s="373"/>
      <c r="BG77" s="373"/>
      <c r="BH77" s="228"/>
      <c r="BI77" s="370"/>
      <c r="BJ77" s="370"/>
      <c r="BK77" s="371"/>
      <c r="BL77" s="371"/>
      <c r="BM77" s="371"/>
      <c r="BN77" s="370"/>
      <c r="BO77" s="370"/>
      <c r="BP77" s="372"/>
      <c r="BQ77" s="372"/>
      <c r="BR77" s="372"/>
      <c r="BS77" s="373"/>
      <c r="BT77" s="373"/>
      <c r="BU77" s="373"/>
      <c r="BV77" s="373"/>
      <c r="BW77" s="373"/>
      <c r="BX77" s="373"/>
      <c r="BY77" s="252"/>
      <c r="BZ77" s="339" t="str">
        <f t="shared" si="565"/>
        <v>0</v>
      </c>
      <c r="CB77" s="340">
        <f t="shared" si="566"/>
        <v>0</v>
      </c>
      <c r="CC77" s="341">
        <f t="shared" si="567"/>
        <v>0</v>
      </c>
      <c r="CD77" s="341">
        <f t="shared" si="568"/>
        <v>0</v>
      </c>
      <c r="CE77" s="341">
        <f t="shared" si="569"/>
        <v>0</v>
      </c>
      <c r="CF77" s="341">
        <f t="shared" si="570"/>
        <v>0</v>
      </c>
      <c r="CG77" s="342">
        <f t="shared" si="571"/>
        <v>0</v>
      </c>
      <c r="CH77" s="341">
        <f t="shared" si="572"/>
        <v>0</v>
      </c>
      <c r="CI77" s="342">
        <f t="shared" si="573"/>
        <v>0</v>
      </c>
      <c r="CJ77" s="341">
        <f t="shared" si="574"/>
        <v>0</v>
      </c>
      <c r="CK77" s="342">
        <f t="shared" si="575"/>
        <v>0</v>
      </c>
      <c r="CL77" s="341">
        <f t="shared" si="576"/>
        <v>0</v>
      </c>
      <c r="CM77" s="341">
        <f t="shared" si="577"/>
        <v>0</v>
      </c>
      <c r="CN77" s="341">
        <f t="shared" si="578"/>
        <v>0</v>
      </c>
      <c r="CO77" s="341">
        <f t="shared" si="579"/>
        <v>0</v>
      </c>
      <c r="CP77" s="341">
        <f t="shared" si="580"/>
        <v>0</v>
      </c>
      <c r="CQ77" s="342">
        <f t="shared" si="581"/>
        <v>0</v>
      </c>
      <c r="CR77" s="341">
        <f t="shared" si="582"/>
        <v>0</v>
      </c>
      <c r="CS77" s="342">
        <f t="shared" si="583"/>
        <v>0</v>
      </c>
      <c r="CT77" s="341">
        <f t="shared" si="584"/>
        <v>0</v>
      </c>
      <c r="CU77" s="342">
        <f t="shared" si="585"/>
        <v>0</v>
      </c>
      <c r="CV77" s="344">
        <f t="shared" si="68"/>
        <v>0</v>
      </c>
      <c r="CW77" s="344">
        <f t="shared" si="586"/>
        <v>0</v>
      </c>
      <c r="CX77" s="344">
        <f t="shared" si="69"/>
        <v>0</v>
      </c>
      <c r="CY77" s="344">
        <f t="shared" si="549"/>
        <v>0</v>
      </c>
      <c r="CZ77" s="344">
        <f t="shared" si="71"/>
        <v>0</v>
      </c>
      <c r="DA77" s="344">
        <f t="shared" si="550"/>
        <v>0</v>
      </c>
      <c r="DB77" s="344">
        <f t="shared" si="73"/>
        <v>0</v>
      </c>
      <c r="DC77" s="344">
        <f t="shared" si="551"/>
        <v>0</v>
      </c>
      <c r="DD77" s="344">
        <f t="shared" si="75"/>
        <v>0</v>
      </c>
      <c r="DE77" s="344">
        <f t="shared" si="552"/>
        <v>0</v>
      </c>
      <c r="DF77" s="344">
        <f t="shared" si="77"/>
        <v>0</v>
      </c>
      <c r="DG77" s="344">
        <f t="shared" si="553"/>
        <v>0</v>
      </c>
      <c r="DH77" s="344">
        <f t="shared" si="79"/>
        <v>0</v>
      </c>
      <c r="DI77" s="344">
        <f t="shared" si="587"/>
        <v>0</v>
      </c>
      <c r="DJ77" s="344">
        <f t="shared" si="588"/>
        <v>0</v>
      </c>
      <c r="DK77" s="344">
        <f t="shared" si="589"/>
        <v>0</v>
      </c>
      <c r="DL77" s="344">
        <f t="shared" si="590"/>
        <v>0</v>
      </c>
      <c r="DM77" s="342">
        <f t="shared" si="591"/>
        <v>0</v>
      </c>
      <c r="DN77" s="344">
        <f t="shared" si="592"/>
        <v>0</v>
      </c>
      <c r="DO77" s="342">
        <f t="shared" si="593"/>
        <v>0</v>
      </c>
      <c r="DP77" s="344">
        <f t="shared" si="594"/>
        <v>0</v>
      </c>
      <c r="DQ77" s="342">
        <f t="shared" si="595"/>
        <v>0</v>
      </c>
      <c r="DR77" s="341">
        <f t="shared" si="596"/>
        <v>0</v>
      </c>
      <c r="DS77" s="341">
        <f t="shared" si="49"/>
        <v>0</v>
      </c>
      <c r="DT77" s="341">
        <f t="shared" si="597"/>
        <v>0</v>
      </c>
      <c r="DU77" s="341">
        <f t="shared" si="554"/>
        <v>0</v>
      </c>
      <c r="DV77" s="341">
        <f t="shared" si="598"/>
        <v>0</v>
      </c>
      <c r="DW77" s="341">
        <f t="shared" si="555"/>
        <v>0</v>
      </c>
      <c r="DX77" s="341">
        <f t="shared" si="599"/>
        <v>0</v>
      </c>
      <c r="DY77" s="341">
        <f t="shared" si="556"/>
        <v>0</v>
      </c>
      <c r="DZ77" s="341">
        <f t="shared" si="600"/>
        <v>0</v>
      </c>
      <c r="EA77" s="341">
        <f t="shared" si="557"/>
        <v>0</v>
      </c>
      <c r="EB77" s="341">
        <f t="shared" si="601"/>
        <v>0</v>
      </c>
      <c r="EC77" s="341">
        <f t="shared" si="558"/>
        <v>0</v>
      </c>
      <c r="ED77" s="341">
        <f t="shared" si="602"/>
        <v>0</v>
      </c>
      <c r="EE77" s="341">
        <f t="shared" si="55"/>
        <v>0</v>
      </c>
      <c r="EF77" s="341">
        <f t="shared" si="603"/>
        <v>0</v>
      </c>
      <c r="EG77" s="341">
        <f t="shared" si="604"/>
        <v>0</v>
      </c>
      <c r="EH77" s="341">
        <f t="shared" si="605"/>
        <v>0</v>
      </c>
      <c r="EI77" s="346">
        <f t="shared" si="606"/>
        <v>0</v>
      </c>
      <c r="EJ77" s="341">
        <f t="shared" si="607"/>
        <v>0</v>
      </c>
      <c r="EK77" s="347">
        <f t="shared" si="608"/>
        <v>0</v>
      </c>
      <c r="EL77" s="341">
        <f t="shared" si="609"/>
        <v>0</v>
      </c>
      <c r="EM77" s="347">
        <f t="shared" si="610"/>
        <v>0</v>
      </c>
      <c r="EN77" s="348">
        <f t="shared" si="611"/>
        <v>0</v>
      </c>
    </row>
    <row r="78" spans="1:144" ht="19.5" customHeight="1">
      <c r="A78" s="349">
        <f t="shared" si="224"/>
        <v>65</v>
      </c>
      <c r="B78" s="1136"/>
      <c r="C78" s="1136"/>
      <c r="D78" s="350"/>
      <c r="E78" s="350"/>
      <c r="F78" s="350"/>
      <c r="G78" s="350"/>
      <c r="H78" s="350"/>
      <c r="I78" s="351" t="s">
        <v>17</v>
      </c>
      <c r="J78" s="350"/>
      <c r="K78" s="351" t="s">
        <v>44</v>
      </c>
      <c r="L78" s="350"/>
      <c r="M78" s="350"/>
      <c r="N78" s="326" t="str">
        <f>IF(L78="常勤",1,IF(M78="","",IF(M78=0,0,IF(ROUND(M78/⑤⑧処遇Ⅰ入力シート!$B$17,1)&lt;0.1,0.1,ROUND(M78/⑤⑧処遇Ⅰ入力シート!$B$17,1)))))</f>
        <v/>
      </c>
      <c r="O78" s="327"/>
      <c r="P78" s="328" t="s">
        <v>342</v>
      </c>
      <c r="Q78" s="352"/>
      <c r="R78" s="353"/>
      <c r="S78" s="354"/>
      <c r="T78" s="354"/>
      <c r="U78" s="355">
        <f t="shared" si="559"/>
        <v>0</v>
      </c>
      <c r="V78" s="354"/>
      <c r="W78" s="333" t="e">
        <f>ROUND((U78+V78)*⑤⑧処遇Ⅰ入力シート!$AG$17/⑤⑧処遇Ⅰ入力シート!$AC$17,0)</f>
        <v>#DIV/0!</v>
      </c>
      <c r="X78" s="356" t="e">
        <f t="shared" si="560"/>
        <v>#DIV/0!</v>
      </c>
      <c r="Y78" s="353"/>
      <c r="Z78" s="354"/>
      <c r="AA78" s="354"/>
      <c r="AB78" s="354"/>
      <c r="AC78" s="354"/>
      <c r="AD78" s="335">
        <f t="shared" si="561"/>
        <v>0</v>
      </c>
      <c r="AE78" s="333" t="e">
        <f>ROUND(AD78*⑤⑧処遇Ⅰ入力シート!$AG$17/⑤⑧処遇Ⅰ入力シート!$AC$17,0)</f>
        <v>#DIV/0!</v>
      </c>
      <c r="AF78" s="356" t="e">
        <f t="shared" si="562"/>
        <v>#DIV/0!</v>
      </c>
      <c r="AG78" s="357"/>
      <c r="AH78" s="354"/>
      <c r="AI78" s="354"/>
      <c r="AJ78" s="333" t="e">
        <f>ROUND(SUM(AG78:AI78)*⑤⑧処遇Ⅰ入力シート!$AG$17/⑤⑧処遇Ⅰ入力シート!$AC$17,0)</f>
        <v>#DIV/0!</v>
      </c>
      <c r="AK78" s="358" t="e">
        <f t="shared" si="563"/>
        <v>#DIV/0!</v>
      </c>
      <c r="AL78" s="338">
        <f t="shared" si="564"/>
        <v>0</v>
      </c>
      <c r="AM78" s="1131"/>
      <c r="AN78" s="1131"/>
      <c r="AO78" s="1131"/>
      <c r="AP78" s="252"/>
      <c r="AQ78" s="252"/>
      <c r="AR78" s="252"/>
      <c r="AS78" s="370"/>
      <c r="AT78" s="370"/>
      <c r="AU78" s="371"/>
      <c r="AV78" s="371"/>
      <c r="AW78" s="371"/>
      <c r="AX78" s="370"/>
      <c r="AY78" s="370"/>
      <c r="AZ78" s="372"/>
      <c r="BA78" s="372"/>
      <c r="BB78" s="373"/>
      <c r="BC78" s="373"/>
      <c r="BD78" s="373"/>
      <c r="BE78" s="373"/>
      <c r="BF78" s="373"/>
      <c r="BG78" s="373"/>
      <c r="BH78" s="228"/>
      <c r="BI78" s="370"/>
      <c r="BJ78" s="370"/>
      <c r="BK78" s="371"/>
      <c r="BL78" s="371"/>
      <c r="BM78" s="371"/>
      <c r="BN78" s="370"/>
      <c r="BO78" s="370"/>
      <c r="BP78" s="372"/>
      <c r="BQ78" s="372"/>
      <c r="BR78" s="372"/>
      <c r="BS78" s="373"/>
      <c r="BT78" s="373"/>
      <c r="BU78" s="373"/>
      <c r="BV78" s="373"/>
      <c r="BW78" s="373"/>
      <c r="BX78" s="373"/>
      <c r="BY78" s="252"/>
      <c r="BZ78" s="339" t="str">
        <f t="shared" si="565"/>
        <v>0</v>
      </c>
      <c r="CB78" s="340">
        <f t="shared" si="566"/>
        <v>0</v>
      </c>
      <c r="CC78" s="341">
        <f t="shared" si="567"/>
        <v>0</v>
      </c>
      <c r="CD78" s="341">
        <f t="shared" si="568"/>
        <v>0</v>
      </c>
      <c r="CE78" s="341">
        <f t="shared" si="569"/>
        <v>0</v>
      </c>
      <c r="CF78" s="341">
        <f t="shared" si="570"/>
        <v>0</v>
      </c>
      <c r="CG78" s="342">
        <f t="shared" si="571"/>
        <v>0</v>
      </c>
      <c r="CH78" s="341">
        <f t="shared" si="572"/>
        <v>0</v>
      </c>
      <c r="CI78" s="342">
        <f t="shared" si="573"/>
        <v>0</v>
      </c>
      <c r="CJ78" s="341">
        <f t="shared" si="574"/>
        <v>0</v>
      </c>
      <c r="CK78" s="342">
        <f t="shared" si="575"/>
        <v>0</v>
      </c>
      <c r="CL78" s="341">
        <f t="shared" si="576"/>
        <v>0</v>
      </c>
      <c r="CM78" s="341">
        <f t="shared" si="577"/>
        <v>0</v>
      </c>
      <c r="CN78" s="341">
        <f t="shared" si="578"/>
        <v>0</v>
      </c>
      <c r="CO78" s="341">
        <f t="shared" si="579"/>
        <v>0</v>
      </c>
      <c r="CP78" s="341">
        <f t="shared" si="580"/>
        <v>0</v>
      </c>
      <c r="CQ78" s="342">
        <f t="shared" si="581"/>
        <v>0</v>
      </c>
      <c r="CR78" s="341">
        <f t="shared" si="582"/>
        <v>0</v>
      </c>
      <c r="CS78" s="342">
        <f t="shared" si="583"/>
        <v>0</v>
      </c>
      <c r="CT78" s="341">
        <f t="shared" si="584"/>
        <v>0</v>
      </c>
      <c r="CU78" s="342">
        <f t="shared" si="585"/>
        <v>0</v>
      </c>
      <c r="CV78" s="344">
        <f t="shared" si="68"/>
        <v>0</v>
      </c>
      <c r="CW78" s="344">
        <f t="shared" si="586"/>
        <v>0</v>
      </c>
      <c r="CX78" s="344">
        <f t="shared" si="69"/>
        <v>0</v>
      </c>
      <c r="CY78" s="344">
        <f t="shared" si="549"/>
        <v>0</v>
      </c>
      <c r="CZ78" s="344">
        <f t="shared" si="71"/>
        <v>0</v>
      </c>
      <c r="DA78" s="344">
        <f t="shared" si="550"/>
        <v>0</v>
      </c>
      <c r="DB78" s="344">
        <f t="shared" si="73"/>
        <v>0</v>
      </c>
      <c r="DC78" s="344">
        <f t="shared" si="551"/>
        <v>0</v>
      </c>
      <c r="DD78" s="344">
        <f t="shared" si="75"/>
        <v>0</v>
      </c>
      <c r="DE78" s="344">
        <f t="shared" si="552"/>
        <v>0</v>
      </c>
      <c r="DF78" s="344">
        <f t="shared" si="77"/>
        <v>0</v>
      </c>
      <c r="DG78" s="344">
        <f t="shared" si="553"/>
        <v>0</v>
      </c>
      <c r="DH78" s="344">
        <f t="shared" si="79"/>
        <v>0</v>
      </c>
      <c r="DI78" s="344">
        <f t="shared" si="587"/>
        <v>0</v>
      </c>
      <c r="DJ78" s="344">
        <f t="shared" si="588"/>
        <v>0</v>
      </c>
      <c r="DK78" s="344">
        <f t="shared" si="589"/>
        <v>0</v>
      </c>
      <c r="DL78" s="344">
        <f t="shared" si="590"/>
        <v>0</v>
      </c>
      <c r="DM78" s="342">
        <f t="shared" si="591"/>
        <v>0</v>
      </c>
      <c r="DN78" s="344">
        <f t="shared" si="592"/>
        <v>0</v>
      </c>
      <c r="DO78" s="342">
        <f t="shared" si="593"/>
        <v>0</v>
      </c>
      <c r="DP78" s="344">
        <f t="shared" si="594"/>
        <v>0</v>
      </c>
      <c r="DQ78" s="342">
        <f t="shared" si="595"/>
        <v>0</v>
      </c>
      <c r="DR78" s="341">
        <f t="shared" si="596"/>
        <v>0</v>
      </c>
      <c r="DS78" s="341">
        <f t="shared" si="49"/>
        <v>0</v>
      </c>
      <c r="DT78" s="341">
        <f t="shared" si="597"/>
        <v>0</v>
      </c>
      <c r="DU78" s="341">
        <f t="shared" si="554"/>
        <v>0</v>
      </c>
      <c r="DV78" s="341">
        <f t="shared" si="598"/>
        <v>0</v>
      </c>
      <c r="DW78" s="341">
        <f t="shared" si="555"/>
        <v>0</v>
      </c>
      <c r="DX78" s="341">
        <f t="shared" si="599"/>
        <v>0</v>
      </c>
      <c r="DY78" s="341">
        <f t="shared" si="556"/>
        <v>0</v>
      </c>
      <c r="DZ78" s="341">
        <f t="shared" si="600"/>
        <v>0</v>
      </c>
      <c r="EA78" s="341">
        <f t="shared" si="557"/>
        <v>0</v>
      </c>
      <c r="EB78" s="341">
        <f t="shared" si="601"/>
        <v>0</v>
      </c>
      <c r="EC78" s="341">
        <f t="shared" si="558"/>
        <v>0</v>
      </c>
      <c r="ED78" s="341">
        <f t="shared" si="602"/>
        <v>0</v>
      </c>
      <c r="EE78" s="341">
        <f t="shared" si="55"/>
        <v>0</v>
      </c>
      <c r="EF78" s="341">
        <f t="shared" si="603"/>
        <v>0</v>
      </c>
      <c r="EG78" s="341">
        <f t="shared" si="604"/>
        <v>0</v>
      </c>
      <c r="EH78" s="341">
        <f t="shared" si="605"/>
        <v>0</v>
      </c>
      <c r="EI78" s="346">
        <f t="shared" si="606"/>
        <v>0</v>
      </c>
      <c r="EJ78" s="341">
        <f t="shared" si="607"/>
        <v>0</v>
      </c>
      <c r="EK78" s="347">
        <f t="shared" si="608"/>
        <v>0</v>
      </c>
      <c r="EL78" s="341">
        <f t="shared" si="609"/>
        <v>0</v>
      </c>
      <c r="EM78" s="347">
        <f t="shared" si="610"/>
        <v>0</v>
      </c>
      <c r="EN78" s="348">
        <f t="shared" si="611"/>
        <v>0</v>
      </c>
    </row>
    <row r="79" spans="1:144" ht="19.5" customHeight="1">
      <c r="A79" s="349">
        <f t="shared" si="224"/>
        <v>66</v>
      </c>
      <c r="B79" s="1136"/>
      <c r="C79" s="1136"/>
      <c r="D79" s="350"/>
      <c r="E79" s="350"/>
      <c r="F79" s="350"/>
      <c r="G79" s="350"/>
      <c r="H79" s="350"/>
      <c r="I79" s="351" t="s">
        <v>17</v>
      </c>
      <c r="J79" s="350"/>
      <c r="K79" s="351" t="s">
        <v>44</v>
      </c>
      <c r="L79" s="350"/>
      <c r="M79" s="350"/>
      <c r="N79" s="326" t="str">
        <f>IF(L79="常勤",1,IF(M79="","",IF(M79=0,0,IF(ROUND(M79/⑤⑧処遇Ⅰ入力シート!$B$17,1)&lt;0.1,0.1,ROUND(M79/⑤⑧処遇Ⅰ入力シート!$B$17,1)))))</f>
        <v/>
      </c>
      <c r="O79" s="327"/>
      <c r="P79" s="328" t="s">
        <v>342</v>
      </c>
      <c r="Q79" s="352"/>
      <c r="R79" s="353"/>
      <c r="S79" s="354"/>
      <c r="T79" s="354"/>
      <c r="U79" s="355">
        <f t="shared" si="559"/>
        <v>0</v>
      </c>
      <c r="V79" s="354"/>
      <c r="W79" s="333" t="e">
        <f>ROUND((U79+V79)*⑤⑧処遇Ⅰ入力シート!$AG$17/⑤⑧処遇Ⅰ入力シート!$AC$17,0)</f>
        <v>#DIV/0!</v>
      </c>
      <c r="X79" s="356" t="e">
        <f t="shared" si="560"/>
        <v>#DIV/0!</v>
      </c>
      <c r="Y79" s="353"/>
      <c r="Z79" s="354"/>
      <c r="AA79" s="354"/>
      <c r="AB79" s="354"/>
      <c r="AC79" s="354"/>
      <c r="AD79" s="335">
        <f t="shared" si="561"/>
        <v>0</v>
      </c>
      <c r="AE79" s="333" t="e">
        <f>ROUND(AD79*⑤⑧処遇Ⅰ入力シート!$AG$17/⑤⑧処遇Ⅰ入力シート!$AC$17,0)</f>
        <v>#DIV/0!</v>
      </c>
      <c r="AF79" s="356" t="e">
        <f t="shared" si="562"/>
        <v>#DIV/0!</v>
      </c>
      <c r="AG79" s="357"/>
      <c r="AH79" s="354"/>
      <c r="AI79" s="354"/>
      <c r="AJ79" s="333" t="e">
        <f>ROUND(SUM(AG79:AI79)*⑤⑧処遇Ⅰ入力シート!$AG$17/⑤⑧処遇Ⅰ入力シート!$AC$17,0)</f>
        <v>#DIV/0!</v>
      </c>
      <c r="AK79" s="358" t="e">
        <f t="shared" si="563"/>
        <v>#DIV/0!</v>
      </c>
      <c r="AL79" s="338">
        <f t="shared" si="564"/>
        <v>0</v>
      </c>
      <c r="AM79" s="1131"/>
      <c r="AN79" s="1131"/>
      <c r="AO79" s="1131"/>
      <c r="AP79" s="252"/>
      <c r="AQ79" s="252"/>
      <c r="AR79" s="252"/>
      <c r="AS79" s="370"/>
      <c r="AT79" s="370"/>
      <c r="AU79" s="371"/>
      <c r="AV79" s="371"/>
      <c r="AW79" s="371"/>
      <c r="AX79" s="370"/>
      <c r="AY79" s="370"/>
      <c r="AZ79" s="372"/>
      <c r="BA79" s="372"/>
      <c r="BB79" s="373"/>
      <c r="BC79" s="373"/>
      <c r="BD79" s="373"/>
      <c r="BE79" s="373"/>
      <c r="BF79" s="373"/>
      <c r="BG79" s="373"/>
      <c r="BH79" s="228"/>
      <c r="BI79" s="370"/>
      <c r="BJ79" s="370"/>
      <c r="BK79" s="371"/>
      <c r="BL79" s="371"/>
      <c r="BM79" s="371"/>
      <c r="BN79" s="370"/>
      <c r="BO79" s="370"/>
      <c r="BP79" s="372"/>
      <c r="BQ79" s="372"/>
      <c r="BR79" s="372"/>
      <c r="BS79" s="373"/>
      <c r="BT79" s="373"/>
      <c r="BU79" s="373"/>
      <c r="BV79" s="373"/>
      <c r="BW79" s="373"/>
      <c r="BX79" s="373"/>
      <c r="BY79" s="252"/>
      <c r="BZ79" s="339" t="str">
        <f t="shared" si="565"/>
        <v>0</v>
      </c>
      <c r="CB79" s="340">
        <f t="shared" si="566"/>
        <v>0</v>
      </c>
      <c r="CC79" s="341">
        <f t="shared" si="567"/>
        <v>0</v>
      </c>
      <c r="CD79" s="341">
        <f t="shared" si="568"/>
        <v>0</v>
      </c>
      <c r="CE79" s="341">
        <f t="shared" si="569"/>
        <v>0</v>
      </c>
      <c r="CF79" s="341">
        <f t="shared" si="570"/>
        <v>0</v>
      </c>
      <c r="CG79" s="342">
        <f t="shared" si="571"/>
        <v>0</v>
      </c>
      <c r="CH79" s="341">
        <f t="shared" si="572"/>
        <v>0</v>
      </c>
      <c r="CI79" s="342">
        <f t="shared" si="573"/>
        <v>0</v>
      </c>
      <c r="CJ79" s="341">
        <f t="shared" si="574"/>
        <v>0</v>
      </c>
      <c r="CK79" s="342">
        <f t="shared" si="575"/>
        <v>0</v>
      </c>
      <c r="CL79" s="341">
        <f t="shared" si="576"/>
        <v>0</v>
      </c>
      <c r="CM79" s="341">
        <f t="shared" si="577"/>
        <v>0</v>
      </c>
      <c r="CN79" s="341">
        <f t="shared" si="578"/>
        <v>0</v>
      </c>
      <c r="CO79" s="341">
        <f t="shared" si="579"/>
        <v>0</v>
      </c>
      <c r="CP79" s="341">
        <f t="shared" si="580"/>
        <v>0</v>
      </c>
      <c r="CQ79" s="342">
        <f t="shared" si="581"/>
        <v>0</v>
      </c>
      <c r="CR79" s="341">
        <f t="shared" si="582"/>
        <v>0</v>
      </c>
      <c r="CS79" s="342">
        <f t="shared" si="583"/>
        <v>0</v>
      </c>
      <c r="CT79" s="341">
        <f t="shared" si="584"/>
        <v>0</v>
      </c>
      <c r="CU79" s="342">
        <f t="shared" si="585"/>
        <v>0</v>
      </c>
      <c r="CV79" s="344">
        <f t="shared" si="68"/>
        <v>0</v>
      </c>
      <c r="CW79" s="344">
        <f t="shared" si="586"/>
        <v>0</v>
      </c>
      <c r="CX79" s="344">
        <f t="shared" si="69"/>
        <v>0</v>
      </c>
      <c r="CY79" s="344">
        <f t="shared" si="549"/>
        <v>0</v>
      </c>
      <c r="CZ79" s="344">
        <f t="shared" si="71"/>
        <v>0</v>
      </c>
      <c r="DA79" s="344">
        <f t="shared" si="550"/>
        <v>0</v>
      </c>
      <c r="DB79" s="344">
        <f t="shared" si="73"/>
        <v>0</v>
      </c>
      <c r="DC79" s="344">
        <f t="shared" si="551"/>
        <v>0</v>
      </c>
      <c r="DD79" s="344">
        <f t="shared" si="75"/>
        <v>0</v>
      </c>
      <c r="DE79" s="344">
        <f t="shared" si="552"/>
        <v>0</v>
      </c>
      <c r="DF79" s="344">
        <f t="shared" si="77"/>
        <v>0</v>
      </c>
      <c r="DG79" s="344">
        <f t="shared" si="553"/>
        <v>0</v>
      </c>
      <c r="DH79" s="344">
        <f t="shared" si="79"/>
        <v>0</v>
      </c>
      <c r="DI79" s="344">
        <f t="shared" si="587"/>
        <v>0</v>
      </c>
      <c r="DJ79" s="344">
        <f t="shared" si="588"/>
        <v>0</v>
      </c>
      <c r="DK79" s="344">
        <f t="shared" si="589"/>
        <v>0</v>
      </c>
      <c r="DL79" s="344">
        <f t="shared" si="590"/>
        <v>0</v>
      </c>
      <c r="DM79" s="342">
        <f t="shared" si="591"/>
        <v>0</v>
      </c>
      <c r="DN79" s="344">
        <f t="shared" si="592"/>
        <v>0</v>
      </c>
      <c r="DO79" s="342">
        <f t="shared" si="593"/>
        <v>0</v>
      </c>
      <c r="DP79" s="344">
        <f t="shared" si="594"/>
        <v>0</v>
      </c>
      <c r="DQ79" s="342">
        <f t="shared" si="595"/>
        <v>0</v>
      </c>
      <c r="DR79" s="341">
        <f t="shared" si="596"/>
        <v>0</v>
      </c>
      <c r="DS79" s="341">
        <f t="shared" si="49"/>
        <v>0</v>
      </c>
      <c r="DT79" s="341">
        <f t="shared" si="597"/>
        <v>0</v>
      </c>
      <c r="DU79" s="341">
        <f t="shared" si="554"/>
        <v>0</v>
      </c>
      <c r="DV79" s="341">
        <f t="shared" si="598"/>
        <v>0</v>
      </c>
      <c r="DW79" s="341">
        <f t="shared" si="555"/>
        <v>0</v>
      </c>
      <c r="DX79" s="341">
        <f t="shared" si="599"/>
        <v>0</v>
      </c>
      <c r="DY79" s="341">
        <f t="shared" si="556"/>
        <v>0</v>
      </c>
      <c r="DZ79" s="341">
        <f t="shared" si="600"/>
        <v>0</v>
      </c>
      <c r="EA79" s="341">
        <f t="shared" si="557"/>
        <v>0</v>
      </c>
      <c r="EB79" s="341">
        <f t="shared" si="601"/>
        <v>0</v>
      </c>
      <c r="EC79" s="341">
        <f t="shared" si="558"/>
        <v>0</v>
      </c>
      <c r="ED79" s="341">
        <f t="shared" si="602"/>
        <v>0</v>
      </c>
      <c r="EE79" s="341">
        <f t="shared" si="55"/>
        <v>0</v>
      </c>
      <c r="EF79" s="341">
        <f t="shared" si="603"/>
        <v>0</v>
      </c>
      <c r="EG79" s="341">
        <f t="shared" si="604"/>
        <v>0</v>
      </c>
      <c r="EH79" s="341">
        <f t="shared" si="605"/>
        <v>0</v>
      </c>
      <c r="EI79" s="346">
        <f t="shared" si="606"/>
        <v>0</v>
      </c>
      <c r="EJ79" s="341">
        <f t="shared" si="607"/>
        <v>0</v>
      </c>
      <c r="EK79" s="347">
        <f t="shared" si="608"/>
        <v>0</v>
      </c>
      <c r="EL79" s="341">
        <f t="shared" si="609"/>
        <v>0</v>
      </c>
      <c r="EM79" s="347">
        <f t="shared" si="610"/>
        <v>0</v>
      </c>
      <c r="EN79" s="348">
        <f t="shared" si="611"/>
        <v>0</v>
      </c>
    </row>
    <row r="80" spans="1:144" ht="19.5" customHeight="1">
      <c r="A80" s="349">
        <f t="shared" si="224"/>
        <v>67</v>
      </c>
      <c r="B80" s="1136"/>
      <c r="C80" s="1136"/>
      <c r="D80" s="350"/>
      <c r="E80" s="350"/>
      <c r="F80" s="350"/>
      <c r="G80" s="350"/>
      <c r="H80" s="350"/>
      <c r="I80" s="351" t="s">
        <v>17</v>
      </c>
      <c r="J80" s="350"/>
      <c r="K80" s="351" t="s">
        <v>44</v>
      </c>
      <c r="L80" s="350"/>
      <c r="M80" s="350"/>
      <c r="N80" s="326" t="str">
        <f>IF(L80="常勤",1,IF(M80="","",IF(M80=0,0,IF(ROUND(M80/⑤⑧処遇Ⅰ入力シート!$B$17,1)&lt;0.1,0.1,ROUND(M80/⑤⑧処遇Ⅰ入力シート!$B$17,1)))))</f>
        <v/>
      </c>
      <c r="O80" s="327"/>
      <c r="P80" s="328" t="s">
        <v>342</v>
      </c>
      <c r="Q80" s="352"/>
      <c r="R80" s="353"/>
      <c r="S80" s="354"/>
      <c r="T80" s="354"/>
      <c r="U80" s="355">
        <f t="shared" si="559"/>
        <v>0</v>
      </c>
      <c r="V80" s="354"/>
      <c r="W80" s="333" t="e">
        <f>ROUND((U80+V80)*⑤⑧処遇Ⅰ入力シート!$AG$17/⑤⑧処遇Ⅰ入力シート!$AC$17,0)</f>
        <v>#DIV/0!</v>
      </c>
      <c r="X80" s="356" t="e">
        <f t="shared" si="560"/>
        <v>#DIV/0!</v>
      </c>
      <c r="Y80" s="353"/>
      <c r="Z80" s="354"/>
      <c r="AA80" s="354"/>
      <c r="AB80" s="354"/>
      <c r="AC80" s="354"/>
      <c r="AD80" s="335">
        <f t="shared" si="561"/>
        <v>0</v>
      </c>
      <c r="AE80" s="333" t="e">
        <f>ROUND(AD80*⑤⑧処遇Ⅰ入力シート!$AG$17/⑤⑧処遇Ⅰ入力シート!$AC$17,0)</f>
        <v>#DIV/0!</v>
      </c>
      <c r="AF80" s="356" t="e">
        <f t="shared" si="562"/>
        <v>#DIV/0!</v>
      </c>
      <c r="AG80" s="357"/>
      <c r="AH80" s="354"/>
      <c r="AI80" s="354"/>
      <c r="AJ80" s="333" t="e">
        <f>ROUND(SUM(AG80:AI80)*⑤⑧処遇Ⅰ入力シート!$AG$17/⑤⑧処遇Ⅰ入力シート!$AC$17,0)</f>
        <v>#DIV/0!</v>
      </c>
      <c r="AK80" s="358" t="e">
        <f t="shared" si="563"/>
        <v>#DIV/0!</v>
      </c>
      <c r="AL80" s="338">
        <f t="shared" si="564"/>
        <v>0</v>
      </c>
      <c r="AM80" s="1131"/>
      <c r="AN80" s="1131"/>
      <c r="AO80" s="1131"/>
      <c r="AP80" s="252"/>
      <c r="AQ80" s="252"/>
      <c r="AR80" s="252"/>
      <c r="AS80" s="370"/>
      <c r="AT80" s="370"/>
      <c r="AU80" s="371"/>
      <c r="AV80" s="371"/>
      <c r="AW80" s="371"/>
      <c r="AX80" s="370"/>
      <c r="AY80" s="370"/>
      <c r="AZ80" s="372"/>
      <c r="BA80" s="372"/>
      <c r="BB80" s="373"/>
      <c r="BC80" s="373"/>
      <c r="BD80" s="373"/>
      <c r="BE80" s="373"/>
      <c r="BF80" s="373"/>
      <c r="BG80" s="373"/>
      <c r="BH80" s="228"/>
      <c r="BI80" s="370"/>
      <c r="BJ80" s="370"/>
      <c r="BK80" s="371"/>
      <c r="BL80" s="371"/>
      <c r="BM80" s="371"/>
      <c r="BN80" s="370"/>
      <c r="BO80" s="370"/>
      <c r="BP80" s="372"/>
      <c r="BQ80" s="372"/>
      <c r="BR80" s="372"/>
      <c r="BS80" s="373"/>
      <c r="BT80" s="373"/>
      <c r="BU80" s="373"/>
      <c r="BV80" s="373"/>
      <c r="BW80" s="373"/>
      <c r="BX80" s="373"/>
      <c r="BY80" s="252"/>
      <c r="BZ80" s="339" t="str">
        <f t="shared" si="565"/>
        <v>0</v>
      </c>
      <c r="CB80" s="340">
        <f t="shared" si="566"/>
        <v>0</v>
      </c>
      <c r="CC80" s="341">
        <f t="shared" si="567"/>
        <v>0</v>
      </c>
      <c r="CD80" s="341">
        <f t="shared" si="568"/>
        <v>0</v>
      </c>
      <c r="CE80" s="341">
        <f t="shared" si="569"/>
        <v>0</v>
      </c>
      <c r="CF80" s="341">
        <f t="shared" si="570"/>
        <v>0</v>
      </c>
      <c r="CG80" s="342">
        <f t="shared" si="571"/>
        <v>0</v>
      </c>
      <c r="CH80" s="341">
        <f t="shared" si="572"/>
        <v>0</v>
      </c>
      <c r="CI80" s="342">
        <f t="shared" si="573"/>
        <v>0</v>
      </c>
      <c r="CJ80" s="341">
        <f t="shared" si="574"/>
        <v>0</v>
      </c>
      <c r="CK80" s="342">
        <f t="shared" si="575"/>
        <v>0</v>
      </c>
      <c r="CL80" s="341">
        <f t="shared" si="576"/>
        <v>0</v>
      </c>
      <c r="CM80" s="341">
        <f t="shared" si="577"/>
        <v>0</v>
      </c>
      <c r="CN80" s="341">
        <f t="shared" si="578"/>
        <v>0</v>
      </c>
      <c r="CO80" s="341">
        <f t="shared" si="579"/>
        <v>0</v>
      </c>
      <c r="CP80" s="341">
        <f t="shared" si="580"/>
        <v>0</v>
      </c>
      <c r="CQ80" s="342">
        <f t="shared" si="581"/>
        <v>0</v>
      </c>
      <c r="CR80" s="341">
        <f t="shared" si="582"/>
        <v>0</v>
      </c>
      <c r="CS80" s="342">
        <f t="shared" si="583"/>
        <v>0</v>
      </c>
      <c r="CT80" s="341">
        <f t="shared" si="584"/>
        <v>0</v>
      </c>
      <c r="CU80" s="342">
        <f t="shared" si="585"/>
        <v>0</v>
      </c>
      <c r="CV80" s="344">
        <f t="shared" si="68"/>
        <v>0</v>
      </c>
      <c r="CW80" s="344">
        <f t="shared" si="586"/>
        <v>0</v>
      </c>
      <c r="CX80" s="344">
        <f t="shared" si="69"/>
        <v>0</v>
      </c>
      <c r="CY80" s="344">
        <f t="shared" si="549"/>
        <v>0</v>
      </c>
      <c r="CZ80" s="344">
        <f t="shared" si="71"/>
        <v>0</v>
      </c>
      <c r="DA80" s="344">
        <f t="shared" si="550"/>
        <v>0</v>
      </c>
      <c r="DB80" s="344">
        <f t="shared" si="73"/>
        <v>0</v>
      </c>
      <c r="DC80" s="344">
        <f t="shared" si="551"/>
        <v>0</v>
      </c>
      <c r="DD80" s="344">
        <f t="shared" si="75"/>
        <v>0</v>
      </c>
      <c r="DE80" s="344">
        <f t="shared" si="552"/>
        <v>0</v>
      </c>
      <c r="DF80" s="344">
        <f t="shared" si="77"/>
        <v>0</v>
      </c>
      <c r="DG80" s="344">
        <f t="shared" si="553"/>
        <v>0</v>
      </c>
      <c r="DH80" s="344">
        <f t="shared" si="79"/>
        <v>0</v>
      </c>
      <c r="DI80" s="344">
        <f t="shared" si="587"/>
        <v>0</v>
      </c>
      <c r="DJ80" s="344">
        <f t="shared" si="588"/>
        <v>0</v>
      </c>
      <c r="DK80" s="344">
        <f t="shared" si="589"/>
        <v>0</v>
      </c>
      <c r="DL80" s="344">
        <f t="shared" si="590"/>
        <v>0</v>
      </c>
      <c r="DM80" s="342">
        <f t="shared" si="591"/>
        <v>0</v>
      </c>
      <c r="DN80" s="344">
        <f t="shared" si="592"/>
        <v>0</v>
      </c>
      <c r="DO80" s="342">
        <f t="shared" si="593"/>
        <v>0</v>
      </c>
      <c r="DP80" s="344">
        <f t="shared" si="594"/>
        <v>0</v>
      </c>
      <c r="DQ80" s="342">
        <f t="shared" si="595"/>
        <v>0</v>
      </c>
      <c r="DR80" s="341">
        <f t="shared" si="596"/>
        <v>0</v>
      </c>
      <c r="DS80" s="341">
        <f t="shared" si="49"/>
        <v>0</v>
      </c>
      <c r="DT80" s="341">
        <f t="shared" si="597"/>
        <v>0</v>
      </c>
      <c r="DU80" s="341">
        <f t="shared" si="554"/>
        <v>0</v>
      </c>
      <c r="DV80" s="341">
        <f t="shared" si="598"/>
        <v>0</v>
      </c>
      <c r="DW80" s="341">
        <f t="shared" si="555"/>
        <v>0</v>
      </c>
      <c r="DX80" s="341">
        <f t="shared" si="599"/>
        <v>0</v>
      </c>
      <c r="DY80" s="341">
        <f t="shared" si="556"/>
        <v>0</v>
      </c>
      <c r="DZ80" s="341">
        <f t="shared" si="600"/>
        <v>0</v>
      </c>
      <c r="EA80" s="341">
        <f t="shared" si="557"/>
        <v>0</v>
      </c>
      <c r="EB80" s="341">
        <f t="shared" si="601"/>
        <v>0</v>
      </c>
      <c r="EC80" s="341">
        <f t="shared" si="558"/>
        <v>0</v>
      </c>
      <c r="ED80" s="341">
        <f t="shared" si="602"/>
        <v>0</v>
      </c>
      <c r="EE80" s="341">
        <f t="shared" si="55"/>
        <v>0</v>
      </c>
      <c r="EF80" s="341">
        <f t="shared" si="603"/>
        <v>0</v>
      </c>
      <c r="EG80" s="341">
        <f t="shared" si="604"/>
        <v>0</v>
      </c>
      <c r="EH80" s="341">
        <f t="shared" si="605"/>
        <v>0</v>
      </c>
      <c r="EI80" s="346">
        <f t="shared" si="606"/>
        <v>0</v>
      </c>
      <c r="EJ80" s="341">
        <f t="shared" si="607"/>
        <v>0</v>
      </c>
      <c r="EK80" s="347">
        <f t="shared" si="608"/>
        <v>0</v>
      </c>
      <c r="EL80" s="341">
        <f t="shared" si="609"/>
        <v>0</v>
      </c>
      <c r="EM80" s="347">
        <f t="shared" si="610"/>
        <v>0</v>
      </c>
      <c r="EN80" s="348">
        <f t="shared" si="611"/>
        <v>0</v>
      </c>
    </row>
    <row r="81" spans="1:144" ht="19.5" customHeight="1">
      <c r="A81" s="349">
        <f t="shared" si="224"/>
        <v>68</v>
      </c>
      <c r="B81" s="1136"/>
      <c r="C81" s="1136"/>
      <c r="D81" s="350"/>
      <c r="E81" s="350"/>
      <c r="F81" s="350"/>
      <c r="G81" s="350"/>
      <c r="H81" s="350"/>
      <c r="I81" s="351" t="s">
        <v>17</v>
      </c>
      <c r="J81" s="350"/>
      <c r="K81" s="351" t="s">
        <v>44</v>
      </c>
      <c r="L81" s="350"/>
      <c r="M81" s="350"/>
      <c r="N81" s="326" t="str">
        <f>IF(L81="常勤",1,IF(M81="","",IF(M81=0,0,IF(ROUND(M81/⑤⑧処遇Ⅰ入力シート!$B$17,1)&lt;0.1,0.1,ROUND(M81/⑤⑧処遇Ⅰ入力シート!$B$17,1)))))</f>
        <v/>
      </c>
      <c r="O81" s="327"/>
      <c r="P81" s="328" t="s">
        <v>342</v>
      </c>
      <c r="Q81" s="352"/>
      <c r="R81" s="353"/>
      <c r="S81" s="354"/>
      <c r="T81" s="354"/>
      <c r="U81" s="355">
        <f t="shared" si="559"/>
        <v>0</v>
      </c>
      <c r="V81" s="354"/>
      <c r="W81" s="333" t="e">
        <f>ROUND((U81+V81)*⑤⑧処遇Ⅰ入力シート!$AG$17/⑤⑧処遇Ⅰ入力シート!$AC$17,0)</f>
        <v>#DIV/0!</v>
      </c>
      <c r="X81" s="356" t="e">
        <f t="shared" si="560"/>
        <v>#DIV/0!</v>
      </c>
      <c r="Y81" s="353"/>
      <c r="Z81" s="354"/>
      <c r="AA81" s="354"/>
      <c r="AB81" s="354"/>
      <c r="AC81" s="354"/>
      <c r="AD81" s="335">
        <f t="shared" si="561"/>
        <v>0</v>
      </c>
      <c r="AE81" s="333" t="e">
        <f>ROUND(AD81*⑤⑧処遇Ⅰ入力シート!$AG$17/⑤⑧処遇Ⅰ入力シート!$AC$17,0)</f>
        <v>#DIV/0!</v>
      </c>
      <c r="AF81" s="356" t="e">
        <f t="shared" si="562"/>
        <v>#DIV/0!</v>
      </c>
      <c r="AG81" s="357"/>
      <c r="AH81" s="354"/>
      <c r="AI81" s="354"/>
      <c r="AJ81" s="333" t="e">
        <f>ROUND(SUM(AG81:AI81)*⑤⑧処遇Ⅰ入力シート!$AG$17/⑤⑧処遇Ⅰ入力シート!$AC$17,0)</f>
        <v>#DIV/0!</v>
      </c>
      <c r="AK81" s="358" t="e">
        <f t="shared" si="563"/>
        <v>#DIV/0!</v>
      </c>
      <c r="AL81" s="338">
        <f t="shared" si="564"/>
        <v>0</v>
      </c>
      <c r="AM81" s="1131"/>
      <c r="AN81" s="1131"/>
      <c r="AO81" s="1131"/>
      <c r="AP81" s="252"/>
      <c r="AQ81" s="252"/>
      <c r="AR81" s="252"/>
      <c r="AS81" s="370"/>
      <c r="AT81" s="370"/>
      <c r="AU81" s="371"/>
      <c r="AV81" s="371"/>
      <c r="AW81" s="371"/>
      <c r="AX81" s="370"/>
      <c r="AY81" s="370"/>
      <c r="AZ81" s="372"/>
      <c r="BA81" s="372"/>
      <c r="BB81" s="373"/>
      <c r="BC81" s="373"/>
      <c r="BD81" s="373"/>
      <c r="BE81" s="373"/>
      <c r="BF81" s="373"/>
      <c r="BG81" s="373"/>
      <c r="BH81" s="228"/>
      <c r="BI81" s="370"/>
      <c r="BJ81" s="370"/>
      <c r="BK81" s="371"/>
      <c r="BL81" s="371"/>
      <c r="BM81" s="371"/>
      <c r="BN81" s="370"/>
      <c r="BO81" s="370"/>
      <c r="BP81" s="372"/>
      <c r="BQ81" s="372"/>
      <c r="BR81" s="372"/>
      <c r="BS81" s="373"/>
      <c r="BT81" s="373"/>
      <c r="BU81" s="373"/>
      <c r="BV81" s="373"/>
      <c r="BW81" s="373"/>
      <c r="BX81" s="373"/>
      <c r="BY81" s="252"/>
      <c r="BZ81" s="339" t="str">
        <f t="shared" si="565"/>
        <v>0</v>
      </c>
      <c r="CB81" s="340">
        <f t="shared" si="566"/>
        <v>0</v>
      </c>
      <c r="CC81" s="341">
        <f t="shared" si="567"/>
        <v>0</v>
      </c>
      <c r="CD81" s="341">
        <f t="shared" si="568"/>
        <v>0</v>
      </c>
      <c r="CE81" s="341">
        <f t="shared" si="569"/>
        <v>0</v>
      </c>
      <c r="CF81" s="341">
        <f t="shared" si="570"/>
        <v>0</v>
      </c>
      <c r="CG81" s="342">
        <f t="shared" si="571"/>
        <v>0</v>
      </c>
      <c r="CH81" s="341">
        <f t="shared" si="572"/>
        <v>0</v>
      </c>
      <c r="CI81" s="342">
        <f t="shared" si="573"/>
        <v>0</v>
      </c>
      <c r="CJ81" s="341">
        <f t="shared" si="574"/>
        <v>0</v>
      </c>
      <c r="CK81" s="342">
        <f t="shared" si="575"/>
        <v>0</v>
      </c>
      <c r="CL81" s="341">
        <f t="shared" si="576"/>
        <v>0</v>
      </c>
      <c r="CM81" s="341">
        <f t="shared" si="577"/>
        <v>0</v>
      </c>
      <c r="CN81" s="341">
        <f t="shared" si="578"/>
        <v>0</v>
      </c>
      <c r="CO81" s="341">
        <f t="shared" si="579"/>
        <v>0</v>
      </c>
      <c r="CP81" s="341">
        <f t="shared" si="580"/>
        <v>0</v>
      </c>
      <c r="CQ81" s="342">
        <f t="shared" si="581"/>
        <v>0</v>
      </c>
      <c r="CR81" s="341">
        <f t="shared" si="582"/>
        <v>0</v>
      </c>
      <c r="CS81" s="342">
        <f t="shared" si="583"/>
        <v>0</v>
      </c>
      <c r="CT81" s="341">
        <f t="shared" si="584"/>
        <v>0</v>
      </c>
      <c r="CU81" s="342">
        <f t="shared" si="585"/>
        <v>0</v>
      </c>
      <c r="CV81" s="344">
        <f t="shared" si="68"/>
        <v>0</v>
      </c>
      <c r="CW81" s="344">
        <f t="shared" si="586"/>
        <v>0</v>
      </c>
      <c r="CX81" s="344">
        <f t="shared" si="69"/>
        <v>0</v>
      </c>
      <c r="CY81" s="344">
        <f t="shared" si="549"/>
        <v>0</v>
      </c>
      <c r="CZ81" s="344">
        <f t="shared" si="71"/>
        <v>0</v>
      </c>
      <c r="DA81" s="344">
        <f t="shared" si="550"/>
        <v>0</v>
      </c>
      <c r="DB81" s="344">
        <f t="shared" si="73"/>
        <v>0</v>
      </c>
      <c r="DC81" s="344">
        <f t="shared" si="551"/>
        <v>0</v>
      </c>
      <c r="DD81" s="344">
        <f t="shared" si="75"/>
        <v>0</v>
      </c>
      <c r="DE81" s="344">
        <f t="shared" si="552"/>
        <v>0</v>
      </c>
      <c r="DF81" s="344">
        <f t="shared" si="77"/>
        <v>0</v>
      </c>
      <c r="DG81" s="344">
        <f t="shared" si="553"/>
        <v>0</v>
      </c>
      <c r="DH81" s="344">
        <f t="shared" si="79"/>
        <v>0</v>
      </c>
      <c r="DI81" s="344">
        <f t="shared" si="587"/>
        <v>0</v>
      </c>
      <c r="DJ81" s="344">
        <f t="shared" si="588"/>
        <v>0</v>
      </c>
      <c r="DK81" s="344">
        <f t="shared" si="589"/>
        <v>0</v>
      </c>
      <c r="DL81" s="344">
        <f t="shared" si="590"/>
        <v>0</v>
      </c>
      <c r="DM81" s="342">
        <f t="shared" si="591"/>
        <v>0</v>
      </c>
      <c r="DN81" s="344">
        <f t="shared" si="592"/>
        <v>0</v>
      </c>
      <c r="DO81" s="342">
        <f t="shared" si="593"/>
        <v>0</v>
      </c>
      <c r="DP81" s="344">
        <f t="shared" si="594"/>
        <v>0</v>
      </c>
      <c r="DQ81" s="342">
        <f t="shared" si="595"/>
        <v>0</v>
      </c>
      <c r="DR81" s="341">
        <f t="shared" si="596"/>
        <v>0</v>
      </c>
      <c r="DS81" s="341">
        <f t="shared" si="49"/>
        <v>0</v>
      </c>
      <c r="DT81" s="341">
        <f t="shared" si="597"/>
        <v>0</v>
      </c>
      <c r="DU81" s="341">
        <f t="shared" si="554"/>
        <v>0</v>
      </c>
      <c r="DV81" s="341">
        <f t="shared" si="598"/>
        <v>0</v>
      </c>
      <c r="DW81" s="341">
        <f t="shared" si="555"/>
        <v>0</v>
      </c>
      <c r="DX81" s="341">
        <f t="shared" si="599"/>
        <v>0</v>
      </c>
      <c r="DY81" s="341">
        <f t="shared" si="556"/>
        <v>0</v>
      </c>
      <c r="DZ81" s="341">
        <f t="shared" si="600"/>
        <v>0</v>
      </c>
      <c r="EA81" s="341">
        <f t="shared" si="557"/>
        <v>0</v>
      </c>
      <c r="EB81" s="341">
        <f t="shared" si="601"/>
        <v>0</v>
      </c>
      <c r="EC81" s="341">
        <f t="shared" si="558"/>
        <v>0</v>
      </c>
      <c r="ED81" s="341">
        <f t="shared" si="602"/>
        <v>0</v>
      </c>
      <c r="EE81" s="341">
        <f t="shared" si="55"/>
        <v>0</v>
      </c>
      <c r="EF81" s="341">
        <f t="shared" si="603"/>
        <v>0</v>
      </c>
      <c r="EG81" s="341">
        <f t="shared" si="604"/>
        <v>0</v>
      </c>
      <c r="EH81" s="341">
        <f t="shared" si="605"/>
        <v>0</v>
      </c>
      <c r="EI81" s="346">
        <f t="shared" si="606"/>
        <v>0</v>
      </c>
      <c r="EJ81" s="341">
        <f t="shared" si="607"/>
        <v>0</v>
      </c>
      <c r="EK81" s="347">
        <f t="shared" si="608"/>
        <v>0</v>
      </c>
      <c r="EL81" s="341">
        <f t="shared" si="609"/>
        <v>0</v>
      </c>
      <c r="EM81" s="347">
        <f t="shared" si="610"/>
        <v>0</v>
      </c>
      <c r="EN81" s="348">
        <f t="shared" si="611"/>
        <v>0</v>
      </c>
    </row>
    <row r="82" spans="1:144" ht="19.5" customHeight="1">
      <c r="A82" s="349">
        <f t="shared" si="224"/>
        <v>69</v>
      </c>
      <c r="B82" s="1136"/>
      <c r="C82" s="1136"/>
      <c r="D82" s="350"/>
      <c r="E82" s="350"/>
      <c r="F82" s="350"/>
      <c r="G82" s="350"/>
      <c r="H82" s="350"/>
      <c r="I82" s="351" t="s">
        <v>17</v>
      </c>
      <c r="J82" s="350"/>
      <c r="K82" s="351" t="s">
        <v>44</v>
      </c>
      <c r="L82" s="350"/>
      <c r="M82" s="350"/>
      <c r="N82" s="326" t="str">
        <f>IF(L82="常勤",1,IF(M82="","",IF(M82=0,0,IF(ROUND(M82/⑤⑧処遇Ⅰ入力シート!$B$17,1)&lt;0.1,0.1,ROUND(M82/⑤⑧処遇Ⅰ入力シート!$B$17,1)))))</f>
        <v/>
      </c>
      <c r="O82" s="327"/>
      <c r="P82" s="328" t="s">
        <v>342</v>
      </c>
      <c r="Q82" s="352"/>
      <c r="R82" s="353"/>
      <c r="S82" s="354"/>
      <c r="T82" s="354"/>
      <c r="U82" s="355">
        <f t="shared" si="559"/>
        <v>0</v>
      </c>
      <c r="V82" s="354"/>
      <c r="W82" s="333" t="e">
        <f>ROUND((U82+V82)*⑤⑧処遇Ⅰ入力シート!$AG$17/⑤⑧処遇Ⅰ入力シート!$AC$17,0)</f>
        <v>#DIV/0!</v>
      </c>
      <c r="X82" s="356" t="e">
        <f t="shared" si="560"/>
        <v>#DIV/0!</v>
      </c>
      <c r="Y82" s="353"/>
      <c r="Z82" s="354"/>
      <c r="AA82" s="354"/>
      <c r="AB82" s="354"/>
      <c r="AC82" s="354"/>
      <c r="AD82" s="335">
        <f t="shared" si="561"/>
        <v>0</v>
      </c>
      <c r="AE82" s="333" t="e">
        <f>ROUND(AD82*⑤⑧処遇Ⅰ入力シート!$AG$17/⑤⑧処遇Ⅰ入力シート!$AC$17,0)</f>
        <v>#DIV/0!</v>
      </c>
      <c r="AF82" s="356" t="e">
        <f t="shared" si="562"/>
        <v>#DIV/0!</v>
      </c>
      <c r="AG82" s="357"/>
      <c r="AH82" s="354"/>
      <c r="AI82" s="354"/>
      <c r="AJ82" s="333" t="e">
        <f>ROUND(SUM(AG82:AI82)*⑤⑧処遇Ⅰ入力シート!$AG$17/⑤⑧処遇Ⅰ入力シート!$AC$17,0)</f>
        <v>#DIV/0!</v>
      </c>
      <c r="AK82" s="358" t="e">
        <f t="shared" si="563"/>
        <v>#DIV/0!</v>
      </c>
      <c r="AL82" s="338">
        <f t="shared" si="564"/>
        <v>0</v>
      </c>
      <c r="AM82" s="1131"/>
      <c r="AN82" s="1131"/>
      <c r="AO82" s="1131"/>
      <c r="AP82" s="252"/>
      <c r="AQ82" s="252"/>
      <c r="AR82" s="252"/>
      <c r="AS82" s="370"/>
      <c r="AT82" s="370"/>
      <c r="AU82" s="371"/>
      <c r="AV82" s="371"/>
      <c r="AW82" s="371"/>
      <c r="AX82" s="370"/>
      <c r="AY82" s="370"/>
      <c r="AZ82" s="372"/>
      <c r="BA82" s="372"/>
      <c r="BB82" s="373"/>
      <c r="BC82" s="373"/>
      <c r="BD82" s="373"/>
      <c r="BE82" s="373"/>
      <c r="BF82" s="373"/>
      <c r="BG82" s="373"/>
      <c r="BH82" s="228"/>
      <c r="BI82" s="370"/>
      <c r="BJ82" s="370"/>
      <c r="BK82" s="371"/>
      <c r="BL82" s="371"/>
      <c r="BM82" s="371"/>
      <c r="BN82" s="370"/>
      <c r="BO82" s="370"/>
      <c r="BP82" s="372"/>
      <c r="BQ82" s="372"/>
      <c r="BR82" s="372"/>
      <c r="BS82" s="373"/>
      <c r="BT82" s="373"/>
      <c r="BU82" s="373"/>
      <c r="BV82" s="373"/>
      <c r="BW82" s="373"/>
      <c r="BX82" s="373"/>
      <c r="BY82" s="252"/>
      <c r="BZ82" s="339" t="str">
        <f t="shared" si="565"/>
        <v>0</v>
      </c>
      <c r="CB82" s="340">
        <f t="shared" si="566"/>
        <v>0</v>
      </c>
      <c r="CC82" s="341">
        <f t="shared" si="567"/>
        <v>0</v>
      </c>
      <c r="CD82" s="341">
        <f t="shared" si="568"/>
        <v>0</v>
      </c>
      <c r="CE82" s="341">
        <f t="shared" si="569"/>
        <v>0</v>
      </c>
      <c r="CF82" s="341">
        <f t="shared" si="570"/>
        <v>0</v>
      </c>
      <c r="CG82" s="342">
        <f t="shared" si="571"/>
        <v>0</v>
      </c>
      <c r="CH82" s="341">
        <f t="shared" si="572"/>
        <v>0</v>
      </c>
      <c r="CI82" s="342">
        <f t="shared" si="573"/>
        <v>0</v>
      </c>
      <c r="CJ82" s="341">
        <f t="shared" si="574"/>
        <v>0</v>
      </c>
      <c r="CK82" s="342">
        <f t="shared" si="575"/>
        <v>0</v>
      </c>
      <c r="CL82" s="341">
        <f t="shared" si="576"/>
        <v>0</v>
      </c>
      <c r="CM82" s="341">
        <f t="shared" si="577"/>
        <v>0</v>
      </c>
      <c r="CN82" s="341">
        <f t="shared" si="578"/>
        <v>0</v>
      </c>
      <c r="CO82" s="341">
        <f t="shared" si="579"/>
        <v>0</v>
      </c>
      <c r="CP82" s="341">
        <f t="shared" si="580"/>
        <v>0</v>
      </c>
      <c r="CQ82" s="342">
        <f t="shared" si="581"/>
        <v>0</v>
      </c>
      <c r="CR82" s="341">
        <f t="shared" si="582"/>
        <v>0</v>
      </c>
      <c r="CS82" s="342">
        <f t="shared" si="583"/>
        <v>0</v>
      </c>
      <c r="CT82" s="341">
        <f t="shared" si="584"/>
        <v>0</v>
      </c>
      <c r="CU82" s="342">
        <f t="shared" si="585"/>
        <v>0</v>
      </c>
      <c r="CV82" s="344">
        <f t="shared" si="68"/>
        <v>0</v>
      </c>
      <c r="CW82" s="344">
        <f t="shared" si="586"/>
        <v>0</v>
      </c>
      <c r="CX82" s="344">
        <f t="shared" si="69"/>
        <v>0</v>
      </c>
      <c r="CY82" s="344">
        <f t="shared" si="549"/>
        <v>0</v>
      </c>
      <c r="CZ82" s="344">
        <f t="shared" si="71"/>
        <v>0</v>
      </c>
      <c r="DA82" s="344">
        <f t="shared" si="550"/>
        <v>0</v>
      </c>
      <c r="DB82" s="344">
        <f t="shared" si="73"/>
        <v>0</v>
      </c>
      <c r="DC82" s="344">
        <f t="shared" si="551"/>
        <v>0</v>
      </c>
      <c r="DD82" s="344">
        <f t="shared" si="75"/>
        <v>0</v>
      </c>
      <c r="DE82" s="344">
        <f t="shared" si="552"/>
        <v>0</v>
      </c>
      <c r="DF82" s="344">
        <f t="shared" si="77"/>
        <v>0</v>
      </c>
      <c r="DG82" s="344">
        <f t="shared" si="553"/>
        <v>0</v>
      </c>
      <c r="DH82" s="344">
        <f t="shared" si="79"/>
        <v>0</v>
      </c>
      <c r="DI82" s="344">
        <f t="shared" si="587"/>
        <v>0</v>
      </c>
      <c r="DJ82" s="344">
        <f t="shared" si="588"/>
        <v>0</v>
      </c>
      <c r="DK82" s="344">
        <f t="shared" si="589"/>
        <v>0</v>
      </c>
      <c r="DL82" s="344">
        <f t="shared" si="590"/>
        <v>0</v>
      </c>
      <c r="DM82" s="342">
        <f t="shared" si="591"/>
        <v>0</v>
      </c>
      <c r="DN82" s="344">
        <f t="shared" si="592"/>
        <v>0</v>
      </c>
      <c r="DO82" s="342">
        <f t="shared" si="593"/>
        <v>0</v>
      </c>
      <c r="DP82" s="344">
        <f t="shared" si="594"/>
        <v>0</v>
      </c>
      <c r="DQ82" s="342">
        <f t="shared" si="595"/>
        <v>0</v>
      </c>
      <c r="DR82" s="341">
        <f t="shared" si="596"/>
        <v>0</v>
      </c>
      <c r="DS82" s="341">
        <f t="shared" si="49"/>
        <v>0</v>
      </c>
      <c r="DT82" s="341">
        <f t="shared" si="597"/>
        <v>0</v>
      </c>
      <c r="DU82" s="341">
        <f t="shared" si="554"/>
        <v>0</v>
      </c>
      <c r="DV82" s="341">
        <f t="shared" si="598"/>
        <v>0</v>
      </c>
      <c r="DW82" s="341">
        <f t="shared" si="555"/>
        <v>0</v>
      </c>
      <c r="DX82" s="341">
        <f t="shared" si="599"/>
        <v>0</v>
      </c>
      <c r="DY82" s="341">
        <f t="shared" si="556"/>
        <v>0</v>
      </c>
      <c r="DZ82" s="341">
        <f t="shared" si="600"/>
        <v>0</v>
      </c>
      <c r="EA82" s="341">
        <f t="shared" si="557"/>
        <v>0</v>
      </c>
      <c r="EB82" s="341">
        <f t="shared" si="601"/>
        <v>0</v>
      </c>
      <c r="EC82" s="341">
        <f t="shared" si="558"/>
        <v>0</v>
      </c>
      <c r="ED82" s="341">
        <f t="shared" si="602"/>
        <v>0</v>
      </c>
      <c r="EE82" s="341">
        <f t="shared" si="55"/>
        <v>0</v>
      </c>
      <c r="EF82" s="341">
        <f t="shared" si="603"/>
        <v>0</v>
      </c>
      <c r="EG82" s="341">
        <f t="shared" si="604"/>
        <v>0</v>
      </c>
      <c r="EH82" s="341">
        <f t="shared" si="605"/>
        <v>0</v>
      </c>
      <c r="EI82" s="346">
        <f t="shared" si="606"/>
        <v>0</v>
      </c>
      <c r="EJ82" s="341">
        <f t="shared" si="607"/>
        <v>0</v>
      </c>
      <c r="EK82" s="347">
        <f t="shared" si="608"/>
        <v>0</v>
      </c>
      <c r="EL82" s="341">
        <f t="shared" si="609"/>
        <v>0</v>
      </c>
      <c r="EM82" s="347">
        <f t="shared" si="610"/>
        <v>0</v>
      </c>
      <c r="EN82" s="348">
        <f t="shared" si="611"/>
        <v>0</v>
      </c>
    </row>
    <row r="83" spans="1:144" ht="19.5" customHeight="1">
      <c r="A83" s="349">
        <f t="shared" si="224"/>
        <v>70</v>
      </c>
      <c r="B83" s="1136"/>
      <c r="C83" s="1136"/>
      <c r="D83" s="350"/>
      <c r="E83" s="350"/>
      <c r="F83" s="350"/>
      <c r="G83" s="350"/>
      <c r="H83" s="350"/>
      <c r="I83" s="351" t="s">
        <v>17</v>
      </c>
      <c r="J83" s="350"/>
      <c r="K83" s="351" t="s">
        <v>44</v>
      </c>
      <c r="L83" s="350"/>
      <c r="M83" s="350"/>
      <c r="N83" s="326" t="str">
        <f>IF(L83="常勤",1,IF(M83="","",IF(M83=0,0,IF(ROUND(M83/⑤⑧処遇Ⅰ入力シート!$B$17,1)&lt;0.1,0.1,ROUND(M83/⑤⑧処遇Ⅰ入力シート!$B$17,1)))))</f>
        <v/>
      </c>
      <c r="O83" s="327"/>
      <c r="P83" s="328" t="s">
        <v>342</v>
      </c>
      <c r="Q83" s="352"/>
      <c r="R83" s="353"/>
      <c r="S83" s="354"/>
      <c r="T83" s="354"/>
      <c r="U83" s="355">
        <f t="shared" si="559"/>
        <v>0</v>
      </c>
      <c r="V83" s="354"/>
      <c r="W83" s="333" t="e">
        <f>ROUND((U83+V83)*⑤⑧処遇Ⅰ入力シート!$AG$17/⑤⑧処遇Ⅰ入力シート!$AC$17,0)</f>
        <v>#DIV/0!</v>
      </c>
      <c r="X83" s="356" t="e">
        <f t="shared" si="560"/>
        <v>#DIV/0!</v>
      </c>
      <c r="Y83" s="353"/>
      <c r="Z83" s="354"/>
      <c r="AA83" s="354"/>
      <c r="AB83" s="354"/>
      <c r="AC83" s="354"/>
      <c r="AD83" s="335">
        <f t="shared" si="561"/>
        <v>0</v>
      </c>
      <c r="AE83" s="333" t="e">
        <f>ROUND(AD83*⑤⑧処遇Ⅰ入力シート!$AG$17/⑤⑧処遇Ⅰ入力シート!$AC$17,0)</f>
        <v>#DIV/0!</v>
      </c>
      <c r="AF83" s="356" t="e">
        <f t="shared" si="562"/>
        <v>#DIV/0!</v>
      </c>
      <c r="AG83" s="357"/>
      <c r="AH83" s="354"/>
      <c r="AI83" s="354"/>
      <c r="AJ83" s="333" t="e">
        <f>ROUND(SUM(AG83:AI83)*⑤⑧処遇Ⅰ入力シート!$AG$17/⑤⑧処遇Ⅰ入力シート!$AC$17,0)</f>
        <v>#DIV/0!</v>
      </c>
      <c r="AK83" s="358" t="e">
        <f t="shared" si="563"/>
        <v>#DIV/0!</v>
      </c>
      <c r="AL83" s="338">
        <f t="shared" si="564"/>
        <v>0</v>
      </c>
      <c r="AM83" s="1131"/>
      <c r="AN83" s="1131"/>
      <c r="AO83" s="1131"/>
      <c r="AP83" s="252"/>
      <c r="AQ83" s="252"/>
      <c r="AR83" s="252"/>
      <c r="AS83" s="370"/>
      <c r="AT83" s="370"/>
      <c r="AU83" s="371"/>
      <c r="AV83" s="371"/>
      <c r="AW83" s="371"/>
      <c r="AX83" s="370"/>
      <c r="AY83" s="370"/>
      <c r="AZ83" s="372"/>
      <c r="BA83" s="372"/>
      <c r="BB83" s="373"/>
      <c r="BC83" s="373"/>
      <c r="BD83" s="373"/>
      <c r="BE83" s="373"/>
      <c r="BF83" s="373"/>
      <c r="BG83" s="373"/>
      <c r="BH83" s="228"/>
      <c r="BI83" s="370"/>
      <c r="BJ83" s="370"/>
      <c r="BK83" s="371"/>
      <c r="BL83" s="371"/>
      <c r="BM83" s="371"/>
      <c r="BN83" s="370"/>
      <c r="BO83" s="370"/>
      <c r="BP83" s="372"/>
      <c r="BQ83" s="372"/>
      <c r="BR83" s="372"/>
      <c r="BS83" s="373"/>
      <c r="BT83" s="373"/>
      <c r="BU83" s="373"/>
      <c r="BV83" s="373"/>
      <c r="BW83" s="373"/>
      <c r="BX83" s="373"/>
      <c r="BY83" s="252"/>
      <c r="BZ83" s="339" t="str">
        <f t="shared" si="565"/>
        <v>0</v>
      </c>
      <c r="CB83" s="340">
        <f t="shared" si="566"/>
        <v>0</v>
      </c>
      <c r="CC83" s="341">
        <f t="shared" si="567"/>
        <v>0</v>
      </c>
      <c r="CD83" s="341">
        <f t="shared" si="568"/>
        <v>0</v>
      </c>
      <c r="CE83" s="341">
        <f t="shared" si="569"/>
        <v>0</v>
      </c>
      <c r="CF83" s="341">
        <f t="shared" si="570"/>
        <v>0</v>
      </c>
      <c r="CG83" s="342">
        <f t="shared" si="571"/>
        <v>0</v>
      </c>
      <c r="CH83" s="341">
        <f t="shared" si="572"/>
        <v>0</v>
      </c>
      <c r="CI83" s="342">
        <f t="shared" si="573"/>
        <v>0</v>
      </c>
      <c r="CJ83" s="341">
        <f t="shared" si="574"/>
        <v>0</v>
      </c>
      <c r="CK83" s="342">
        <f t="shared" si="575"/>
        <v>0</v>
      </c>
      <c r="CL83" s="341">
        <f t="shared" si="576"/>
        <v>0</v>
      </c>
      <c r="CM83" s="341">
        <f t="shared" si="577"/>
        <v>0</v>
      </c>
      <c r="CN83" s="341">
        <f t="shared" si="578"/>
        <v>0</v>
      </c>
      <c r="CO83" s="341">
        <f t="shared" si="579"/>
        <v>0</v>
      </c>
      <c r="CP83" s="341">
        <f t="shared" si="580"/>
        <v>0</v>
      </c>
      <c r="CQ83" s="342">
        <f t="shared" si="581"/>
        <v>0</v>
      </c>
      <c r="CR83" s="341">
        <f t="shared" si="582"/>
        <v>0</v>
      </c>
      <c r="CS83" s="342">
        <f t="shared" si="583"/>
        <v>0</v>
      </c>
      <c r="CT83" s="341">
        <f t="shared" si="584"/>
        <v>0</v>
      </c>
      <c r="CU83" s="342">
        <f t="shared" si="585"/>
        <v>0</v>
      </c>
      <c r="CV83" s="344">
        <f t="shared" si="68"/>
        <v>0</v>
      </c>
      <c r="CW83" s="344">
        <f t="shared" si="586"/>
        <v>0</v>
      </c>
      <c r="CX83" s="344">
        <f t="shared" si="69"/>
        <v>0</v>
      </c>
      <c r="CY83" s="344">
        <f t="shared" si="549"/>
        <v>0</v>
      </c>
      <c r="CZ83" s="344">
        <f t="shared" si="71"/>
        <v>0</v>
      </c>
      <c r="DA83" s="344">
        <f t="shared" si="550"/>
        <v>0</v>
      </c>
      <c r="DB83" s="344">
        <f t="shared" si="73"/>
        <v>0</v>
      </c>
      <c r="DC83" s="344">
        <f t="shared" si="551"/>
        <v>0</v>
      </c>
      <c r="DD83" s="344">
        <f t="shared" si="75"/>
        <v>0</v>
      </c>
      <c r="DE83" s="344">
        <f t="shared" si="552"/>
        <v>0</v>
      </c>
      <c r="DF83" s="344">
        <f t="shared" si="77"/>
        <v>0</v>
      </c>
      <c r="DG83" s="344">
        <f t="shared" si="553"/>
        <v>0</v>
      </c>
      <c r="DH83" s="344">
        <f t="shared" si="79"/>
        <v>0</v>
      </c>
      <c r="DI83" s="344">
        <f t="shared" si="587"/>
        <v>0</v>
      </c>
      <c r="DJ83" s="344">
        <f t="shared" si="588"/>
        <v>0</v>
      </c>
      <c r="DK83" s="344">
        <f t="shared" si="589"/>
        <v>0</v>
      </c>
      <c r="DL83" s="344">
        <f t="shared" si="590"/>
        <v>0</v>
      </c>
      <c r="DM83" s="342">
        <f t="shared" si="591"/>
        <v>0</v>
      </c>
      <c r="DN83" s="344">
        <f t="shared" si="592"/>
        <v>0</v>
      </c>
      <c r="DO83" s="342">
        <f t="shared" si="593"/>
        <v>0</v>
      </c>
      <c r="DP83" s="344">
        <f t="shared" si="594"/>
        <v>0</v>
      </c>
      <c r="DQ83" s="342">
        <f t="shared" si="595"/>
        <v>0</v>
      </c>
      <c r="DR83" s="341">
        <f t="shared" si="596"/>
        <v>0</v>
      </c>
      <c r="DS83" s="341">
        <f t="shared" si="49"/>
        <v>0</v>
      </c>
      <c r="DT83" s="341">
        <f t="shared" si="597"/>
        <v>0</v>
      </c>
      <c r="DU83" s="341">
        <f t="shared" si="554"/>
        <v>0</v>
      </c>
      <c r="DV83" s="341">
        <f t="shared" si="598"/>
        <v>0</v>
      </c>
      <c r="DW83" s="341">
        <f t="shared" si="555"/>
        <v>0</v>
      </c>
      <c r="DX83" s="341">
        <f t="shared" si="599"/>
        <v>0</v>
      </c>
      <c r="DY83" s="341">
        <f t="shared" si="556"/>
        <v>0</v>
      </c>
      <c r="DZ83" s="341">
        <f t="shared" si="600"/>
        <v>0</v>
      </c>
      <c r="EA83" s="341">
        <f t="shared" si="557"/>
        <v>0</v>
      </c>
      <c r="EB83" s="341">
        <f t="shared" si="601"/>
        <v>0</v>
      </c>
      <c r="EC83" s="341">
        <f t="shared" si="558"/>
        <v>0</v>
      </c>
      <c r="ED83" s="341">
        <f t="shared" si="602"/>
        <v>0</v>
      </c>
      <c r="EE83" s="341">
        <f t="shared" si="55"/>
        <v>0</v>
      </c>
      <c r="EF83" s="341">
        <f t="shared" si="603"/>
        <v>0</v>
      </c>
      <c r="EG83" s="341">
        <f t="shared" si="604"/>
        <v>0</v>
      </c>
      <c r="EH83" s="341">
        <f t="shared" si="605"/>
        <v>0</v>
      </c>
      <c r="EI83" s="346">
        <f t="shared" si="606"/>
        <v>0</v>
      </c>
      <c r="EJ83" s="341">
        <f t="shared" si="607"/>
        <v>0</v>
      </c>
      <c r="EK83" s="347">
        <f t="shared" si="608"/>
        <v>0</v>
      </c>
      <c r="EL83" s="341">
        <f t="shared" si="609"/>
        <v>0</v>
      </c>
      <c r="EM83" s="347">
        <f t="shared" si="610"/>
        <v>0</v>
      </c>
      <c r="EN83" s="348">
        <f t="shared" si="611"/>
        <v>0</v>
      </c>
    </row>
    <row r="84" spans="1:144" ht="19.5" customHeight="1">
      <c r="A84" s="349">
        <f t="shared" si="224"/>
        <v>71</v>
      </c>
      <c r="B84" s="1136"/>
      <c r="C84" s="1136"/>
      <c r="D84" s="350"/>
      <c r="E84" s="350"/>
      <c r="F84" s="350"/>
      <c r="G84" s="350"/>
      <c r="H84" s="350"/>
      <c r="I84" s="351" t="s">
        <v>17</v>
      </c>
      <c r="J84" s="350"/>
      <c r="K84" s="351" t="s">
        <v>44</v>
      </c>
      <c r="L84" s="350"/>
      <c r="M84" s="350"/>
      <c r="N84" s="326" t="str">
        <f>IF(L84="常勤",1,IF(M84="","",IF(M84=0,0,IF(ROUND(M84/⑤⑧処遇Ⅰ入力シート!$B$17,1)&lt;0.1,0.1,ROUND(M84/⑤⑧処遇Ⅰ入力シート!$B$17,1)))))</f>
        <v/>
      </c>
      <c r="O84" s="327"/>
      <c r="P84" s="328" t="s">
        <v>342</v>
      </c>
      <c r="Q84" s="352"/>
      <c r="R84" s="353"/>
      <c r="S84" s="354"/>
      <c r="T84" s="354"/>
      <c r="U84" s="355">
        <f t="shared" si="559"/>
        <v>0</v>
      </c>
      <c r="V84" s="354"/>
      <c r="W84" s="333" t="e">
        <f>ROUND((U84+V84)*⑤⑧処遇Ⅰ入力シート!$AG$17/⑤⑧処遇Ⅰ入力シート!$AC$17,0)</f>
        <v>#DIV/0!</v>
      </c>
      <c r="X84" s="356" t="e">
        <f t="shared" si="560"/>
        <v>#DIV/0!</v>
      </c>
      <c r="Y84" s="353"/>
      <c r="Z84" s="354"/>
      <c r="AA84" s="354"/>
      <c r="AB84" s="354"/>
      <c r="AC84" s="354"/>
      <c r="AD84" s="335">
        <f t="shared" si="561"/>
        <v>0</v>
      </c>
      <c r="AE84" s="333" t="e">
        <f>ROUND(AD84*⑤⑧処遇Ⅰ入力シート!$AG$17/⑤⑧処遇Ⅰ入力シート!$AC$17,0)</f>
        <v>#DIV/0!</v>
      </c>
      <c r="AF84" s="356" t="e">
        <f t="shared" si="562"/>
        <v>#DIV/0!</v>
      </c>
      <c r="AG84" s="357"/>
      <c r="AH84" s="354"/>
      <c r="AI84" s="354"/>
      <c r="AJ84" s="333" t="e">
        <f>ROUND(SUM(AG84:AI84)*⑤⑧処遇Ⅰ入力シート!$AG$17/⑤⑧処遇Ⅰ入力シート!$AC$17,0)</f>
        <v>#DIV/0!</v>
      </c>
      <c r="AK84" s="358" t="e">
        <f t="shared" si="563"/>
        <v>#DIV/0!</v>
      </c>
      <c r="AL84" s="338">
        <f t="shared" si="564"/>
        <v>0</v>
      </c>
      <c r="AM84" s="1131"/>
      <c r="AN84" s="1131"/>
      <c r="AO84" s="1131"/>
      <c r="AP84" s="252"/>
      <c r="AQ84" s="252"/>
      <c r="AR84" s="252"/>
      <c r="AS84" s="370"/>
      <c r="AT84" s="370"/>
      <c r="AU84" s="371"/>
      <c r="AV84" s="371"/>
      <c r="AW84" s="371"/>
      <c r="AX84" s="370"/>
      <c r="AY84" s="370"/>
      <c r="AZ84" s="372"/>
      <c r="BA84" s="372"/>
      <c r="BB84" s="373"/>
      <c r="BC84" s="373"/>
      <c r="BD84" s="373"/>
      <c r="BE84" s="373"/>
      <c r="BF84" s="373"/>
      <c r="BG84" s="373"/>
      <c r="BH84" s="228"/>
      <c r="BI84" s="370"/>
      <c r="BJ84" s="370"/>
      <c r="BK84" s="371"/>
      <c r="BL84" s="371"/>
      <c r="BM84" s="371"/>
      <c r="BN84" s="370"/>
      <c r="BO84" s="370"/>
      <c r="BP84" s="372"/>
      <c r="BQ84" s="372"/>
      <c r="BR84" s="372"/>
      <c r="BS84" s="373"/>
      <c r="BT84" s="373"/>
      <c r="BU84" s="373"/>
      <c r="BV84" s="373"/>
      <c r="BW84" s="373"/>
      <c r="BX84" s="373"/>
      <c r="BY84" s="252"/>
      <c r="BZ84" s="339" t="str">
        <f t="shared" si="565"/>
        <v>0</v>
      </c>
      <c r="CB84" s="340">
        <f t="shared" si="566"/>
        <v>0</v>
      </c>
      <c r="CC84" s="341">
        <f t="shared" si="567"/>
        <v>0</v>
      </c>
      <c r="CD84" s="341">
        <f t="shared" si="568"/>
        <v>0</v>
      </c>
      <c r="CE84" s="341">
        <f t="shared" si="569"/>
        <v>0</v>
      </c>
      <c r="CF84" s="341">
        <f t="shared" si="570"/>
        <v>0</v>
      </c>
      <c r="CG84" s="342">
        <f t="shared" si="571"/>
        <v>0</v>
      </c>
      <c r="CH84" s="341">
        <f t="shared" si="572"/>
        <v>0</v>
      </c>
      <c r="CI84" s="342">
        <f t="shared" si="573"/>
        <v>0</v>
      </c>
      <c r="CJ84" s="341">
        <f t="shared" si="574"/>
        <v>0</v>
      </c>
      <c r="CK84" s="342">
        <f t="shared" si="575"/>
        <v>0</v>
      </c>
      <c r="CL84" s="341">
        <f t="shared" si="576"/>
        <v>0</v>
      </c>
      <c r="CM84" s="341">
        <f t="shared" si="577"/>
        <v>0</v>
      </c>
      <c r="CN84" s="341">
        <f t="shared" si="578"/>
        <v>0</v>
      </c>
      <c r="CO84" s="341">
        <f t="shared" si="579"/>
        <v>0</v>
      </c>
      <c r="CP84" s="341">
        <f t="shared" si="580"/>
        <v>0</v>
      </c>
      <c r="CQ84" s="342">
        <f t="shared" si="581"/>
        <v>0</v>
      </c>
      <c r="CR84" s="341">
        <f t="shared" si="582"/>
        <v>0</v>
      </c>
      <c r="CS84" s="342">
        <f t="shared" si="583"/>
        <v>0</v>
      </c>
      <c r="CT84" s="341">
        <f t="shared" si="584"/>
        <v>0</v>
      </c>
      <c r="CU84" s="342">
        <f t="shared" si="585"/>
        <v>0</v>
      </c>
      <c r="CV84" s="344">
        <f t="shared" si="68"/>
        <v>0</v>
      </c>
      <c r="CW84" s="344">
        <f t="shared" si="586"/>
        <v>0</v>
      </c>
      <c r="CX84" s="344">
        <f t="shared" si="69"/>
        <v>0</v>
      </c>
      <c r="CY84" s="344">
        <f t="shared" si="549"/>
        <v>0</v>
      </c>
      <c r="CZ84" s="344">
        <f t="shared" si="71"/>
        <v>0</v>
      </c>
      <c r="DA84" s="344">
        <f t="shared" si="550"/>
        <v>0</v>
      </c>
      <c r="DB84" s="344">
        <f t="shared" si="73"/>
        <v>0</v>
      </c>
      <c r="DC84" s="344">
        <f t="shared" si="551"/>
        <v>0</v>
      </c>
      <c r="DD84" s="344">
        <f t="shared" si="75"/>
        <v>0</v>
      </c>
      <c r="DE84" s="344">
        <f t="shared" si="552"/>
        <v>0</v>
      </c>
      <c r="DF84" s="344">
        <f t="shared" si="77"/>
        <v>0</v>
      </c>
      <c r="DG84" s="344">
        <f t="shared" si="553"/>
        <v>0</v>
      </c>
      <c r="DH84" s="344">
        <f t="shared" si="79"/>
        <v>0</v>
      </c>
      <c r="DI84" s="344">
        <f t="shared" si="587"/>
        <v>0</v>
      </c>
      <c r="DJ84" s="344">
        <f t="shared" si="588"/>
        <v>0</v>
      </c>
      <c r="DK84" s="344">
        <f t="shared" si="589"/>
        <v>0</v>
      </c>
      <c r="DL84" s="344">
        <f t="shared" si="590"/>
        <v>0</v>
      </c>
      <c r="DM84" s="342">
        <f t="shared" si="591"/>
        <v>0</v>
      </c>
      <c r="DN84" s="344">
        <f t="shared" si="592"/>
        <v>0</v>
      </c>
      <c r="DO84" s="342">
        <f t="shared" si="593"/>
        <v>0</v>
      </c>
      <c r="DP84" s="344">
        <f t="shared" si="594"/>
        <v>0</v>
      </c>
      <c r="DQ84" s="342">
        <f t="shared" si="595"/>
        <v>0</v>
      </c>
      <c r="DR84" s="341">
        <f t="shared" si="596"/>
        <v>0</v>
      </c>
      <c r="DS84" s="341">
        <f t="shared" si="49"/>
        <v>0</v>
      </c>
      <c r="DT84" s="341">
        <f t="shared" si="597"/>
        <v>0</v>
      </c>
      <c r="DU84" s="341">
        <f t="shared" si="554"/>
        <v>0</v>
      </c>
      <c r="DV84" s="341">
        <f t="shared" si="598"/>
        <v>0</v>
      </c>
      <c r="DW84" s="341">
        <f t="shared" si="555"/>
        <v>0</v>
      </c>
      <c r="DX84" s="341">
        <f t="shared" si="599"/>
        <v>0</v>
      </c>
      <c r="DY84" s="341">
        <f t="shared" si="556"/>
        <v>0</v>
      </c>
      <c r="DZ84" s="341">
        <f t="shared" si="600"/>
        <v>0</v>
      </c>
      <c r="EA84" s="341">
        <f t="shared" si="557"/>
        <v>0</v>
      </c>
      <c r="EB84" s="341">
        <f t="shared" si="601"/>
        <v>0</v>
      </c>
      <c r="EC84" s="341">
        <f t="shared" si="558"/>
        <v>0</v>
      </c>
      <c r="ED84" s="341">
        <f t="shared" si="602"/>
        <v>0</v>
      </c>
      <c r="EE84" s="341">
        <f t="shared" si="55"/>
        <v>0</v>
      </c>
      <c r="EF84" s="341">
        <f t="shared" si="603"/>
        <v>0</v>
      </c>
      <c r="EG84" s="341">
        <f t="shared" si="604"/>
        <v>0</v>
      </c>
      <c r="EH84" s="341">
        <f t="shared" si="605"/>
        <v>0</v>
      </c>
      <c r="EI84" s="346">
        <f t="shared" si="606"/>
        <v>0</v>
      </c>
      <c r="EJ84" s="341">
        <f t="shared" si="607"/>
        <v>0</v>
      </c>
      <c r="EK84" s="347">
        <f t="shared" si="608"/>
        <v>0</v>
      </c>
      <c r="EL84" s="341">
        <f t="shared" si="609"/>
        <v>0</v>
      </c>
      <c r="EM84" s="347">
        <f t="shared" si="610"/>
        <v>0</v>
      </c>
      <c r="EN84" s="348">
        <f t="shared" si="611"/>
        <v>0</v>
      </c>
    </row>
    <row r="85" spans="1:144" ht="19.5" customHeight="1">
      <c r="A85" s="349">
        <f t="shared" si="224"/>
        <v>72</v>
      </c>
      <c r="B85" s="1136"/>
      <c r="C85" s="1136"/>
      <c r="D85" s="350"/>
      <c r="E85" s="350"/>
      <c r="F85" s="350"/>
      <c r="G85" s="350"/>
      <c r="H85" s="350"/>
      <c r="I85" s="351" t="s">
        <v>17</v>
      </c>
      <c r="J85" s="350"/>
      <c r="K85" s="351" t="s">
        <v>44</v>
      </c>
      <c r="L85" s="350"/>
      <c r="M85" s="350"/>
      <c r="N85" s="326" t="str">
        <f>IF(L85="常勤",1,IF(M85="","",IF(M85=0,0,IF(ROUND(M85/⑤⑧処遇Ⅰ入力シート!$B$17,1)&lt;0.1,0.1,ROUND(M85/⑤⑧処遇Ⅰ入力シート!$B$17,1)))))</f>
        <v/>
      </c>
      <c r="O85" s="327"/>
      <c r="P85" s="328" t="s">
        <v>342</v>
      </c>
      <c r="Q85" s="352"/>
      <c r="R85" s="353"/>
      <c r="S85" s="354"/>
      <c r="T85" s="354"/>
      <c r="U85" s="355">
        <f t="shared" si="559"/>
        <v>0</v>
      </c>
      <c r="V85" s="354"/>
      <c r="W85" s="333" t="e">
        <f>ROUND((U85+V85)*⑤⑧処遇Ⅰ入力シート!$AG$17/⑤⑧処遇Ⅰ入力シート!$AC$17,0)</f>
        <v>#DIV/0!</v>
      </c>
      <c r="X85" s="356" t="e">
        <f t="shared" si="560"/>
        <v>#DIV/0!</v>
      </c>
      <c r="Y85" s="353"/>
      <c r="Z85" s="354"/>
      <c r="AA85" s="354"/>
      <c r="AB85" s="354"/>
      <c r="AC85" s="354"/>
      <c r="AD85" s="335">
        <f t="shared" si="561"/>
        <v>0</v>
      </c>
      <c r="AE85" s="333" t="e">
        <f>ROUND(AD85*⑤⑧処遇Ⅰ入力シート!$AG$17/⑤⑧処遇Ⅰ入力シート!$AC$17,0)</f>
        <v>#DIV/0!</v>
      </c>
      <c r="AF85" s="356" t="e">
        <f t="shared" si="562"/>
        <v>#DIV/0!</v>
      </c>
      <c r="AG85" s="357"/>
      <c r="AH85" s="354"/>
      <c r="AI85" s="354"/>
      <c r="AJ85" s="333" t="e">
        <f>ROUND(SUM(AG85:AI85)*⑤⑧処遇Ⅰ入力シート!$AG$17/⑤⑧処遇Ⅰ入力シート!$AC$17,0)</f>
        <v>#DIV/0!</v>
      </c>
      <c r="AK85" s="358" t="e">
        <f t="shared" si="563"/>
        <v>#DIV/0!</v>
      </c>
      <c r="AL85" s="338">
        <f t="shared" si="564"/>
        <v>0</v>
      </c>
      <c r="AM85" s="1131"/>
      <c r="AN85" s="1131"/>
      <c r="AO85" s="1131"/>
      <c r="AP85" s="252"/>
      <c r="AQ85" s="252"/>
      <c r="AR85" s="252"/>
      <c r="AS85" s="370"/>
      <c r="AT85" s="370"/>
      <c r="AU85" s="371"/>
      <c r="AV85" s="371"/>
      <c r="AW85" s="371"/>
      <c r="AX85" s="370"/>
      <c r="AY85" s="370"/>
      <c r="AZ85" s="372"/>
      <c r="BA85" s="372"/>
      <c r="BB85" s="373"/>
      <c r="BC85" s="373"/>
      <c r="BD85" s="373"/>
      <c r="BE85" s="373"/>
      <c r="BF85" s="373"/>
      <c r="BG85" s="373"/>
      <c r="BH85" s="228"/>
      <c r="BI85" s="370"/>
      <c r="BJ85" s="370"/>
      <c r="BK85" s="371"/>
      <c r="BL85" s="371"/>
      <c r="BM85" s="371"/>
      <c r="BN85" s="370"/>
      <c r="BO85" s="370"/>
      <c r="BP85" s="372"/>
      <c r="BQ85" s="372"/>
      <c r="BR85" s="372"/>
      <c r="BS85" s="373"/>
      <c r="BT85" s="373"/>
      <c r="BU85" s="373"/>
      <c r="BV85" s="373"/>
      <c r="BW85" s="373"/>
      <c r="BX85" s="373"/>
      <c r="BY85" s="252"/>
      <c r="BZ85" s="339" t="str">
        <f t="shared" si="565"/>
        <v>0</v>
      </c>
      <c r="CB85" s="340">
        <f t="shared" si="566"/>
        <v>0</v>
      </c>
      <c r="CC85" s="341">
        <f t="shared" si="567"/>
        <v>0</v>
      </c>
      <c r="CD85" s="341">
        <f t="shared" si="568"/>
        <v>0</v>
      </c>
      <c r="CE85" s="341">
        <f t="shared" si="569"/>
        <v>0</v>
      </c>
      <c r="CF85" s="341">
        <f t="shared" si="570"/>
        <v>0</v>
      </c>
      <c r="CG85" s="342">
        <f t="shared" si="571"/>
        <v>0</v>
      </c>
      <c r="CH85" s="341">
        <f t="shared" si="572"/>
        <v>0</v>
      </c>
      <c r="CI85" s="342">
        <f t="shared" si="573"/>
        <v>0</v>
      </c>
      <c r="CJ85" s="341">
        <f t="shared" si="574"/>
        <v>0</v>
      </c>
      <c r="CK85" s="342">
        <f t="shared" si="575"/>
        <v>0</v>
      </c>
      <c r="CL85" s="341">
        <f t="shared" si="576"/>
        <v>0</v>
      </c>
      <c r="CM85" s="341">
        <f t="shared" si="577"/>
        <v>0</v>
      </c>
      <c r="CN85" s="341">
        <f t="shared" si="578"/>
        <v>0</v>
      </c>
      <c r="CO85" s="341">
        <f t="shared" si="579"/>
        <v>0</v>
      </c>
      <c r="CP85" s="341">
        <f t="shared" si="580"/>
        <v>0</v>
      </c>
      <c r="CQ85" s="342">
        <f t="shared" si="581"/>
        <v>0</v>
      </c>
      <c r="CR85" s="341">
        <f t="shared" si="582"/>
        <v>0</v>
      </c>
      <c r="CS85" s="342">
        <f t="shared" si="583"/>
        <v>0</v>
      </c>
      <c r="CT85" s="341">
        <f t="shared" si="584"/>
        <v>0</v>
      </c>
      <c r="CU85" s="342">
        <f t="shared" si="585"/>
        <v>0</v>
      </c>
      <c r="CV85" s="344">
        <f t="shared" si="68"/>
        <v>0</v>
      </c>
      <c r="CW85" s="344">
        <f t="shared" si="586"/>
        <v>0</v>
      </c>
      <c r="CX85" s="344">
        <f t="shared" si="69"/>
        <v>0</v>
      </c>
      <c r="CY85" s="344">
        <f t="shared" si="549"/>
        <v>0</v>
      </c>
      <c r="CZ85" s="344">
        <f t="shared" si="71"/>
        <v>0</v>
      </c>
      <c r="DA85" s="344">
        <f t="shared" si="550"/>
        <v>0</v>
      </c>
      <c r="DB85" s="344">
        <f t="shared" si="73"/>
        <v>0</v>
      </c>
      <c r="DC85" s="344">
        <f t="shared" si="551"/>
        <v>0</v>
      </c>
      <c r="DD85" s="344">
        <f t="shared" si="75"/>
        <v>0</v>
      </c>
      <c r="DE85" s="344">
        <f t="shared" si="552"/>
        <v>0</v>
      </c>
      <c r="DF85" s="344">
        <f t="shared" si="77"/>
        <v>0</v>
      </c>
      <c r="DG85" s="344">
        <f t="shared" si="553"/>
        <v>0</v>
      </c>
      <c r="DH85" s="344">
        <f t="shared" si="79"/>
        <v>0</v>
      </c>
      <c r="DI85" s="344">
        <f t="shared" si="587"/>
        <v>0</v>
      </c>
      <c r="DJ85" s="344">
        <f t="shared" si="588"/>
        <v>0</v>
      </c>
      <c r="DK85" s="344">
        <f t="shared" si="589"/>
        <v>0</v>
      </c>
      <c r="DL85" s="344">
        <f t="shared" si="590"/>
        <v>0</v>
      </c>
      <c r="DM85" s="342">
        <f t="shared" si="591"/>
        <v>0</v>
      </c>
      <c r="DN85" s="344">
        <f t="shared" si="592"/>
        <v>0</v>
      </c>
      <c r="DO85" s="342">
        <f t="shared" si="593"/>
        <v>0</v>
      </c>
      <c r="DP85" s="344">
        <f t="shared" si="594"/>
        <v>0</v>
      </c>
      <c r="DQ85" s="342">
        <f t="shared" si="595"/>
        <v>0</v>
      </c>
      <c r="DR85" s="341">
        <f t="shared" si="596"/>
        <v>0</v>
      </c>
      <c r="DS85" s="341">
        <f t="shared" si="49"/>
        <v>0</v>
      </c>
      <c r="DT85" s="341">
        <f t="shared" si="597"/>
        <v>0</v>
      </c>
      <c r="DU85" s="341">
        <f t="shared" si="554"/>
        <v>0</v>
      </c>
      <c r="DV85" s="341">
        <f t="shared" si="598"/>
        <v>0</v>
      </c>
      <c r="DW85" s="341">
        <f t="shared" si="555"/>
        <v>0</v>
      </c>
      <c r="DX85" s="341">
        <f t="shared" si="599"/>
        <v>0</v>
      </c>
      <c r="DY85" s="341">
        <f t="shared" si="556"/>
        <v>0</v>
      </c>
      <c r="DZ85" s="341">
        <f t="shared" si="600"/>
        <v>0</v>
      </c>
      <c r="EA85" s="341">
        <f t="shared" si="557"/>
        <v>0</v>
      </c>
      <c r="EB85" s="341">
        <f t="shared" si="601"/>
        <v>0</v>
      </c>
      <c r="EC85" s="341">
        <f t="shared" si="558"/>
        <v>0</v>
      </c>
      <c r="ED85" s="341">
        <f t="shared" si="602"/>
        <v>0</v>
      </c>
      <c r="EE85" s="341">
        <f t="shared" si="55"/>
        <v>0</v>
      </c>
      <c r="EF85" s="341">
        <f t="shared" si="603"/>
        <v>0</v>
      </c>
      <c r="EG85" s="341">
        <f t="shared" si="604"/>
        <v>0</v>
      </c>
      <c r="EH85" s="341">
        <f t="shared" si="605"/>
        <v>0</v>
      </c>
      <c r="EI85" s="346">
        <f t="shared" si="606"/>
        <v>0</v>
      </c>
      <c r="EJ85" s="341">
        <f t="shared" si="607"/>
        <v>0</v>
      </c>
      <c r="EK85" s="347">
        <f t="shared" si="608"/>
        <v>0</v>
      </c>
      <c r="EL85" s="341">
        <f t="shared" si="609"/>
        <v>0</v>
      </c>
      <c r="EM85" s="347">
        <f t="shared" si="610"/>
        <v>0</v>
      </c>
      <c r="EN85" s="348">
        <f t="shared" si="611"/>
        <v>0</v>
      </c>
    </row>
    <row r="86" spans="1:144" ht="19.5" customHeight="1">
      <c r="A86" s="349">
        <f t="shared" si="224"/>
        <v>73</v>
      </c>
      <c r="B86" s="1136"/>
      <c r="C86" s="1136"/>
      <c r="D86" s="350"/>
      <c r="E86" s="350"/>
      <c r="F86" s="350"/>
      <c r="G86" s="350"/>
      <c r="H86" s="350"/>
      <c r="I86" s="351" t="s">
        <v>17</v>
      </c>
      <c r="J86" s="350"/>
      <c r="K86" s="351" t="s">
        <v>44</v>
      </c>
      <c r="L86" s="350"/>
      <c r="M86" s="350"/>
      <c r="N86" s="326" t="str">
        <f>IF(L86="常勤",1,IF(M86="","",IF(M86=0,0,IF(ROUND(M86/⑤⑧処遇Ⅰ入力シート!$B$17,1)&lt;0.1,0.1,ROUND(M86/⑤⑧処遇Ⅰ入力シート!$B$17,1)))))</f>
        <v/>
      </c>
      <c r="O86" s="327"/>
      <c r="P86" s="328" t="s">
        <v>342</v>
      </c>
      <c r="Q86" s="352"/>
      <c r="R86" s="353"/>
      <c r="S86" s="354"/>
      <c r="T86" s="354"/>
      <c r="U86" s="355">
        <f t="shared" si="559"/>
        <v>0</v>
      </c>
      <c r="V86" s="354"/>
      <c r="W86" s="333" t="e">
        <f>ROUND((U86+V86)*⑤⑧処遇Ⅰ入力シート!$AG$17/⑤⑧処遇Ⅰ入力シート!$AC$17,0)</f>
        <v>#DIV/0!</v>
      </c>
      <c r="X86" s="356" t="e">
        <f t="shared" si="560"/>
        <v>#DIV/0!</v>
      </c>
      <c r="Y86" s="353"/>
      <c r="Z86" s="354"/>
      <c r="AA86" s="354"/>
      <c r="AB86" s="354"/>
      <c r="AC86" s="354"/>
      <c r="AD86" s="335">
        <f t="shared" si="561"/>
        <v>0</v>
      </c>
      <c r="AE86" s="333" t="e">
        <f>ROUND(AD86*⑤⑧処遇Ⅰ入力シート!$AG$17/⑤⑧処遇Ⅰ入力シート!$AC$17,0)</f>
        <v>#DIV/0!</v>
      </c>
      <c r="AF86" s="356" t="e">
        <f t="shared" si="562"/>
        <v>#DIV/0!</v>
      </c>
      <c r="AG86" s="357"/>
      <c r="AH86" s="354"/>
      <c r="AI86" s="354"/>
      <c r="AJ86" s="333" t="e">
        <f>ROUND(SUM(AG86:AI86)*⑤⑧処遇Ⅰ入力シート!$AG$17/⑤⑧処遇Ⅰ入力シート!$AC$17,0)</f>
        <v>#DIV/0!</v>
      </c>
      <c r="AK86" s="358" t="e">
        <f t="shared" si="563"/>
        <v>#DIV/0!</v>
      </c>
      <c r="AL86" s="338">
        <f t="shared" si="564"/>
        <v>0</v>
      </c>
      <c r="AM86" s="1131"/>
      <c r="AN86" s="1131"/>
      <c r="AO86" s="1131"/>
      <c r="AP86" s="252"/>
      <c r="AQ86" s="252"/>
      <c r="AR86" s="252"/>
      <c r="AS86" s="370"/>
      <c r="AT86" s="370"/>
      <c r="AU86" s="371"/>
      <c r="AV86" s="371"/>
      <c r="AW86" s="371"/>
      <c r="AX86" s="370"/>
      <c r="AY86" s="370"/>
      <c r="AZ86" s="372"/>
      <c r="BA86" s="372"/>
      <c r="BB86" s="373"/>
      <c r="BC86" s="373"/>
      <c r="BD86" s="373"/>
      <c r="BE86" s="373"/>
      <c r="BF86" s="373"/>
      <c r="BG86" s="373"/>
      <c r="BH86" s="228"/>
      <c r="BI86" s="370"/>
      <c r="BJ86" s="370"/>
      <c r="BK86" s="371"/>
      <c r="BL86" s="371"/>
      <c r="BM86" s="371"/>
      <c r="BN86" s="370"/>
      <c r="BO86" s="370"/>
      <c r="BP86" s="372"/>
      <c r="BQ86" s="372"/>
      <c r="BR86" s="372"/>
      <c r="BS86" s="373"/>
      <c r="BT86" s="373"/>
      <c r="BU86" s="373"/>
      <c r="BV86" s="373"/>
      <c r="BW86" s="373"/>
      <c r="BX86" s="373"/>
      <c r="BY86" s="252"/>
      <c r="BZ86" s="339" t="str">
        <f t="shared" si="565"/>
        <v>0</v>
      </c>
      <c r="CB86" s="340">
        <f t="shared" si="566"/>
        <v>0</v>
      </c>
      <c r="CC86" s="341">
        <f t="shared" si="567"/>
        <v>0</v>
      </c>
      <c r="CD86" s="341">
        <f t="shared" si="568"/>
        <v>0</v>
      </c>
      <c r="CE86" s="341">
        <f t="shared" si="569"/>
        <v>0</v>
      </c>
      <c r="CF86" s="341">
        <f t="shared" si="570"/>
        <v>0</v>
      </c>
      <c r="CG86" s="342">
        <f t="shared" si="571"/>
        <v>0</v>
      </c>
      <c r="CH86" s="341">
        <f t="shared" si="572"/>
        <v>0</v>
      </c>
      <c r="CI86" s="342">
        <f t="shared" si="573"/>
        <v>0</v>
      </c>
      <c r="CJ86" s="341">
        <f t="shared" si="574"/>
        <v>0</v>
      </c>
      <c r="CK86" s="342">
        <f t="shared" si="575"/>
        <v>0</v>
      </c>
      <c r="CL86" s="341">
        <f t="shared" si="576"/>
        <v>0</v>
      </c>
      <c r="CM86" s="341">
        <f t="shared" si="577"/>
        <v>0</v>
      </c>
      <c r="CN86" s="341">
        <f t="shared" si="578"/>
        <v>0</v>
      </c>
      <c r="CO86" s="341">
        <f t="shared" si="579"/>
        <v>0</v>
      </c>
      <c r="CP86" s="341">
        <f t="shared" si="580"/>
        <v>0</v>
      </c>
      <c r="CQ86" s="342">
        <f t="shared" si="581"/>
        <v>0</v>
      </c>
      <c r="CR86" s="341">
        <f t="shared" si="582"/>
        <v>0</v>
      </c>
      <c r="CS86" s="342">
        <f t="shared" si="583"/>
        <v>0</v>
      </c>
      <c r="CT86" s="341">
        <f t="shared" si="584"/>
        <v>0</v>
      </c>
      <c r="CU86" s="342">
        <f t="shared" si="585"/>
        <v>0</v>
      </c>
      <c r="CV86" s="344">
        <f t="shared" si="68"/>
        <v>0</v>
      </c>
      <c r="CW86" s="344">
        <f t="shared" si="586"/>
        <v>0</v>
      </c>
      <c r="CX86" s="344">
        <f t="shared" si="69"/>
        <v>0</v>
      </c>
      <c r="CY86" s="344">
        <f t="shared" si="549"/>
        <v>0</v>
      </c>
      <c r="CZ86" s="344">
        <f t="shared" si="71"/>
        <v>0</v>
      </c>
      <c r="DA86" s="344">
        <f t="shared" si="550"/>
        <v>0</v>
      </c>
      <c r="DB86" s="344">
        <f t="shared" si="73"/>
        <v>0</v>
      </c>
      <c r="DC86" s="344">
        <f t="shared" si="551"/>
        <v>0</v>
      </c>
      <c r="DD86" s="344">
        <f t="shared" si="75"/>
        <v>0</v>
      </c>
      <c r="DE86" s="344">
        <f t="shared" si="552"/>
        <v>0</v>
      </c>
      <c r="DF86" s="344">
        <f t="shared" si="77"/>
        <v>0</v>
      </c>
      <c r="DG86" s="344">
        <f t="shared" si="553"/>
        <v>0</v>
      </c>
      <c r="DH86" s="344">
        <f t="shared" si="79"/>
        <v>0</v>
      </c>
      <c r="DI86" s="344">
        <f t="shared" si="587"/>
        <v>0</v>
      </c>
      <c r="DJ86" s="344">
        <f t="shared" si="588"/>
        <v>0</v>
      </c>
      <c r="DK86" s="344">
        <f t="shared" si="589"/>
        <v>0</v>
      </c>
      <c r="DL86" s="344">
        <f t="shared" si="590"/>
        <v>0</v>
      </c>
      <c r="DM86" s="342">
        <f t="shared" si="591"/>
        <v>0</v>
      </c>
      <c r="DN86" s="344">
        <f t="shared" si="592"/>
        <v>0</v>
      </c>
      <c r="DO86" s="342">
        <f t="shared" si="593"/>
        <v>0</v>
      </c>
      <c r="DP86" s="344">
        <f t="shared" si="594"/>
        <v>0</v>
      </c>
      <c r="DQ86" s="342">
        <f t="shared" si="595"/>
        <v>0</v>
      </c>
      <c r="DR86" s="341">
        <f t="shared" si="596"/>
        <v>0</v>
      </c>
      <c r="DS86" s="341">
        <f t="shared" si="49"/>
        <v>0</v>
      </c>
      <c r="DT86" s="341">
        <f t="shared" si="597"/>
        <v>0</v>
      </c>
      <c r="DU86" s="341">
        <f t="shared" si="554"/>
        <v>0</v>
      </c>
      <c r="DV86" s="341">
        <f t="shared" si="598"/>
        <v>0</v>
      </c>
      <c r="DW86" s="341">
        <f t="shared" si="555"/>
        <v>0</v>
      </c>
      <c r="DX86" s="341">
        <f t="shared" si="599"/>
        <v>0</v>
      </c>
      <c r="DY86" s="341">
        <f t="shared" si="556"/>
        <v>0</v>
      </c>
      <c r="DZ86" s="341">
        <f t="shared" si="600"/>
        <v>0</v>
      </c>
      <c r="EA86" s="341">
        <f t="shared" si="557"/>
        <v>0</v>
      </c>
      <c r="EB86" s="341">
        <f t="shared" si="601"/>
        <v>0</v>
      </c>
      <c r="EC86" s="341">
        <f t="shared" si="558"/>
        <v>0</v>
      </c>
      <c r="ED86" s="341">
        <f t="shared" si="602"/>
        <v>0</v>
      </c>
      <c r="EE86" s="341">
        <f t="shared" si="55"/>
        <v>0</v>
      </c>
      <c r="EF86" s="341">
        <f t="shared" si="603"/>
        <v>0</v>
      </c>
      <c r="EG86" s="341">
        <f t="shared" si="604"/>
        <v>0</v>
      </c>
      <c r="EH86" s="341">
        <f t="shared" si="605"/>
        <v>0</v>
      </c>
      <c r="EI86" s="346">
        <f t="shared" si="606"/>
        <v>0</v>
      </c>
      <c r="EJ86" s="341">
        <f t="shared" si="607"/>
        <v>0</v>
      </c>
      <c r="EK86" s="347">
        <f t="shared" si="608"/>
        <v>0</v>
      </c>
      <c r="EL86" s="341">
        <f t="shared" si="609"/>
        <v>0</v>
      </c>
      <c r="EM86" s="347">
        <f t="shared" si="610"/>
        <v>0</v>
      </c>
      <c r="EN86" s="348">
        <f t="shared" si="611"/>
        <v>0</v>
      </c>
    </row>
    <row r="87" spans="1:144" ht="19.5" customHeight="1">
      <c r="A87" s="349">
        <f t="shared" si="224"/>
        <v>74</v>
      </c>
      <c r="B87" s="1136"/>
      <c r="C87" s="1136"/>
      <c r="D87" s="350"/>
      <c r="E87" s="350"/>
      <c r="F87" s="350"/>
      <c r="G87" s="350"/>
      <c r="H87" s="350"/>
      <c r="I87" s="351" t="s">
        <v>17</v>
      </c>
      <c r="J87" s="350"/>
      <c r="K87" s="351" t="s">
        <v>44</v>
      </c>
      <c r="L87" s="350"/>
      <c r="M87" s="350"/>
      <c r="N87" s="326" t="str">
        <f>IF(L87="常勤",1,IF(M87="","",IF(M87=0,0,IF(ROUND(M87/⑤⑧処遇Ⅰ入力シート!$B$17,1)&lt;0.1,0.1,ROUND(M87/⑤⑧処遇Ⅰ入力シート!$B$17,1)))))</f>
        <v/>
      </c>
      <c r="O87" s="327"/>
      <c r="P87" s="328" t="s">
        <v>342</v>
      </c>
      <c r="Q87" s="352"/>
      <c r="R87" s="353"/>
      <c r="S87" s="354"/>
      <c r="T87" s="354"/>
      <c r="U87" s="355">
        <f t="shared" si="559"/>
        <v>0</v>
      </c>
      <c r="V87" s="354"/>
      <c r="W87" s="333" t="e">
        <f>ROUND((U87+V87)*⑤⑧処遇Ⅰ入力シート!$AG$17/⑤⑧処遇Ⅰ入力シート!$AC$17,0)</f>
        <v>#DIV/0!</v>
      </c>
      <c r="X87" s="356" t="e">
        <f t="shared" si="560"/>
        <v>#DIV/0!</v>
      </c>
      <c r="Y87" s="353"/>
      <c r="Z87" s="354"/>
      <c r="AA87" s="354"/>
      <c r="AB87" s="354"/>
      <c r="AC87" s="354"/>
      <c r="AD87" s="335">
        <f t="shared" si="561"/>
        <v>0</v>
      </c>
      <c r="AE87" s="333" t="e">
        <f>ROUND(AD87*⑤⑧処遇Ⅰ入力シート!$AG$17/⑤⑧処遇Ⅰ入力シート!$AC$17,0)</f>
        <v>#DIV/0!</v>
      </c>
      <c r="AF87" s="356" t="e">
        <f t="shared" si="562"/>
        <v>#DIV/0!</v>
      </c>
      <c r="AG87" s="357"/>
      <c r="AH87" s="354"/>
      <c r="AI87" s="354"/>
      <c r="AJ87" s="333" t="e">
        <f>ROUND(SUM(AG87:AI87)*⑤⑧処遇Ⅰ入力シート!$AG$17/⑤⑧処遇Ⅰ入力シート!$AC$17,0)</f>
        <v>#DIV/0!</v>
      </c>
      <c r="AK87" s="358" t="e">
        <f t="shared" si="563"/>
        <v>#DIV/0!</v>
      </c>
      <c r="AL87" s="338">
        <f t="shared" si="564"/>
        <v>0</v>
      </c>
      <c r="AM87" s="1131"/>
      <c r="AN87" s="1131"/>
      <c r="AO87" s="1131"/>
      <c r="AP87" s="252"/>
      <c r="AQ87" s="252"/>
      <c r="AR87" s="252"/>
      <c r="AS87" s="370"/>
      <c r="AT87" s="370"/>
      <c r="AU87" s="371"/>
      <c r="AV87" s="371"/>
      <c r="AW87" s="371"/>
      <c r="AX87" s="370"/>
      <c r="AY87" s="370"/>
      <c r="AZ87" s="372"/>
      <c r="BA87" s="372"/>
      <c r="BB87" s="373"/>
      <c r="BC87" s="373"/>
      <c r="BD87" s="373"/>
      <c r="BE87" s="373"/>
      <c r="BF87" s="373"/>
      <c r="BG87" s="373"/>
      <c r="BH87" s="228"/>
      <c r="BI87" s="370"/>
      <c r="BJ87" s="370"/>
      <c r="BK87" s="371"/>
      <c r="BL87" s="371"/>
      <c r="BM87" s="371"/>
      <c r="BN87" s="370"/>
      <c r="BO87" s="370"/>
      <c r="BP87" s="372"/>
      <c r="BQ87" s="372"/>
      <c r="BR87" s="372"/>
      <c r="BS87" s="373"/>
      <c r="BT87" s="373"/>
      <c r="BU87" s="373"/>
      <c r="BV87" s="373"/>
      <c r="BW87" s="373"/>
      <c r="BX87" s="373"/>
      <c r="BY87" s="252"/>
      <c r="BZ87" s="339" t="str">
        <f t="shared" si="565"/>
        <v>0</v>
      </c>
      <c r="CB87" s="340">
        <f t="shared" si="566"/>
        <v>0</v>
      </c>
      <c r="CC87" s="341">
        <f t="shared" si="567"/>
        <v>0</v>
      </c>
      <c r="CD87" s="341">
        <f t="shared" si="568"/>
        <v>0</v>
      </c>
      <c r="CE87" s="341">
        <f t="shared" si="569"/>
        <v>0</v>
      </c>
      <c r="CF87" s="341">
        <f t="shared" si="570"/>
        <v>0</v>
      </c>
      <c r="CG87" s="342">
        <f t="shared" si="571"/>
        <v>0</v>
      </c>
      <c r="CH87" s="341">
        <f t="shared" si="572"/>
        <v>0</v>
      </c>
      <c r="CI87" s="342">
        <f t="shared" si="573"/>
        <v>0</v>
      </c>
      <c r="CJ87" s="341">
        <f t="shared" si="574"/>
        <v>0</v>
      </c>
      <c r="CK87" s="342">
        <f t="shared" si="575"/>
        <v>0</v>
      </c>
      <c r="CL87" s="341">
        <f t="shared" si="576"/>
        <v>0</v>
      </c>
      <c r="CM87" s="341">
        <f t="shared" si="577"/>
        <v>0</v>
      </c>
      <c r="CN87" s="341">
        <f t="shared" si="578"/>
        <v>0</v>
      </c>
      <c r="CO87" s="341">
        <f t="shared" si="579"/>
        <v>0</v>
      </c>
      <c r="CP87" s="341">
        <f t="shared" si="580"/>
        <v>0</v>
      </c>
      <c r="CQ87" s="342">
        <f t="shared" si="581"/>
        <v>0</v>
      </c>
      <c r="CR87" s="341">
        <f t="shared" si="582"/>
        <v>0</v>
      </c>
      <c r="CS87" s="342">
        <f t="shared" si="583"/>
        <v>0</v>
      </c>
      <c r="CT87" s="341">
        <f t="shared" si="584"/>
        <v>0</v>
      </c>
      <c r="CU87" s="342">
        <f t="shared" si="585"/>
        <v>0</v>
      </c>
      <c r="CV87" s="344">
        <f t="shared" si="68"/>
        <v>0</v>
      </c>
      <c r="CW87" s="344">
        <f t="shared" si="586"/>
        <v>0</v>
      </c>
      <c r="CX87" s="344">
        <f t="shared" si="69"/>
        <v>0</v>
      </c>
      <c r="CY87" s="344">
        <f t="shared" si="549"/>
        <v>0</v>
      </c>
      <c r="CZ87" s="344">
        <f t="shared" si="71"/>
        <v>0</v>
      </c>
      <c r="DA87" s="344">
        <f t="shared" si="550"/>
        <v>0</v>
      </c>
      <c r="DB87" s="344">
        <f t="shared" si="73"/>
        <v>0</v>
      </c>
      <c r="DC87" s="344">
        <f t="shared" si="551"/>
        <v>0</v>
      </c>
      <c r="DD87" s="344">
        <f t="shared" si="75"/>
        <v>0</v>
      </c>
      <c r="DE87" s="344">
        <f t="shared" si="552"/>
        <v>0</v>
      </c>
      <c r="DF87" s="344">
        <f t="shared" si="77"/>
        <v>0</v>
      </c>
      <c r="DG87" s="344">
        <f t="shared" si="553"/>
        <v>0</v>
      </c>
      <c r="DH87" s="344">
        <f t="shared" si="79"/>
        <v>0</v>
      </c>
      <c r="DI87" s="344">
        <f t="shared" si="587"/>
        <v>0</v>
      </c>
      <c r="DJ87" s="344">
        <f t="shared" si="588"/>
        <v>0</v>
      </c>
      <c r="DK87" s="344">
        <f t="shared" si="589"/>
        <v>0</v>
      </c>
      <c r="DL87" s="344">
        <f t="shared" si="590"/>
        <v>0</v>
      </c>
      <c r="DM87" s="342">
        <f t="shared" si="591"/>
        <v>0</v>
      </c>
      <c r="DN87" s="344">
        <f t="shared" si="592"/>
        <v>0</v>
      </c>
      <c r="DO87" s="342">
        <f t="shared" si="593"/>
        <v>0</v>
      </c>
      <c r="DP87" s="344">
        <f t="shared" si="594"/>
        <v>0</v>
      </c>
      <c r="DQ87" s="342">
        <f t="shared" si="595"/>
        <v>0</v>
      </c>
      <c r="DR87" s="341">
        <f t="shared" si="596"/>
        <v>0</v>
      </c>
      <c r="DS87" s="341">
        <f t="shared" si="49"/>
        <v>0</v>
      </c>
      <c r="DT87" s="341">
        <f t="shared" si="597"/>
        <v>0</v>
      </c>
      <c r="DU87" s="341">
        <f t="shared" si="554"/>
        <v>0</v>
      </c>
      <c r="DV87" s="341">
        <f t="shared" si="598"/>
        <v>0</v>
      </c>
      <c r="DW87" s="341">
        <f t="shared" si="555"/>
        <v>0</v>
      </c>
      <c r="DX87" s="341">
        <f t="shared" si="599"/>
        <v>0</v>
      </c>
      <c r="DY87" s="341">
        <f t="shared" si="556"/>
        <v>0</v>
      </c>
      <c r="DZ87" s="341">
        <f t="shared" si="600"/>
        <v>0</v>
      </c>
      <c r="EA87" s="341">
        <f t="shared" si="557"/>
        <v>0</v>
      </c>
      <c r="EB87" s="341">
        <f t="shared" si="601"/>
        <v>0</v>
      </c>
      <c r="EC87" s="341">
        <f t="shared" si="558"/>
        <v>0</v>
      </c>
      <c r="ED87" s="341">
        <f t="shared" si="602"/>
        <v>0</v>
      </c>
      <c r="EE87" s="341">
        <f t="shared" si="55"/>
        <v>0</v>
      </c>
      <c r="EF87" s="341">
        <f t="shared" si="603"/>
        <v>0</v>
      </c>
      <c r="EG87" s="341">
        <f t="shared" si="604"/>
        <v>0</v>
      </c>
      <c r="EH87" s="341">
        <f t="shared" si="605"/>
        <v>0</v>
      </c>
      <c r="EI87" s="346">
        <f t="shared" si="606"/>
        <v>0</v>
      </c>
      <c r="EJ87" s="341">
        <f t="shared" si="607"/>
        <v>0</v>
      </c>
      <c r="EK87" s="347">
        <f t="shared" si="608"/>
        <v>0</v>
      </c>
      <c r="EL87" s="341">
        <f t="shared" si="609"/>
        <v>0</v>
      </c>
      <c r="EM87" s="347">
        <f t="shared" si="610"/>
        <v>0</v>
      </c>
      <c r="EN87" s="348">
        <f t="shared" si="611"/>
        <v>0</v>
      </c>
    </row>
    <row r="88" spans="1:144" ht="19.5" customHeight="1">
      <c r="A88" s="349">
        <f t="shared" si="224"/>
        <v>75</v>
      </c>
      <c r="B88" s="1136"/>
      <c r="C88" s="1136"/>
      <c r="D88" s="350"/>
      <c r="E88" s="350"/>
      <c r="F88" s="350"/>
      <c r="G88" s="350"/>
      <c r="H88" s="350"/>
      <c r="I88" s="351" t="s">
        <v>17</v>
      </c>
      <c r="J88" s="350"/>
      <c r="K88" s="351" t="s">
        <v>44</v>
      </c>
      <c r="L88" s="350"/>
      <c r="M88" s="350"/>
      <c r="N88" s="326" t="str">
        <f>IF(L88="常勤",1,IF(M88="","",IF(M88=0,0,IF(ROUND(M88/⑤⑧処遇Ⅰ入力シート!$B$17,1)&lt;0.1,0.1,ROUND(M88/⑤⑧処遇Ⅰ入力シート!$B$17,1)))))</f>
        <v/>
      </c>
      <c r="O88" s="327"/>
      <c r="P88" s="328" t="s">
        <v>342</v>
      </c>
      <c r="Q88" s="352"/>
      <c r="R88" s="353"/>
      <c r="S88" s="354"/>
      <c r="T88" s="354"/>
      <c r="U88" s="355">
        <f t="shared" si="559"/>
        <v>0</v>
      </c>
      <c r="V88" s="354"/>
      <c r="W88" s="333" t="e">
        <f>ROUND((U88+V88)*⑤⑧処遇Ⅰ入力シート!$AG$17/⑤⑧処遇Ⅰ入力シート!$AC$17,0)</f>
        <v>#DIV/0!</v>
      </c>
      <c r="X88" s="356" t="e">
        <f t="shared" si="560"/>
        <v>#DIV/0!</v>
      </c>
      <c r="Y88" s="353"/>
      <c r="Z88" s="354"/>
      <c r="AA88" s="354"/>
      <c r="AB88" s="354"/>
      <c r="AC88" s="354"/>
      <c r="AD88" s="335">
        <f t="shared" si="561"/>
        <v>0</v>
      </c>
      <c r="AE88" s="333" t="e">
        <f>ROUND(AD88*⑤⑧処遇Ⅰ入力シート!$AG$17/⑤⑧処遇Ⅰ入力シート!$AC$17,0)</f>
        <v>#DIV/0!</v>
      </c>
      <c r="AF88" s="356" t="e">
        <f t="shared" si="562"/>
        <v>#DIV/0!</v>
      </c>
      <c r="AG88" s="357"/>
      <c r="AH88" s="354"/>
      <c r="AI88" s="354"/>
      <c r="AJ88" s="333" t="e">
        <f>ROUND(SUM(AG88:AI88)*⑤⑧処遇Ⅰ入力シート!$AG$17/⑤⑧処遇Ⅰ入力シート!$AC$17,0)</f>
        <v>#DIV/0!</v>
      </c>
      <c r="AK88" s="358" t="e">
        <f t="shared" si="563"/>
        <v>#DIV/0!</v>
      </c>
      <c r="AL88" s="338">
        <f t="shared" si="564"/>
        <v>0</v>
      </c>
      <c r="AM88" s="1131"/>
      <c r="AN88" s="1131"/>
      <c r="AO88" s="1131"/>
      <c r="AP88" s="252"/>
      <c r="AQ88" s="252"/>
      <c r="AR88" s="252"/>
      <c r="AS88" s="370"/>
      <c r="AT88" s="370"/>
      <c r="AU88" s="371"/>
      <c r="AV88" s="371"/>
      <c r="AW88" s="371"/>
      <c r="AX88" s="370"/>
      <c r="AY88" s="370"/>
      <c r="AZ88" s="372"/>
      <c r="BA88" s="372"/>
      <c r="BB88" s="373"/>
      <c r="BC88" s="373"/>
      <c r="BD88" s="373"/>
      <c r="BE88" s="373"/>
      <c r="BF88" s="373"/>
      <c r="BG88" s="373"/>
      <c r="BH88" s="228"/>
      <c r="BI88" s="370"/>
      <c r="BJ88" s="370"/>
      <c r="BK88" s="371"/>
      <c r="BL88" s="371"/>
      <c r="BM88" s="371"/>
      <c r="BN88" s="370"/>
      <c r="BO88" s="370"/>
      <c r="BP88" s="372"/>
      <c r="BQ88" s="372"/>
      <c r="BR88" s="372"/>
      <c r="BS88" s="373"/>
      <c r="BT88" s="373"/>
      <c r="BU88" s="373"/>
      <c r="BV88" s="373"/>
      <c r="BW88" s="373"/>
      <c r="BX88" s="373"/>
      <c r="BY88" s="252"/>
      <c r="BZ88" s="339" t="str">
        <f t="shared" si="565"/>
        <v>0</v>
      </c>
      <c r="CB88" s="340">
        <f t="shared" si="566"/>
        <v>0</v>
      </c>
      <c r="CC88" s="341">
        <f t="shared" si="567"/>
        <v>0</v>
      </c>
      <c r="CD88" s="341">
        <f t="shared" si="568"/>
        <v>0</v>
      </c>
      <c r="CE88" s="341">
        <f t="shared" si="569"/>
        <v>0</v>
      </c>
      <c r="CF88" s="341">
        <f t="shared" si="570"/>
        <v>0</v>
      </c>
      <c r="CG88" s="342">
        <f t="shared" si="571"/>
        <v>0</v>
      </c>
      <c r="CH88" s="341">
        <f t="shared" si="572"/>
        <v>0</v>
      </c>
      <c r="CI88" s="342">
        <f t="shared" si="573"/>
        <v>0</v>
      </c>
      <c r="CJ88" s="341">
        <f t="shared" si="574"/>
        <v>0</v>
      </c>
      <c r="CK88" s="342">
        <f t="shared" si="575"/>
        <v>0</v>
      </c>
      <c r="CL88" s="341">
        <f t="shared" si="576"/>
        <v>0</v>
      </c>
      <c r="CM88" s="341">
        <f t="shared" si="577"/>
        <v>0</v>
      </c>
      <c r="CN88" s="341">
        <f t="shared" si="578"/>
        <v>0</v>
      </c>
      <c r="CO88" s="341">
        <f t="shared" si="579"/>
        <v>0</v>
      </c>
      <c r="CP88" s="341">
        <f t="shared" si="580"/>
        <v>0</v>
      </c>
      <c r="CQ88" s="342">
        <f t="shared" si="581"/>
        <v>0</v>
      </c>
      <c r="CR88" s="341">
        <f t="shared" si="582"/>
        <v>0</v>
      </c>
      <c r="CS88" s="342">
        <f t="shared" si="583"/>
        <v>0</v>
      </c>
      <c r="CT88" s="341">
        <f t="shared" si="584"/>
        <v>0</v>
      </c>
      <c r="CU88" s="342">
        <f t="shared" si="585"/>
        <v>0</v>
      </c>
      <c r="CV88" s="344">
        <f t="shared" si="68"/>
        <v>0</v>
      </c>
      <c r="CW88" s="344">
        <f t="shared" si="586"/>
        <v>0</v>
      </c>
      <c r="CX88" s="344">
        <f t="shared" si="69"/>
        <v>0</v>
      </c>
      <c r="CY88" s="344">
        <f t="shared" si="549"/>
        <v>0</v>
      </c>
      <c r="CZ88" s="344">
        <f t="shared" si="71"/>
        <v>0</v>
      </c>
      <c r="DA88" s="344">
        <f t="shared" si="550"/>
        <v>0</v>
      </c>
      <c r="DB88" s="344">
        <f t="shared" si="73"/>
        <v>0</v>
      </c>
      <c r="DC88" s="344">
        <f t="shared" si="551"/>
        <v>0</v>
      </c>
      <c r="DD88" s="344">
        <f t="shared" si="75"/>
        <v>0</v>
      </c>
      <c r="DE88" s="344">
        <f t="shared" si="552"/>
        <v>0</v>
      </c>
      <c r="DF88" s="344">
        <f t="shared" si="77"/>
        <v>0</v>
      </c>
      <c r="DG88" s="344">
        <f t="shared" si="553"/>
        <v>0</v>
      </c>
      <c r="DH88" s="344">
        <f t="shared" si="79"/>
        <v>0</v>
      </c>
      <c r="DI88" s="344">
        <f t="shared" si="587"/>
        <v>0</v>
      </c>
      <c r="DJ88" s="344">
        <f t="shared" si="588"/>
        <v>0</v>
      </c>
      <c r="DK88" s="344">
        <f t="shared" si="589"/>
        <v>0</v>
      </c>
      <c r="DL88" s="344">
        <f t="shared" si="590"/>
        <v>0</v>
      </c>
      <c r="DM88" s="342">
        <f t="shared" si="591"/>
        <v>0</v>
      </c>
      <c r="DN88" s="344">
        <f t="shared" si="592"/>
        <v>0</v>
      </c>
      <c r="DO88" s="342">
        <f t="shared" si="593"/>
        <v>0</v>
      </c>
      <c r="DP88" s="344">
        <f t="shared" si="594"/>
        <v>0</v>
      </c>
      <c r="DQ88" s="342">
        <f t="shared" si="595"/>
        <v>0</v>
      </c>
      <c r="DR88" s="341">
        <f t="shared" si="596"/>
        <v>0</v>
      </c>
      <c r="DS88" s="341">
        <f t="shared" si="49"/>
        <v>0</v>
      </c>
      <c r="DT88" s="341">
        <f t="shared" si="597"/>
        <v>0</v>
      </c>
      <c r="DU88" s="341">
        <f t="shared" si="554"/>
        <v>0</v>
      </c>
      <c r="DV88" s="341">
        <f t="shared" si="598"/>
        <v>0</v>
      </c>
      <c r="DW88" s="341">
        <f t="shared" si="555"/>
        <v>0</v>
      </c>
      <c r="DX88" s="341">
        <f t="shared" si="599"/>
        <v>0</v>
      </c>
      <c r="DY88" s="341">
        <f t="shared" si="556"/>
        <v>0</v>
      </c>
      <c r="DZ88" s="341">
        <f t="shared" si="600"/>
        <v>0</v>
      </c>
      <c r="EA88" s="341">
        <f t="shared" si="557"/>
        <v>0</v>
      </c>
      <c r="EB88" s="341">
        <f t="shared" si="601"/>
        <v>0</v>
      </c>
      <c r="EC88" s="341">
        <f t="shared" si="558"/>
        <v>0</v>
      </c>
      <c r="ED88" s="341">
        <f t="shared" si="602"/>
        <v>0</v>
      </c>
      <c r="EE88" s="341">
        <f t="shared" si="55"/>
        <v>0</v>
      </c>
      <c r="EF88" s="341">
        <f t="shared" si="603"/>
        <v>0</v>
      </c>
      <c r="EG88" s="341">
        <f t="shared" si="604"/>
        <v>0</v>
      </c>
      <c r="EH88" s="341">
        <f t="shared" si="605"/>
        <v>0</v>
      </c>
      <c r="EI88" s="346">
        <f t="shared" si="606"/>
        <v>0</v>
      </c>
      <c r="EJ88" s="341">
        <f t="shared" si="607"/>
        <v>0</v>
      </c>
      <c r="EK88" s="347">
        <f t="shared" si="608"/>
        <v>0</v>
      </c>
      <c r="EL88" s="341">
        <f t="shared" si="609"/>
        <v>0</v>
      </c>
      <c r="EM88" s="347">
        <f t="shared" si="610"/>
        <v>0</v>
      </c>
      <c r="EN88" s="348">
        <f t="shared" si="611"/>
        <v>0</v>
      </c>
    </row>
    <row r="89" spans="1:144" ht="19.5" customHeight="1">
      <c r="A89" s="349">
        <f t="shared" si="224"/>
        <v>76</v>
      </c>
      <c r="B89" s="1136"/>
      <c r="C89" s="1136"/>
      <c r="D89" s="350"/>
      <c r="E89" s="350"/>
      <c r="F89" s="350"/>
      <c r="G89" s="350"/>
      <c r="H89" s="350"/>
      <c r="I89" s="351" t="s">
        <v>17</v>
      </c>
      <c r="J89" s="350"/>
      <c r="K89" s="351" t="s">
        <v>44</v>
      </c>
      <c r="L89" s="350"/>
      <c r="M89" s="350"/>
      <c r="N89" s="326" t="str">
        <f>IF(L89="常勤",1,IF(M89="","",IF(M89=0,0,IF(ROUND(M89/⑤⑧処遇Ⅰ入力シート!$B$17,1)&lt;0.1,0.1,ROUND(M89/⑤⑧処遇Ⅰ入力シート!$B$17,1)))))</f>
        <v/>
      </c>
      <c r="O89" s="327"/>
      <c r="P89" s="328" t="s">
        <v>342</v>
      </c>
      <c r="Q89" s="352"/>
      <c r="R89" s="353"/>
      <c r="S89" s="354"/>
      <c r="T89" s="354"/>
      <c r="U89" s="355">
        <f t="shared" si="559"/>
        <v>0</v>
      </c>
      <c r="V89" s="354"/>
      <c r="W89" s="333" t="e">
        <f>ROUND((U89+V89)*⑤⑧処遇Ⅰ入力シート!$AG$17/⑤⑧処遇Ⅰ入力シート!$AC$17,0)</f>
        <v>#DIV/0!</v>
      </c>
      <c r="X89" s="356" t="e">
        <f t="shared" si="560"/>
        <v>#DIV/0!</v>
      </c>
      <c r="Y89" s="353"/>
      <c r="Z89" s="354"/>
      <c r="AA89" s="354"/>
      <c r="AB89" s="354"/>
      <c r="AC89" s="354"/>
      <c r="AD89" s="335">
        <f t="shared" si="561"/>
        <v>0</v>
      </c>
      <c r="AE89" s="333" t="e">
        <f>ROUND(AD89*⑤⑧処遇Ⅰ入力シート!$AG$17/⑤⑧処遇Ⅰ入力シート!$AC$17,0)</f>
        <v>#DIV/0!</v>
      </c>
      <c r="AF89" s="356" t="e">
        <f t="shared" si="562"/>
        <v>#DIV/0!</v>
      </c>
      <c r="AG89" s="357"/>
      <c r="AH89" s="354"/>
      <c r="AI89" s="354"/>
      <c r="AJ89" s="333" t="e">
        <f>ROUND(SUM(AG89:AI89)*⑤⑧処遇Ⅰ入力シート!$AG$17/⑤⑧処遇Ⅰ入力シート!$AC$17,0)</f>
        <v>#DIV/0!</v>
      </c>
      <c r="AK89" s="358" t="e">
        <f t="shared" si="563"/>
        <v>#DIV/0!</v>
      </c>
      <c r="AL89" s="338">
        <f t="shared" si="564"/>
        <v>0</v>
      </c>
      <c r="AM89" s="1131"/>
      <c r="AN89" s="1131"/>
      <c r="AO89" s="1131"/>
      <c r="AP89" s="252"/>
      <c r="AQ89" s="252"/>
      <c r="AR89" s="252"/>
      <c r="AS89" s="370"/>
      <c r="AT89" s="370"/>
      <c r="AU89" s="371"/>
      <c r="AV89" s="371"/>
      <c r="AW89" s="371"/>
      <c r="AX89" s="370"/>
      <c r="AY89" s="370"/>
      <c r="AZ89" s="372"/>
      <c r="BA89" s="372"/>
      <c r="BB89" s="373"/>
      <c r="BC89" s="373"/>
      <c r="BD89" s="373"/>
      <c r="BE89" s="373"/>
      <c r="BF89" s="373"/>
      <c r="BG89" s="373"/>
      <c r="BH89" s="228"/>
      <c r="BI89" s="370"/>
      <c r="BJ89" s="370"/>
      <c r="BK89" s="371"/>
      <c r="BL89" s="371"/>
      <c r="BM89" s="371"/>
      <c r="BN89" s="370"/>
      <c r="BO89" s="370"/>
      <c r="BP89" s="372"/>
      <c r="BQ89" s="372"/>
      <c r="BR89" s="372"/>
      <c r="BS89" s="373"/>
      <c r="BT89" s="373"/>
      <c r="BU89" s="373"/>
      <c r="BV89" s="373"/>
      <c r="BW89" s="373"/>
      <c r="BX89" s="373"/>
      <c r="BY89" s="252"/>
      <c r="BZ89" s="339" t="str">
        <f t="shared" si="565"/>
        <v>0</v>
      </c>
      <c r="CB89" s="340">
        <f t="shared" si="566"/>
        <v>0</v>
      </c>
      <c r="CC89" s="341">
        <f t="shared" si="567"/>
        <v>0</v>
      </c>
      <c r="CD89" s="341">
        <f t="shared" si="568"/>
        <v>0</v>
      </c>
      <c r="CE89" s="341">
        <f t="shared" si="569"/>
        <v>0</v>
      </c>
      <c r="CF89" s="341">
        <f t="shared" si="570"/>
        <v>0</v>
      </c>
      <c r="CG89" s="342">
        <f t="shared" si="571"/>
        <v>0</v>
      </c>
      <c r="CH89" s="341">
        <f t="shared" si="572"/>
        <v>0</v>
      </c>
      <c r="CI89" s="342">
        <f t="shared" si="573"/>
        <v>0</v>
      </c>
      <c r="CJ89" s="341">
        <f t="shared" si="574"/>
        <v>0</v>
      </c>
      <c r="CK89" s="342">
        <f t="shared" si="575"/>
        <v>0</v>
      </c>
      <c r="CL89" s="341">
        <f t="shared" si="576"/>
        <v>0</v>
      </c>
      <c r="CM89" s="341">
        <f t="shared" si="577"/>
        <v>0</v>
      </c>
      <c r="CN89" s="341">
        <f t="shared" si="578"/>
        <v>0</v>
      </c>
      <c r="CO89" s="341">
        <f t="shared" si="579"/>
        <v>0</v>
      </c>
      <c r="CP89" s="341">
        <f t="shared" si="580"/>
        <v>0</v>
      </c>
      <c r="CQ89" s="342">
        <f t="shared" si="581"/>
        <v>0</v>
      </c>
      <c r="CR89" s="341">
        <f t="shared" si="582"/>
        <v>0</v>
      </c>
      <c r="CS89" s="342">
        <f t="shared" si="583"/>
        <v>0</v>
      </c>
      <c r="CT89" s="341">
        <f t="shared" si="584"/>
        <v>0</v>
      </c>
      <c r="CU89" s="342">
        <f t="shared" si="585"/>
        <v>0</v>
      </c>
      <c r="CV89" s="344">
        <f t="shared" si="68"/>
        <v>0</v>
      </c>
      <c r="CW89" s="344">
        <f t="shared" si="586"/>
        <v>0</v>
      </c>
      <c r="CX89" s="344">
        <f t="shared" si="69"/>
        <v>0</v>
      </c>
      <c r="CY89" s="344">
        <f t="shared" si="549"/>
        <v>0</v>
      </c>
      <c r="CZ89" s="344">
        <f t="shared" si="71"/>
        <v>0</v>
      </c>
      <c r="DA89" s="344">
        <f t="shared" si="550"/>
        <v>0</v>
      </c>
      <c r="DB89" s="344">
        <f t="shared" si="73"/>
        <v>0</v>
      </c>
      <c r="DC89" s="344">
        <f t="shared" si="551"/>
        <v>0</v>
      </c>
      <c r="DD89" s="344">
        <f t="shared" si="75"/>
        <v>0</v>
      </c>
      <c r="DE89" s="344">
        <f t="shared" si="552"/>
        <v>0</v>
      </c>
      <c r="DF89" s="344">
        <f t="shared" si="77"/>
        <v>0</v>
      </c>
      <c r="DG89" s="344">
        <f t="shared" si="553"/>
        <v>0</v>
      </c>
      <c r="DH89" s="344">
        <f t="shared" si="79"/>
        <v>0</v>
      </c>
      <c r="DI89" s="344">
        <f t="shared" si="587"/>
        <v>0</v>
      </c>
      <c r="DJ89" s="344">
        <f t="shared" si="588"/>
        <v>0</v>
      </c>
      <c r="DK89" s="344">
        <f t="shared" si="589"/>
        <v>0</v>
      </c>
      <c r="DL89" s="344">
        <f t="shared" si="590"/>
        <v>0</v>
      </c>
      <c r="DM89" s="342">
        <f t="shared" si="591"/>
        <v>0</v>
      </c>
      <c r="DN89" s="344">
        <f t="shared" si="592"/>
        <v>0</v>
      </c>
      <c r="DO89" s="342">
        <f t="shared" si="593"/>
        <v>0</v>
      </c>
      <c r="DP89" s="344">
        <f t="shared" si="594"/>
        <v>0</v>
      </c>
      <c r="DQ89" s="342">
        <f t="shared" si="595"/>
        <v>0</v>
      </c>
      <c r="DR89" s="341">
        <f t="shared" si="596"/>
        <v>0</v>
      </c>
      <c r="DS89" s="341">
        <f t="shared" si="49"/>
        <v>0</v>
      </c>
      <c r="DT89" s="341">
        <f t="shared" si="597"/>
        <v>0</v>
      </c>
      <c r="DU89" s="341">
        <f t="shared" si="554"/>
        <v>0</v>
      </c>
      <c r="DV89" s="341">
        <f t="shared" si="598"/>
        <v>0</v>
      </c>
      <c r="DW89" s="341">
        <f t="shared" si="555"/>
        <v>0</v>
      </c>
      <c r="DX89" s="341">
        <f t="shared" si="599"/>
        <v>0</v>
      </c>
      <c r="DY89" s="341">
        <f t="shared" si="556"/>
        <v>0</v>
      </c>
      <c r="DZ89" s="341">
        <f t="shared" si="600"/>
        <v>0</v>
      </c>
      <c r="EA89" s="341">
        <f t="shared" si="557"/>
        <v>0</v>
      </c>
      <c r="EB89" s="341">
        <f t="shared" si="601"/>
        <v>0</v>
      </c>
      <c r="EC89" s="341">
        <f t="shared" si="558"/>
        <v>0</v>
      </c>
      <c r="ED89" s="341">
        <f t="shared" si="602"/>
        <v>0</v>
      </c>
      <c r="EE89" s="341">
        <f t="shared" si="55"/>
        <v>0</v>
      </c>
      <c r="EF89" s="341">
        <f t="shared" si="603"/>
        <v>0</v>
      </c>
      <c r="EG89" s="341">
        <f t="shared" si="604"/>
        <v>0</v>
      </c>
      <c r="EH89" s="341">
        <f t="shared" si="605"/>
        <v>0</v>
      </c>
      <c r="EI89" s="346">
        <f t="shared" si="606"/>
        <v>0</v>
      </c>
      <c r="EJ89" s="341">
        <f t="shared" si="607"/>
        <v>0</v>
      </c>
      <c r="EK89" s="347">
        <f t="shared" si="608"/>
        <v>0</v>
      </c>
      <c r="EL89" s="341">
        <f t="shared" si="609"/>
        <v>0</v>
      </c>
      <c r="EM89" s="347">
        <f t="shared" si="610"/>
        <v>0</v>
      </c>
      <c r="EN89" s="348">
        <f t="shared" si="611"/>
        <v>0</v>
      </c>
    </row>
    <row r="90" spans="1:144" ht="19.5" customHeight="1">
      <c r="A90" s="349">
        <f t="shared" si="224"/>
        <v>77</v>
      </c>
      <c r="B90" s="1136"/>
      <c r="C90" s="1136"/>
      <c r="D90" s="350"/>
      <c r="E90" s="350"/>
      <c r="F90" s="350"/>
      <c r="G90" s="350"/>
      <c r="H90" s="350"/>
      <c r="I90" s="351" t="s">
        <v>17</v>
      </c>
      <c r="J90" s="350"/>
      <c r="K90" s="351" t="s">
        <v>44</v>
      </c>
      <c r="L90" s="350"/>
      <c r="M90" s="350"/>
      <c r="N90" s="326" t="str">
        <f>IF(L90="常勤",1,IF(M90="","",IF(M90=0,0,IF(ROUND(M90/⑤⑧処遇Ⅰ入力シート!$B$17,1)&lt;0.1,0.1,ROUND(M90/⑤⑧処遇Ⅰ入力シート!$B$17,1)))))</f>
        <v/>
      </c>
      <c r="O90" s="327"/>
      <c r="P90" s="328" t="s">
        <v>342</v>
      </c>
      <c r="Q90" s="352"/>
      <c r="R90" s="353"/>
      <c r="S90" s="354"/>
      <c r="T90" s="354"/>
      <c r="U90" s="355">
        <f t="shared" si="559"/>
        <v>0</v>
      </c>
      <c r="V90" s="354"/>
      <c r="W90" s="333" t="e">
        <f>ROUND((U90+V90)*⑤⑧処遇Ⅰ入力シート!$AG$17/⑤⑧処遇Ⅰ入力シート!$AC$17,0)</f>
        <v>#DIV/0!</v>
      </c>
      <c r="X90" s="356" t="e">
        <f t="shared" si="560"/>
        <v>#DIV/0!</v>
      </c>
      <c r="Y90" s="353"/>
      <c r="Z90" s="354"/>
      <c r="AA90" s="354"/>
      <c r="AB90" s="354"/>
      <c r="AC90" s="354"/>
      <c r="AD90" s="335">
        <f t="shared" si="561"/>
        <v>0</v>
      </c>
      <c r="AE90" s="333" t="e">
        <f>ROUND(AD90*⑤⑧処遇Ⅰ入力シート!$AG$17/⑤⑧処遇Ⅰ入力シート!$AC$17,0)</f>
        <v>#DIV/0!</v>
      </c>
      <c r="AF90" s="356" t="e">
        <f t="shared" si="562"/>
        <v>#DIV/0!</v>
      </c>
      <c r="AG90" s="357"/>
      <c r="AH90" s="354"/>
      <c r="AI90" s="354"/>
      <c r="AJ90" s="333" t="e">
        <f>ROUND(SUM(AG90:AI90)*⑤⑧処遇Ⅰ入力シート!$AG$17/⑤⑧処遇Ⅰ入力シート!$AC$17,0)</f>
        <v>#DIV/0!</v>
      </c>
      <c r="AK90" s="358" t="e">
        <f t="shared" si="563"/>
        <v>#DIV/0!</v>
      </c>
      <c r="AL90" s="338">
        <f t="shared" si="564"/>
        <v>0</v>
      </c>
      <c r="AM90" s="1131"/>
      <c r="AN90" s="1131"/>
      <c r="AO90" s="1131"/>
      <c r="AP90" s="252"/>
      <c r="AQ90" s="252"/>
      <c r="AR90" s="252"/>
      <c r="AS90" s="370"/>
      <c r="AT90" s="370"/>
      <c r="AU90" s="371"/>
      <c r="AV90" s="371"/>
      <c r="AW90" s="371"/>
      <c r="AX90" s="370"/>
      <c r="AY90" s="370"/>
      <c r="AZ90" s="372"/>
      <c r="BA90" s="372"/>
      <c r="BB90" s="373"/>
      <c r="BC90" s="373"/>
      <c r="BD90" s="373"/>
      <c r="BE90" s="373"/>
      <c r="BF90" s="373"/>
      <c r="BG90" s="373"/>
      <c r="BH90" s="228"/>
      <c r="BI90" s="370"/>
      <c r="BJ90" s="370"/>
      <c r="BK90" s="371"/>
      <c r="BL90" s="371"/>
      <c r="BM90" s="371"/>
      <c r="BN90" s="370"/>
      <c r="BO90" s="370"/>
      <c r="BP90" s="372"/>
      <c r="BQ90" s="372"/>
      <c r="BR90" s="372"/>
      <c r="BS90" s="373"/>
      <c r="BT90" s="373"/>
      <c r="BU90" s="373"/>
      <c r="BV90" s="373"/>
      <c r="BW90" s="373"/>
      <c r="BX90" s="373"/>
      <c r="BY90" s="252"/>
      <c r="BZ90" s="339" t="str">
        <f t="shared" si="565"/>
        <v>0</v>
      </c>
      <c r="CB90" s="340">
        <f t="shared" si="566"/>
        <v>0</v>
      </c>
      <c r="CC90" s="341">
        <f t="shared" si="567"/>
        <v>0</v>
      </c>
      <c r="CD90" s="341">
        <f t="shared" si="568"/>
        <v>0</v>
      </c>
      <c r="CE90" s="341">
        <f t="shared" si="569"/>
        <v>0</v>
      </c>
      <c r="CF90" s="341">
        <f t="shared" si="570"/>
        <v>0</v>
      </c>
      <c r="CG90" s="342">
        <f t="shared" si="571"/>
        <v>0</v>
      </c>
      <c r="CH90" s="341">
        <f t="shared" si="572"/>
        <v>0</v>
      </c>
      <c r="CI90" s="342">
        <f t="shared" si="573"/>
        <v>0</v>
      </c>
      <c r="CJ90" s="341">
        <f t="shared" si="574"/>
        <v>0</v>
      </c>
      <c r="CK90" s="342">
        <f t="shared" si="575"/>
        <v>0</v>
      </c>
      <c r="CL90" s="341">
        <f t="shared" si="576"/>
        <v>0</v>
      </c>
      <c r="CM90" s="341">
        <f t="shared" si="577"/>
        <v>0</v>
      </c>
      <c r="CN90" s="341">
        <f t="shared" si="578"/>
        <v>0</v>
      </c>
      <c r="CO90" s="341">
        <f t="shared" si="579"/>
        <v>0</v>
      </c>
      <c r="CP90" s="341">
        <f t="shared" si="580"/>
        <v>0</v>
      </c>
      <c r="CQ90" s="342">
        <f t="shared" si="581"/>
        <v>0</v>
      </c>
      <c r="CR90" s="341">
        <f t="shared" si="582"/>
        <v>0</v>
      </c>
      <c r="CS90" s="342">
        <f t="shared" si="583"/>
        <v>0</v>
      </c>
      <c r="CT90" s="341">
        <f t="shared" si="584"/>
        <v>0</v>
      </c>
      <c r="CU90" s="342">
        <f t="shared" si="585"/>
        <v>0</v>
      </c>
      <c r="CV90" s="344">
        <f t="shared" si="68"/>
        <v>0</v>
      </c>
      <c r="CW90" s="344">
        <f t="shared" si="586"/>
        <v>0</v>
      </c>
      <c r="CX90" s="344">
        <f t="shared" si="69"/>
        <v>0</v>
      </c>
      <c r="CY90" s="344">
        <f t="shared" si="549"/>
        <v>0</v>
      </c>
      <c r="CZ90" s="344">
        <f t="shared" si="71"/>
        <v>0</v>
      </c>
      <c r="DA90" s="344">
        <f t="shared" si="550"/>
        <v>0</v>
      </c>
      <c r="DB90" s="344">
        <f t="shared" si="73"/>
        <v>0</v>
      </c>
      <c r="DC90" s="344">
        <f t="shared" si="551"/>
        <v>0</v>
      </c>
      <c r="DD90" s="344">
        <f t="shared" si="75"/>
        <v>0</v>
      </c>
      <c r="DE90" s="344">
        <f t="shared" si="552"/>
        <v>0</v>
      </c>
      <c r="DF90" s="344">
        <f t="shared" si="77"/>
        <v>0</v>
      </c>
      <c r="DG90" s="344">
        <f t="shared" si="553"/>
        <v>0</v>
      </c>
      <c r="DH90" s="344">
        <f t="shared" si="79"/>
        <v>0</v>
      </c>
      <c r="DI90" s="344">
        <f t="shared" si="587"/>
        <v>0</v>
      </c>
      <c r="DJ90" s="344">
        <f t="shared" si="588"/>
        <v>0</v>
      </c>
      <c r="DK90" s="344">
        <f t="shared" si="589"/>
        <v>0</v>
      </c>
      <c r="DL90" s="344">
        <f t="shared" si="590"/>
        <v>0</v>
      </c>
      <c r="DM90" s="342">
        <f t="shared" si="591"/>
        <v>0</v>
      </c>
      <c r="DN90" s="344">
        <f t="shared" si="592"/>
        <v>0</v>
      </c>
      <c r="DO90" s="342">
        <f t="shared" si="593"/>
        <v>0</v>
      </c>
      <c r="DP90" s="344">
        <f t="shared" si="594"/>
        <v>0</v>
      </c>
      <c r="DQ90" s="342">
        <f t="shared" si="595"/>
        <v>0</v>
      </c>
      <c r="DR90" s="341">
        <f t="shared" si="596"/>
        <v>0</v>
      </c>
      <c r="DS90" s="341">
        <f t="shared" si="49"/>
        <v>0</v>
      </c>
      <c r="DT90" s="341">
        <f t="shared" si="597"/>
        <v>0</v>
      </c>
      <c r="DU90" s="341">
        <f t="shared" si="554"/>
        <v>0</v>
      </c>
      <c r="DV90" s="341">
        <f t="shared" si="598"/>
        <v>0</v>
      </c>
      <c r="DW90" s="341">
        <f t="shared" si="555"/>
        <v>0</v>
      </c>
      <c r="DX90" s="341">
        <f t="shared" si="599"/>
        <v>0</v>
      </c>
      <c r="DY90" s="341">
        <f t="shared" si="556"/>
        <v>0</v>
      </c>
      <c r="DZ90" s="341">
        <f t="shared" si="600"/>
        <v>0</v>
      </c>
      <c r="EA90" s="341">
        <f t="shared" si="557"/>
        <v>0</v>
      </c>
      <c r="EB90" s="341">
        <f t="shared" si="601"/>
        <v>0</v>
      </c>
      <c r="EC90" s="341">
        <f t="shared" si="558"/>
        <v>0</v>
      </c>
      <c r="ED90" s="341">
        <f t="shared" si="602"/>
        <v>0</v>
      </c>
      <c r="EE90" s="341">
        <f t="shared" si="55"/>
        <v>0</v>
      </c>
      <c r="EF90" s="341">
        <f t="shared" si="603"/>
        <v>0</v>
      </c>
      <c r="EG90" s="341">
        <f t="shared" si="604"/>
        <v>0</v>
      </c>
      <c r="EH90" s="341">
        <f t="shared" si="605"/>
        <v>0</v>
      </c>
      <c r="EI90" s="346">
        <f t="shared" si="606"/>
        <v>0</v>
      </c>
      <c r="EJ90" s="341">
        <f t="shared" si="607"/>
        <v>0</v>
      </c>
      <c r="EK90" s="347">
        <f t="shared" si="608"/>
        <v>0</v>
      </c>
      <c r="EL90" s="341">
        <f t="shared" si="609"/>
        <v>0</v>
      </c>
      <c r="EM90" s="347">
        <f t="shared" si="610"/>
        <v>0</v>
      </c>
      <c r="EN90" s="348">
        <f t="shared" si="611"/>
        <v>0</v>
      </c>
    </row>
    <row r="91" spans="1:144" ht="19.5" customHeight="1">
      <c r="A91" s="349">
        <f t="shared" si="224"/>
        <v>78</v>
      </c>
      <c r="B91" s="1136"/>
      <c r="C91" s="1136"/>
      <c r="D91" s="350"/>
      <c r="E91" s="350"/>
      <c r="F91" s="350"/>
      <c r="G91" s="350"/>
      <c r="H91" s="350"/>
      <c r="I91" s="351" t="s">
        <v>17</v>
      </c>
      <c r="J91" s="350"/>
      <c r="K91" s="351" t="s">
        <v>44</v>
      </c>
      <c r="L91" s="350"/>
      <c r="M91" s="350"/>
      <c r="N91" s="326" t="str">
        <f>IF(L91="常勤",1,IF(M91="","",IF(M91=0,0,IF(ROUND(M91/⑤⑧処遇Ⅰ入力シート!$B$17,1)&lt;0.1,0.1,ROUND(M91/⑤⑧処遇Ⅰ入力シート!$B$17,1)))))</f>
        <v/>
      </c>
      <c r="O91" s="327"/>
      <c r="P91" s="328" t="s">
        <v>342</v>
      </c>
      <c r="Q91" s="352"/>
      <c r="R91" s="353"/>
      <c r="S91" s="354"/>
      <c r="T91" s="354"/>
      <c r="U91" s="355">
        <f t="shared" si="559"/>
        <v>0</v>
      </c>
      <c r="V91" s="354"/>
      <c r="W91" s="333" t="e">
        <f>ROUND((U91+V91)*⑤⑧処遇Ⅰ入力シート!$AG$17/⑤⑧処遇Ⅰ入力シート!$AC$17,0)</f>
        <v>#DIV/0!</v>
      </c>
      <c r="X91" s="356" t="e">
        <f t="shared" si="560"/>
        <v>#DIV/0!</v>
      </c>
      <c r="Y91" s="353"/>
      <c r="Z91" s="354"/>
      <c r="AA91" s="354"/>
      <c r="AB91" s="354"/>
      <c r="AC91" s="354"/>
      <c r="AD91" s="335">
        <f t="shared" si="561"/>
        <v>0</v>
      </c>
      <c r="AE91" s="333" t="e">
        <f>ROUND(AD91*⑤⑧処遇Ⅰ入力シート!$AG$17/⑤⑧処遇Ⅰ入力シート!$AC$17,0)</f>
        <v>#DIV/0!</v>
      </c>
      <c r="AF91" s="356" t="e">
        <f t="shared" si="562"/>
        <v>#DIV/0!</v>
      </c>
      <c r="AG91" s="357"/>
      <c r="AH91" s="354"/>
      <c r="AI91" s="354"/>
      <c r="AJ91" s="333" t="e">
        <f>ROUND(SUM(AG91:AI91)*⑤⑧処遇Ⅰ入力シート!$AG$17/⑤⑧処遇Ⅰ入力シート!$AC$17,0)</f>
        <v>#DIV/0!</v>
      </c>
      <c r="AK91" s="358" t="e">
        <f t="shared" si="563"/>
        <v>#DIV/0!</v>
      </c>
      <c r="AL91" s="338">
        <f t="shared" si="564"/>
        <v>0</v>
      </c>
      <c r="AM91" s="1131"/>
      <c r="AN91" s="1131"/>
      <c r="AO91" s="1131"/>
      <c r="AP91" s="252"/>
      <c r="AQ91" s="252"/>
      <c r="AR91" s="252"/>
      <c r="AS91" s="370"/>
      <c r="AT91" s="370"/>
      <c r="AU91" s="371"/>
      <c r="AV91" s="371"/>
      <c r="AW91" s="371"/>
      <c r="AX91" s="370"/>
      <c r="AY91" s="370"/>
      <c r="AZ91" s="372"/>
      <c r="BA91" s="372"/>
      <c r="BB91" s="373"/>
      <c r="BC91" s="373"/>
      <c r="BD91" s="373"/>
      <c r="BE91" s="373"/>
      <c r="BF91" s="373"/>
      <c r="BG91" s="373"/>
      <c r="BH91" s="228"/>
      <c r="BI91" s="370"/>
      <c r="BJ91" s="370"/>
      <c r="BK91" s="371"/>
      <c r="BL91" s="371"/>
      <c r="BM91" s="371"/>
      <c r="BN91" s="370"/>
      <c r="BO91" s="370"/>
      <c r="BP91" s="372"/>
      <c r="BQ91" s="372"/>
      <c r="BR91" s="372"/>
      <c r="BS91" s="373"/>
      <c r="BT91" s="373"/>
      <c r="BU91" s="373"/>
      <c r="BV91" s="373"/>
      <c r="BW91" s="373"/>
      <c r="BX91" s="373"/>
      <c r="BY91" s="252"/>
      <c r="BZ91" s="339" t="str">
        <f t="shared" si="565"/>
        <v>0</v>
      </c>
      <c r="CB91" s="340">
        <f t="shared" si="566"/>
        <v>0</v>
      </c>
      <c r="CC91" s="341">
        <f t="shared" si="567"/>
        <v>0</v>
      </c>
      <c r="CD91" s="341">
        <f t="shared" si="568"/>
        <v>0</v>
      </c>
      <c r="CE91" s="341">
        <f t="shared" si="569"/>
        <v>0</v>
      </c>
      <c r="CF91" s="341">
        <f t="shared" si="570"/>
        <v>0</v>
      </c>
      <c r="CG91" s="342">
        <f t="shared" si="571"/>
        <v>0</v>
      </c>
      <c r="CH91" s="341">
        <f t="shared" si="572"/>
        <v>0</v>
      </c>
      <c r="CI91" s="342">
        <f t="shared" si="573"/>
        <v>0</v>
      </c>
      <c r="CJ91" s="341">
        <f t="shared" si="574"/>
        <v>0</v>
      </c>
      <c r="CK91" s="342">
        <f t="shared" si="575"/>
        <v>0</v>
      </c>
      <c r="CL91" s="341">
        <f t="shared" si="576"/>
        <v>0</v>
      </c>
      <c r="CM91" s="341">
        <f t="shared" si="577"/>
        <v>0</v>
      </c>
      <c r="CN91" s="341">
        <f t="shared" si="578"/>
        <v>0</v>
      </c>
      <c r="CO91" s="341">
        <f t="shared" si="579"/>
        <v>0</v>
      </c>
      <c r="CP91" s="341">
        <f t="shared" si="580"/>
        <v>0</v>
      </c>
      <c r="CQ91" s="342">
        <f t="shared" si="581"/>
        <v>0</v>
      </c>
      <c r="CR91" s="341">
        <f t="shared" si="582"/>
        <v>0</v>
      </c>
      <c r="CS91" s="342">
        <f t="shared" si="583"/>
        <v>0</v>
      </c>
      <c r="CT91" s="341">
        <f t="shared" si="584"/>
        <v>0</v>
      </c>
      <c r="CU91" s="342">
        <f t="shared" si="585"/>
        <v>0</v>
      </c>
      <c r="CV91" s="344">
        <f t="shared" si="68"/>
        <v>0</v>
      </c>
      <c r="CW91" s="344">
        <f t="shared" si="586"/>
        <v>0</v>
      </c>
      <c r="CX91" s="344">
        <f t="shared" si="69"/>
        <v>0</v>
      </c>
      <c r="CY91" s="344">
        <f t="shared" si="549"/>
        <v>0</v>
      </c>
      <c r="CZ91" s="344">
        <f t="shared" si="71"/>
        <v>0</v>
      </c>
      <c r="DA91" s="344">
        <f t="shared" si="550"/>
        <v>0</v>
      </c>
      <c r="DB91" s="344">
        <f t="shared" si="73"/>
        <v>0</v>
      </c>
      <c r="DC91" s="344">
        <f t="shared" si="551"/>
        <v>0</v>
      </c>
      <c r="DD91" s="344">
        <f t="shared" si="75"/>
        <v>0</v>
      </c>
      <c r="DE91" s="344">
        <f t="shared" si="552"/>
        <v>0</v>
      </c>
      <c r="DF91" s="344">
        <f t="shared" si="77"/>
        <v>0</v>
      </c>
      <c r="DG91" s="344">
        <f t="shared" si="553"/>
        <v>0</v>
      </c>
      <c r="DH91" s="344">
        <f t="shared" si="79"/>
        <v>0</v>
      </c>
      <c r="DI91" s="344">
        <f t="shared" si="587"/>
        <v>0</v>
      </c>
      <c r="DJ91" s="344">
        <f t="shared" si="588"/>
        <v>0</v>
      </c>
      <c r="DK91" s="344">
        <f t="shared" si="589"/>
        <v>0</v>
      </c>
      <c r="DL91" s="344">
        <f t="shared" si="590"/>
        <v>0</v>
      </c>
      <c r="DM91" s="342">
        <f t="shared" si="591"/>
        <v>0</v>
      </c>
      <c r="DN91" s="344">
        <f t="shared" si="592"/>
        <v>0</v>
      </c>
      <c r="DO91" s="342">
        <f t="shared" si="593"/>
        <v>0</v>
      </c>
      <c r="DP91" s="344">
        <f t="shared" si="594"/>
        <v>0</v>
      </c>
      <c r="DQ91" s="342">
        <f t="shared" si="595"/>
        <v>0</v>
      </c>
      <c r="DR91" s="341">
        <f t="shared" si="596"/>
        <v>0</v>
      </c>
      <c r="DS91" s="341">
        <f t="shared" si="49"/>
        <v>0</v>
      </c>
      <c r="DT91" s="341">
        <f t="shared" si="597"/>
        <v>0</v>
      </c>
      <c r="DU91" s="341">
        <f t="shared" si="554"/>
        <v>0</v>
      </c>
      <c r="DV91" s="341">
        <f t="shared" si="598"/>
        <v>0</v>
      </c>
      <c r="DW91" s="341">
        <f t="shared" si="555"/>
        <v>0</v>
      </c>
      <c r="DX91" s="341">
        <f t="shared" si="599"/>
        <v>0</v>
      </c>
      <c r="DY91" s="341">
        <f t="shared" si="556"/>
        <v>0</v>
      </c>
      <c r="DZ91" s="341">
        <f t="shared" si="600"/>
        <v>0</v>
      </c>
      <c r="EA91" s="341">
        <f t="shared" si="557"/>
        <v>0</v>
      </c>
      <c r="EB91" s="341">
        <f t="shared" si="601"/>
        <v>0</v>
      </c>
      <c r="EC91" s="341">
        <f t="shared" si="558"/>
        <v>0</v>
      </c>
      <c r="ED91" s="341">
        <f t="shared" si="602"/>
        <v>0</v>
      </c>
      <c r="EE91" s="341">
        <f t="shared" si="55"/>
        <v>0</v>
      </c>
      <c r="EF91" s="341">
        <f t="shared" si="603"/>
        <v>0</v>
      </c>
      <c r="EG91" s="341">
        <f t="shared" si="604"/>
        <v>0</v>
      </c>
      <c r="EH91" s="341">
        <f t="shared" si="605"/>
        <v>0</v>
      </c>
      <c r="EI91" s="346">
        <f t="shared" si="606"/>
        <v>0</v>
      </c>
      <c r="EJ91" s="341">
        <f t="shared" si="607"/>
        <v>0</v>
      </c>
      <c r="EK91" s="347">
        <f t="shared" si="608"/>
        <v>0</v>
      </c>
      <c r="EL91" s="341">
        <f t="shared" si="609"/>
        <v>0</v>
      </c>
      <c r="EM91" s="347">
        <f t="shared" si="610"/>
        <v>0</v>
      </c>
      <c r="EN91" s="348">
        <f t="shared" si="611"/>
        <v>0</v>
      </c>
    </row>
    <row r="92" spans="1:144" ht="19.5" customHeight="1">
      <c r="A92" s="349">
        <f t="shared" si="224"/>
        <v>79</v>
      </c>
      <c r="B92" s="1136"/>
      <c r="C92" s="1136"/>
      <c r="D92" s="350"/>
      <c r="E92" s="350"/>
      <c r="F92" s="350"/>
      <c r="G92" s="350"/>
      <c r="H92" s="350"/>
      <c r="I92" s="351" t="s">
        <v>17</v>
      </c>
      <c r="J92" s="350"/>
      <c r="K92" s="351" t="s">
        <v>44</v>
      </c>
      <c r="L92" s="350"/>
      <c r="M92" s="350"/>
      <c r="N92" s="326" t="str">
        <f>IF(L92="常勤",1,IF(M92="","",IF(M92=0,0,IF(ROUND(M92/⑤⑧処遇Ⅰ入力シート!$B$17,1)&lt;0.1,0.1,ROUND(M92/⑤⑧処遇Ⅰ入力シート!$B$17,1)))))</f>
        <v/>
      </c>
      <c r="O92" s="327"/>
      <c r="P92" s="328" t="s">
        <v>342</v>
      </c>
      <c r="Q92" s="352"/>
      <c r="R92" s="353"/>
      <c r="S92" s="354"/>
      <c r="T92" s="354"/>
      <c r="U92" s="355">
        <f t="shared" si="559"/>
        <v>0</v>
      </c>
      <c r="V92" s="354"/>
      <c r="W92" s="333" t="e">
        <f>ROUND((U92+V92)*⑤⑧処遇Ⅰ入力シート!$AG$17/⑤⑧処遇Ⅰ入力シート!$AC$17,0)</f>
        <v>#DIV/0!</v>
      </c>
      <c r="X92" s="356" t="e">
        <f t="shared" si="560"/>
        <v>#DIV/0!</v>
      </c>
      <c r="Y92" s="353"/>
      <c r="Z92" s="354"/>
      <c r="AA92" s="354"/>
      <c r="AB92" s="354"/>
      <c r="AC92" s="354"/>
      <c r="AD92" s="335">
        <f t="shared" si="561"/>
        <v>0</v>
      </c>
      <c r="AE92" s="333" t="e">
        <f>ROUND(AD92*⑤⑧処遇Ⅰ入力シート!$AG$17/⑤⑧処遇Ⅰ入力シート!$AC$17,0)</f>
        <v>#DIV/0!</v>
      </c>
      <c r="AF92" s="356" t="e">
        <f t="shared" si="562"/>
        <v>#DIV/0!</v>
      </c>
      <c r="AG92" s="357"/>
      <c r="AH92" s="354"/>
      <c r="AI92" s="354"/>
      <c r="AJ92" s="333" t="e">
        <f>ROUND(SUM(AG92:AI92)*⑤⑧処遇Ⅰ入力シート!$AG$17/⑤⑧処遇Ⅰ入力シート!$AC$17,0)</f>
        <v>#DIV/0!</v>
      </c>
      <c r="AK92" s="358" t="e">
        <f t="shared" si="563"/>
        <v>#DIV/0!</v>
      </c>
      <c r="AL92" s="338">
        <f t="shared" si="564"/>
        <v>0</v>
      </c>
      <c r="AM92" s="1131"/>
      <c r="AN92" s="1131"/>
      <c r="AO92" s="1131"/>
      <c r="AP92" s="252"/>
      <c r="AQ92" s="252"/>
      <c r="AR92" s="252"/>
      <c r="AS92" s="370"/>
      <c r="AT92" s="370"/>
      <c r="AU92" s="371"/>
      <c r="AV92" s="371"/>
      <c r="AW92" s="371"/>
      <c r="AX92" s="370"/>
      <c r="AY92" s="370"/>
      <c r="AZ92" s="372"/>
      <c r="BA92" s="372"/>
      <c r="BB92" s="373"/>
      <c r="BC92" s="373"/>
      <c r="BD92" s="373"/>
      <c r="BE92" s="373"/>
      <c r="BF92" s="373"/>
      <c r="BG92" s="373"/>
      <c r="BH92" s="228"/>
      <c r="BI92" s="370"/>
      <c r="BJ92" s="370"/>
      <c r="BK92" s="371"/>
      <c r="BL92" s="371"/>
      <c r="BM92" s="371"/>
      <c r="BN92" s="370"/>
      <c r="BO92" s="370"/>
      <c r="BP92" s="372"/>
      <c r="BQ92" s="372"/>
      <c r="BR92" s="372"/>
      <c r="BS92" s="373"/>
      <c r="BT92" s="373"/>
      <c r="BU92" s="373"/>
      <c r="BV92" s="373"/>
      <c r="BW92" s="373"/>
      <c r="BX92" s="373"/>
      <c r="BY92" s="252"/>
      <c r="BZ92" s="339" t="str">
        <f t="shared" si="565"/>
        <v>0</v>
      </c>
      <c r="CB92" s="340">
        <f t="shared" si="566"/>
        <v>0</v>
      </c>
      <c r="CC92" s="341">
        <f t="shared" si="567"/>
        <v>0</v>
      </c>
      <c r="CD92" s="341">
        <f t="shared" si="568"/>
        <v>0</v>
      </c>
      <c r="CE92" s="341">
        <f t="shared" si="569"/>
        <v>0</v>
      </c>
      <c r="CF92" s="341">
        <f t="shared" si="570"/>
        <v>0</v>
      </c>
      <c r="CG92" s="342">
        <f t="shared" si="571"/>
        <v>0</v>
      </c>
      <c r="CH92" s="341">
        <f t="shared" si="572"/>
        <v>0</v>
      </c>
      <c r="CI92" s="342">
        <f t="shared" si="573"/>
        <v>0</v>
      </c>
      <c r="CJ92" s="341">
        <f t="shared" si="574"/>
        <v>0</v>
      </c>
      <c r="CK92" s="342">
        <f t="shared" si="575"/>
        <v>0</v>
      </c>
      <c r="CL92" s="341">
        <f t="shared" si="576"/>
        <v>0</v>
      </c>
      <c r="CM92" s="341">
        <f t="shared" si="577"/>
        <v>0</v>
      </c>
      <c r="CN92" s="341">
        <f t="shared" si="578"/>
        <v>0</v>
      </c>
      <c r="CO92" s="341">
        <f t="shared" si="579"/>
        <v>0</v>
      </c>
      <c r="CP92" s="341">
        <f t="shared" si="580"/>
        <v>0</v>
      </c>
      <c r="CQ92" s="342">
        <f t="shared" si="581"/>
        <v>0</v>
      </c>
      <c r="CR92" s="341">
        <f t="shared" si="582"/>
        <v>0</v>
      </c>
      <c r="CS92" s="342">
        <f t="shared" si="583"/>
        <v>0</v>
      </c>
      <c r="CT92" s="341">
        <f t="shared" si="584"/>
        <v>0</v>
      </c>
      <c r="CU92" s="342">
        <f t="shared" si="585"/>
        <v>0</v>
      </c>
      <c r="CV92" s="344">
        <f t="shared" si="68"/>
        <v>0</v>
      </c>
      <c r="CW92" s="344">
        <f t="shared" si="586"/>
        <v>0</v>
      </c>
      <c r="CX92" s="344">
        <f t="shared" si="69"/>
        <v>0</v>
      </c>
      <c r="CY92" s="344">
        <f t="shared" si="549"/>
        <v>0</v>
      </c>
      <c r="CZ92" s="344">
        <f t="shared" si="71"/>
        <v>0</v>
      </c>
      <c r="DA92" s="344">
        <f t="shared" si="550"/>
        <v>0</v>
      </c>
      <c r="DB92" s="344">
        <f t="shared" si="73"/>
        <v>0</v>
      </c>
      <c r="DC92" s="344">
        <f t="shared" si="551"/>
        <v>0</v>
      </c>
      <c r="DD92" s="344">
        <f t="shared" si="75"/>
        <v>0</v>
      </c>
      <c r="DE92" s="344">
        <f t="shared" si="552"/>
        <v>0</v>
      </c>
      <c r="DF92" s="344">
        <f t="shared" si="77"/>
        <v>0</v>
      </c>
      <c r="DG92" s="344">
        <f t="shared" si="553"/>
        <v>0</v>
      </c>
      <c r="DH92" s="344">
        <f t="shared" si="79"/>
        <v>0</v>
      </c>
      <c r="DI92" s="344">
        <f t="shared" si="587"/>
        <v>0</v>
      </c>
      <c r="DJ92" s="344">
        <f t="shared" si="588"/>
        <v>0</v>
      </c>
      <c r="DK92" s="344">
        <f t="shared" si="589"/>
        <v>0</v>
      </c>
      <c r="DL92" s="344">
        <f t="shared" si="590"/>
        <v>0</v>
      </c>
      <c r="DM92" s="342">
        <f t="shared" si="591"/>
        <v>0</v>
      </c>
      <c r="DN92" s="344">
        <f t="shared" si="592"/>
        <v>0</v>
      </c>
      <c r="DO92" s="342">
        <f t="shared" si="593"/>
        <v>0</v>
      </c>
      <c r="DP92" s="344">
        <f t="shared" si="594"/>
        <v>0</v>
      </c>
      <c r="DQ92" s="342">
        <f t="shared" si="595"/>
        <v>0</v>
      </c>
      <c r="DR92" s="341">
        <f t="shared" si="596"/>
        <v>0</v>
      </c>
      <c r="DS92" s="341">
        <f t="shared" si="49"/>
        <v>0</v>
      </c>
      <c r="DT92" s="341">
        <f t="shared" si="597"/>
        <v>0</v>
      </c>
      <c r="DU92" s="341">
        <f t="shared" si="554"/>
        <v>0</v>
      </c>
      <c r="DV92" s="341">
        <f t="shared" si="598"/>
        <v>0</v>
      </c>
      <c r="DW92" s="341">
        <f t="shared" si="555"/>
        <v>0</v>
      </c>
      <c r="DX92" s="341">
        <f t="shared" si="599"/>
        <v>0</v>
      </c>
      <c r="DY92" s="341">
        <f t="shared" si="556"/>
        <v>0</v>
      </c>
      <c r="DZ92" s="341">
        <f t="shared" si="600"/>
        <v>0</v>
      </c>
      <c r="EA92" s="341">
        <f t="shared" si="557"/>
        <v>0</v>
      </c>
      <c r="EB92" s="341">
        <f t="shared" si="601"/>
        <v>0</v>
      </c>
      <c r="EC92" s="341">
        <f t="shared" si="558"/>
        <v>0</v>
      </c>
      <c r="ED92" s="341">
        <f t="shared" si="602"/>
        <v>0</v>
      </c>
      <c r="EE92" s="341">
        <f t="shared" si="55"/>
        <v>0</v>
      </c>
      <c r="EF92" s="341">
        <f t="shared" si="603"/>
        <v>0</v>
      </c>
      <c r="EG92" s="341">
        <f t="shared" si="604"/>
        <v>0</v>
      </c>
      <c r="EH92" s="341">
        <f t="shared" si="605"/>
        <v>0</v>
      </c>
      <c r="EI92" s="346">
        <f t="shared" si="606"/>
        <v>0</v>
      </c>
      <c r="EJ92" s="341">
        <f t="shared" si="607"/>
        <v>0</v>
      </c>
      <c r="EK92" s="347">
        <f t="shared" si="608"/>
        <v>0</v>
      </c>
      <c r="EL92" s="341">
        <f t="shared" si="609"/>
        <v>0</v>
      </c>
      <c r="EM92" s="347">
        <f t="shared" si="610"/>
        <v>0</v>
      </c>
      <c r="EN92" s="348">
        <f t="shared" si="611"/>
        <v>0</v>
      </c>
    </row>
    <row r="93" spans="1:144" ht="19.5" customHeight="1">
      <c r="A93" s="349">
        <f t="shared" si="224"/>
        <v>80</v>
      </c>
      <c r="B93" s="1136"/>
      <c r="C93" s="1136"/>
      <c r="D93" s="350"/>
      <c r="E93" s="350"/>
      <c r="F93" s="350"/>
      <c r="G93" s="350"/>
      <c r="H93" s="350"/>
      <c r="I93" s="351" t="s">
        <v>17</v>
      </c>
      <c r="J93" s="350"/>
      <c r="K93" s="351" t="s">
        <v>44</v>
      </c>
      <c r="L93" s="350"/>
      <c r="M93" s="350"/>
      <c r="N93" s="326" t="str">
        <f>IF(L93="常勤",1,IF(M93="","",IF(M93=0,0,IF(ROUND(M93/⑤⑧処遇Ⅰ入力シート!$B$17,1)&lt;0.1,0.1,ROUND(M93/⑤⑧処遇Ⅰ入力シート!$B$17,1)))))</f>
        <v/>
      </c>
      <c r="O93" s="327"/>
      <c r="P93" s="328" t="s">
        <v>342</v>
      </c>
      <c r="Q93" s="352"/>
      <c r="R93" s="353"/>
      <c r="S93" s="354"/>
      <c r="T93" s="354"/>
      <c r="U93" s="355">
        <f t="shared" si="559"/>
        <v>0</v>
      </c>
      <c r="V93" s="354"/>
      <c r="W93" s="333" t="e">
        <f>ROUND((U93+V93)*⑤⑧処遇Ⅰ入力シート!$AG$17/⑤⑧処遇Ⅰ入力シート!$AC$17,0)</f>
        <v>#DIV/0!</v>
      </c>
      <c r="X93" s="356" t="e">
        <f t="shared" si="560"/>
        <v>#DIV/0!</v>
      </c>
      <c r="Y93" s="353"/>
      <c r="Z93" s="354"/>
      <c r="AA93" s="354"/>
      <c r="AB93" s="354"/>
      <c r="AC93" s="354"/>
      <c r="AD93" s="335">
        <f t="shared" si="561"/>
        <v>0</v>
      </c>
      <c r="AE93" s="333" t="e">
        <f>ROUND(AD93*⑤⑧処遇Ⅰ入力シート!$AG$17/⑤⑧処遇Ⅰ入力シート!$AC$17,0)</f>
        <v>#DIV/0!</v>
      </c>
      <c r="AF93" s="356" t="e">
        <f t="shared" si="562"/>
        <v>#DIV/0!</v>
      </c>
      <c r="AG93" s="357"/>
      <c r="AH93" s="354"/>
      <c r="AI93" s="354"/>
      <c r="AJ93" s="333" t="e">
        <f>ROUND(SUM(AG93:AI93)*⑤⑧処遇Ⅰ入力シート!$AG$17/⑤⑧処遇Ⅰ入力シート!$AC$17,0)</f>
        <v>#DIV/0!</v>
      </c>
      <c r="AK93" s="358" t="e">
        <f t="shared" si="563"/>
        <v>#DIV/0!</v>
      </c>
      <c r="AL93" s="338">
        <f t="shared" si="564"/>
        <v>0</v>
      </c>
      <c r="AM93" s="1131"/>
      <c r="AN93" s="1131"/>
      <c r="AO93" s="1131"/>
      <c r="AP93" s="252"/>
      <c r="AQ93" s="252"/>
      <c r="AR93" s="252"/>
      <c r="AS93" s="370"/>
      <c r="AT93" s="370"/>
      <c r="AU93" s="371"/>
      <c r="AV93" s="371"/>
      <c r="AW93" s="371"/>
      <c r="AX93" s="370"/>
      <c r="AY93" s="370"/>
      <c r="AZ93" s="372"/>
      <c r="BA93" s="372"/>
      <c r="BB93" s="373"/>
      <c r="BC93" s="373"/>
      <c r="BD93" s="373"/>
      <c r="BE93" s="373"/>
      <c r="BF93" s="373"/>
      <c r="BG93" s="373"/>
      <c r="BH93" s="228"/>
      <c r="BI93" s="370"/>
      <c r="BJ93" s="370"/>
      <c r="BK93" s="371"/>
      <c r="BL93" s="371"/>
      <c r="BM93" s="371"/>
      <c r="BN93" s="370"/>
      <c r="BO93" s="370"/>
      <c r="BP93" s="372"/>
      <c r="BQ93" s="372"/>
      <c r="BR93" s="372"/>
      <c r="BS93" s="373"/>
      <c r="BT93" s="373"/>
      <c r="BU93" s="373"/>
      <c r="BV93" s="373"/>
      <c r="BW93" s="373"/>
      <c r="BX93" s="373"/>
      <c r="BY93" s="252"/>
      <c r="BZ93" s="339" t="str">
        <f t="shared" si="565"/>
        <v>0</v>
      </c>
      <c r="CB93" s="340">
        <f t="shared" si="566"/>
        <v>0</v>
      </c>
      <c r="CC93" s="341">
        <f t="shared" si="567"/>
        <v>0</v>
      </c>
      <c r="CD93" s="341">
        <f t="shared" si="568"/>
        <v>0</v>
      </c>
      <c r="CE93" s="341">
        <f t="shared" si="569"/>
        <v>0</v>
      </c>
      <c r="CF93" s="341">
        <f t="shared" si="570"/>
        <v>0</v>
      </c>
      <c r="CG93" s="342">
        <f t="shared" si="571"/>
        <v>0</v>
      </c>
      <c r="CH93" s="341">
        <f t="shared" si="572"/>
        <v>0</v>
      </c>
      <c r="CI93" s="342">
        <f t="shared" si="573"/>
        <v>0</v>
      </c>
      <c r="CJ93" s="341">
        <f t="shared" si="574"/>
        <v>0</v>
      </c>
      <c r="CK93" s="342">
        <f t="shared" si="575"/>
        <v>0</v>
      </c>
      <c r="CL93" s="341">
        <f t="shared" si="576"/>
        <v>0</v>
      </c>
      <c r="CM93" s="341">
        <f t="shared" si="577"/>
        <v>0</v>
      </c>
      <c r="CN93" s="341">
        <f t="shared" si="578"/>
        <v>0</v>
      </c>
      <c r="CO93" s="341">
        <f t="shared" si="579"/>
        <v>0</v>
      </c>
      <c r="CP93" s="341">
        <f t="shared" si="580"/>
        <v>0</v>
      </c>
      <c r="CQ93" s="342">
        <f t="shared" si="581"/>
        <v>0</v>
      </c>
      <c r="CR93" s="341">
        <f t="shared" si="582"/>
        <v>0</v>
      </c>
      <c r="CS93" s="342">
        <f t="shared" si="583"/>
        <v>0</v>
      </c>
      <c r="CT93" s="341">
        <f t="shared" si="584"/>
        <v>0</v>
      </c>
      <c r="CU93" s="342">
        <f t="shared" si="585"/>
        <v>0</v>
      </c>
      <c r="CV93" s="344">
        <f t="shared" si="68"/>
        <v>0</v>
      </c>
      <c r="CW93" s="344">
        <f t="shared" si="586"/>
        <v>0</v>
      </c>
      <c r="CX93" s="344">
        <f t="shared" si="69"/>
        <v>0</v>
      </c>
      <c r="CY93" s="344">
        <f t="shared" si="549"/>
        <v>0</v>
      </c>
      <c r="CZ93" s="344">
        <f t="shared" si="71"/>
        <v>0</v>
      </c>
      <c r="DA93" s="344">
        <f t="shared" si="550"/>
        <v>0</v>
      </c>
      <c r="DB93" s="344">
        <f t="shared" si="73"/>
        <v>0</v>
      </c>
      <c r="DC93" s="344">
        <f t="shared" si="551"/>
        <v>0</v>
      </c>
      <c r="DD93" s="344">
        <f t="shared" si="75"/>
        <v>0</v>
      </c>
      <c r="DE93" s="344">
        <f t="shared" si="552"/>
        <v>0</v>
      </c>
      <c r="DF93" s="344">
        <f t="shared" si="77"/>
        <v>0</v>
      </c>
      <c r="DG93" s="344">
        <f t="shared" si="553"/>
        <v>0</v>
      </c>
      <c r="DH93" s="344">
        <f t="shared" si="79"/>
        <v>0</v>
      </c>
      <c r="DI93" s="344">
        <f t="shared" si="587"/>
        <v>0</v>
      </c>
      <c r="DJ93" s="344">
        <f t="shared" si="588"/>
        <v>0</v>
      </c>
      <c r="DK93" s="344">
        <f t="shared" si="589"/>
        <v>0</v>
      </c>
      <c r="DL93" s="344">
        <f t="shared" si="590"/>
        <v>0</v>
      </c>
      <c r="DM93" s="342">
        <f t="shared" si="591"/>
        <v>0</v>
      </c>
      <c r="DN93" s="344">
        <f t="shared" si="592"/>
        <v>0</v>
      </c>
      <c r="DO93" s="342">
        <f t="shared" si="593"/>
        <v>0</v>
      </c>
      <c r="DP93" s="344">
        <f t="shared" si="594"/>
        <v>0</v>
      </c>
      <c r="DQ93" s="342">
        <f t="shared" si="595"/>
        <v>0</v>
      </c>
      <c r="DR93" s="341">
        <f t="shared" si="596"/>
        <v>0</v>
      </c>
      <c r="DS93" s="341">
        <f t="shared" si="49"/>
        <v>0</v>
      </c>
      <c r="DT93" s="341">
        <f t="shared" si="597"/>
        <v>0</v>
      </c>
      <c r="DU93" s="341">
        <f t="shared" si="554"/>
        <v>0</v>
      </c>
      <c r="DV93" s="341">
        <f t="shared" si="598"/>
        <v>0</v>
      </c>
      <c r="DW93" s="341">
        <f t="shared" si="555"/>
        <v>0</v>
      </c>
      <c r="DX93" s="341">
        <f t="shared" si="599"/>
        <v>0</v>
      </c>
      <c r="DY93" s="341">
        <f t="shared" si="556"/>
        <v>0</v>
      </c>
      <c r="DZ93" s="341">
        <f t="shared" si="600"/>
        <v>0</v>
      </c>
      <c r="EA93" s="341">
        <f t="shared" si="557"/>
        <v>0</v>
      </c>
      <c r="EB93" s="341">
        <f t="shared" si="601"/>
        <v>0</v>
      </c>
      <c r="EC93" s="341">
        <f t="shared" si="558"/>
        <v>0</v>
      </c>
      <c r="ED93" s="341">
        <f t="shared" si="602"/>
        <v>0</v>
      </c>
      <c r="EE93" s="341">
        <f t="shared" si="55"/>
        <v>0</v>
      </c>
      <c r="EF93" s="341">
        <f t="shared" si="603"/>
        <v>0</v>
      </c>
      <c r="EG93" s="341">
        <f t="shared" si="604"/>
        <v>0</v>
      </c>
      <c r="EH93" s="341">
        <f t="shared" si="605"/>
        <v>0</v>
      </c>
      <c r="EI93" s="346">
        <f t="shared" si="606"/>
        <v>0</v>
      </c>
      <c r="EJ93" s="341">
        <f t="shared" si="607"/>
        <v>0</v>
      </c>
      <c r="EK93" s="347">
        <f t="shared" si="608"/>
        <v>0</v>
      </c>
      <c r="EL93" s="341">
        <f t="shared" si="609"/>
        <v>0</v>
      </c>
      <c r="EM93" s="347">
        <f t="shared" si="610"/>
        <v>0</v>
      </c>
      <c r="EN93" s="348">
        <f t="shared" si="611"/>
        <v>0</v>
      </c>
    </row>
    <row r="94" spans="1:144" ht="19.5" customHeight="1">
      <c r="A94" s="349">
        <f t="shared" ref="A94:A157" si="612">A93+1</f>
        <v>81</v>
      </c>
      <c r="B94" s="1136"/>
      <c r="C94" s="1136"/>
      <c r="D94" s="350"/>
      <c r="E94" s="350"/>
      <c r="F94" s="350"/>
      <c r="G94" s="350"/>
      <c r="H94" s="350"/>
      <c r="I94" s="351" t="s">
        <v>17</v>
      </c>
      <c r="J94" s="350"/>
      <c r="K94" s="351" t="s">
        <v>44</v>
      </c>
      <c r="L94" s="350"/>
      <c r="M94" s="350"/>
      <c r="N94" s="326" t="str">
        <f>IF(L94="常勤",1,IF(M94="","",IF(M94=0,0,IF(ROUND(M94/⑤⑧処遇Ⅰ入力シート!$B$17,1)&lt;0.1,0.1,ROUND(M94/⑤⑧処遇Ⅰ入力シート!$B$17,1)))))</f>
        <v/>
      </c>
      <c r="O94" s="327"/>
      <c r="P94" s="328" t="s">
        <v>342</v>
      </c>
      <c r="Q94" s="352"/>
      <c r="R94" s="353"/>
      <c r="S94" s="354"/>
      <c r="T94" s="354"/>
      <c r="U94" s="355">
        <f t="shared" si="559"/>
        <v>0</v>
      </c>
      <c r="V94" s="354"/>
      <c r="W94" s="333" t="e">
        <f>ROUND((U94+V94)*⑤⑧処遇Ⅰ入力シート!$AG$17/⑤⑧処遇Ⅰ入力シート!$AC$17,0)</f>
        <v>#DIV/0!</v>
      </c>
      <c r="X94" s="356" t="e">
        <f t="shared" si="560"/>
        <v>#DIV/0!</v>
      </c>
      <c r="Y94" s="353"/>
      <c r="Z94" s="354"/>
      <c r="AA94" s="354"/>
      <c r="AB94" s="354"/>
      <c r="AC94" s="354"/>
      <c r="AD94" s="335">
        <f t="shared" si="561"/>
        <v>0</v>
      </c>
      <c r="AE94" s="333" t="e">
        <f>ROUND(AD94*⑤⑧処遇Ⅰ入力シート!$AG$17/⑤⑧処遇Ⅰ入力シート!$AC$17,0)</f>
        <v>#DIV/0!</v>
      </c>
      <c r="AF94" s="356" t="e">
        <f t="shared" si="562"/>
        <v>#DIV/0!</v>
      </c>
      <c r="AG94" s="357"/>
      <c r="AH94" s="354"/>
      <c r="AI94" s="354"/>
      <c r="AJ94" s="333" t="e">
        <f>ROUND(SUM(AG94:AI94)*⑤⑧処遇Ⅰ入力シート!$AG$17/⑤⑧処遇Ⅰ入力シート!$AC$17,0)</f>
        <v>#DIV/0!</v>
      </c>
      <c r="AK94" s="358" t="e">
        <f t="shared" si="563"/>
        <v>#DIV/0!</v>
      </c>
      <c r="AL94" s="338">
        <f t="shared" si="564"/>
        <v>0</v>
      </c>
      <c r="AM94" s="1131"/>
      <c r="AN94" s="1131"/>
      <c r="AO94" s="1131"/>
      <c r="AP94" s="252"/>
      <c r="AQ94" s="252"/>
      <c r="AR94" s="252"/>
      <c r="AS94" s="370"/>
      <c r="AT94" s="370"/>
      <c r="AU94" s="371"/>
      <c r="AV94" s="371"/>
      <c r="AW94" s="371"/>
      <c r="AX94" s="370"/>
      <c r="AY94" s="370"/>
      <c r="AZ94" s="372"/>
      <c r="BA94" s="372"/>
      <c r="BB94" s="373"/>
      <c r="BC94" s="373"/>
      <c r="BD94" s="373"/>
      <c r="BE94" s="373"/>
      <c r="BF94" s="373"/>
      <c r="BG94" s="373"/>
      <c r="BH94" s="228"/>
      <c r="BI94" s="370"/>
      <c r="BJ94" s="370"/>
      <c r="BK94" s="371"/>
      <c r="BL94" s="371"/>
      <c r="BM94" s="371"/>
      <c r="BN94" s="370"/>
      <c r="BO94" s="370"/>
      <c r="BP94" s="372"/>
      <c r="BQ94" s="372"/>
      <c r="BR94" s="372"/>
      <c r="BS94" s="373"/>
      <c r="BT94" s="373"/>
      <c r="BU94" s="373"/>
      <c r="BV94" s="373"/>
      <c r="BW94" s="373"/>
      <c r="BX94" s="373"/>
      <c r="BY94" s="252"/>
      <c r="BZ94" s="339" t="str">
        <f t="shared" si="565"/>
        <v>0</v>
      </c>
      <c r="CB94" s="340">
        <f t="shared" si="566"/>
        <v>0</v>
      </c>
      <c r="CC94" s="341">
        <f t="shared" si="567"/>
        <v>0</v>
      </c>
      <c r="CD94" s="341">
        <f t="shared" si="568"/>
        <v>0</v>
      </c>
      <c r="CE94" s="341">
        <f t="shared" si="569"/>
        <v>0</v>
      </c>
      <c r="CF94" s="341">
        <f t="shared" si="570"/>
        <v>0</v>
      </c>
      <c r="CG94" s="342">
        <f t="shared" si="571"/>
        <v>0</v>
      </c>
      <c r="CH94" s="341">
        <f t="shared" si="572"/>
        <v>0</v>
      </c>
      <c r="CI94" s="342">
        <f t="shared" si="573"/>
        <v>0</v>
      </c>
      <c r="CJ94" s="341">
        <f t="shared" si="574"/>
        <v>0</v>
      </c>
      <c r="CK94" s="342">
        <f t="shared" si="575"/>
        <v>0</v>
      </c>
      <c r="CL94" s="341">
        <f t="shared" si="576"/>
        <v>0</v>
      </c>
      <c r="CM94" s="341">
        <f t="shared" si="577"/>
        <v>0</v>
      </c>
      <c r="CN94" s="341">
        <f t="shared" si="578"/>
        <v>0</v>
      </c>
      <c r="CO94" s="341">
        <f t="shared" si="579"/>
        <v>0</v>
      </c>
      <c r="CP94" s="341">
        <f t="shared" si="580"/>
        <v>0</v>
      </c>
      <c r="CQ94" s="342">
        <f t="shared" si="581"/>
        <v>0</v>
      </c>
      <c r="CR94" s="341">
        <f t="shared" si="582"/>
        <v>0</v>
      </c>
      <c r="CS94" s="342">
        <f t="shared" si="583"/>
        <v>0</v>
      </c>
      <c r="CT94" s="341">
        <f t="shared" si="584"/>
        <v>0</v>
      </c>
      <c r="CU94" s="342">
        <f t="shared" si="585"/>
        <v>0</v>
      </c>
      <c r="CV94" s="344">
        <f t="shared" si="68"/>
        <v>0</v>
      </c>
      <c r="CW94" s="344">
        <f t="shared" si="586"/>
        <v>0</v>
      </c>
      <c r="CX94" s="344">
        <f t="shared" si="69"/>
        <v>0</v>
      </c>
      <c r="CY94" s="344">
        <f t="shared" si="549"/>
        <v>0</v>
      </c>
      <c r="CZ94" s="344">
        <f t="shared" si="71"/>
        <v>0</v>
      </c>
      <c r="DA94" s="344">
        <f t="shared" si="550"/>
        <v>0</v>
      </c>
      <c r="DB94" s="344">
        <f t="shared" si="73"/>
        <v>0</v>
      </c>
      <c r="DC94" s="344">
        <f t="shared" si="551"/>
        <v>0</v>
      </c>
      <c r="DD94" s="344">
        <f t="shared" si="75"/>
        <v>0</v>
      </c>
      <c r="DE94" s="344">
        <f t="shared" si="552"/>
        <v>0</v>
      </c>
      <c r="DF94" s="344">
        <f t="shared" si="77"/>
        <v>0</v>
      </c>
      <c r="DG94" s="344">
        <f t="shared" si="553"/>
        <v>0</v>
      </c>
      <c r="DH94" s="344">
        <f t="shared" si="79"/>
        <v>0</v>
      </c>
      <c r="DI94" s="344">
        <f t="shared" si="587"/>
        <v>0</v>
      </c>
      <c r="DJ94" s="344">
        <f t="shared" si="588"/>
        <v>0</v>
      </c>
      <c r="DK94" s="344">
        <f t="shared" si="589"/>
        <v>0</v>
      </c>
      <c r="DL94" s="344">
        <f t="shared" si="590"/>
        <v>0</v>
      </c>
      <c r="DM94" s="342">
        <f t="shared" si="591"/>
        <v>0</v>
      </c>
      <c r="DN94" s="344">
        <f t="shared" si="592"/>
        <v>0</v>
      </c>
      <c r="DO94" s="342">
        <f t="shared" si="593"/>
        <v>0</v>
      </c>
      <c r="DP94" s="344">
        <f t="shared" si="594"/>
        <v>0</v>
      </c>
      <c r="DQ94" s="342">
        <f t="shared" si="595"/>
        <v>0</v>
      </c>
      <c r="DR94" s="341">
        <f t="shared" si="596"/>
        <v>0</v>
      </c>
      <c r="DS94" s="341">
        <f t="shared" si="49"/>
        <v>0</v>
      </c>
      <c r="DT94" s="341">
        <f t="shared" si="597"/>
        <v>0</v>
      </c>
      <c r="DU94" s="341">
        <f t="shared" si="554"/>
        <v>0</v>
      </c>
      <c r="DV94" s="341">
        <f t="shared" si="598"/>
        <v>0</v>
      </c>
      <c r="DW94" s="341">
        <f t="shared" si="555"/>
        <v>0</v>
      </c>
      <c r="DX94" s="341">
        <f t="shared" si="599"/>
        <v>0</v>
      </c>
      <c r="DY94" s="341">
        <f t="shared" si="556"/>
        <v>0</v>
      </c>
      <c r="DZ94" s="341">
        <f t="shared" si="600"/>
        <v>0</v>
      </c>
      <c r="EA94" s="341">
        <f t="shared" si="557"/>
        <v>0</v>
      </c>
      <c r="EB94" s="341">
        <f t="shared" si="601"/>
        <v>0</v>
      </c>
      <c r="EC94" s="341">
        <f t="shared" si="558"/>
        <v>0</v>
      </c>
      <c r="ED94" s="341">
        <f t="shared" si="602"/>
        <v>0</v>
      </c>
      <c r="EE94" s="341">
        <f t="shared" si="55"/>
        <v>0</v>
      </c>
      <c r="EF94" s="341">
        <f t="shared" si="603"/>
        <v>0</v>
      </c>
      <c r="EG94" s="341">
        <f t="shared" si="604"/>
        <v>0</v>
      </c>
      <c r="EH94" s="341">
        <f t="shared" si="605"/>
        <v>0</v>
      </c>
      <c r="EI94" s="346">
        <f t="shared" si="606"/>
        <v>0</v>
      </c>
      <c r="EJ94" s="341">
        <f t="shared" si="607"/>
        <v>0</v>
      </c>
      <c r="EK94" s="347">
        <f t="shared" si="608"/>
        <v>0</v>
      </c>
      <c r="EL94" s="341">
        <f t="shared" si="609"/>
        <v>0</v>
      </c>
      <c r="EM94" s="347">
        <f t="shared" si="610"/>
        <v>0</v>
      </c>
      <c r="EN94" s="348">
        <f t="shared" si="611"/>
        <v>0</v>
      </c>
    </row>
    <row r="95" spans="1:144" ht="19.5" customHeight="1">
      <c r="A95" s="349">
        <f t="shared" si="612"/>
        <v>82</v>
      </c>
      <c r="B95" s="1136"/>
      <c r="C95" s="1136"/>
      <c r="D95" s="350"/>
      <c r="E95" s="350"/>
      <c r="F95" s="350"/>
      <c r="G95" s="350"/>
      <c r="H95" s="350"/>
      <c r="I95" s="351" t="s">
        <v>17</v>
      </c>
      <c r="J95" s="350"/>
      <c r="K95" s="351" t="s">
        <v>44</v>
      </c>
      <c r="L95" s="350"/>
      <c r="M95" s="350"/>
      <c r="N95" s="326" t="str">
        <f>IF(L95="常勤",1,IF(M95="","",IF(M95=0,0,IF(ROUND(M95/⑤⑧処遇Ⅰ入力シート!$B$17,1)&lt;0.1,0.1,ROUND(M95/⑤⑧処遇Ⅰ入力シート!$B$17,1)))))</f>
        <v/>
      </c>
      <c r="O95" s="327"/>
      <c r="P95" s="328" t="s">
        <v>342</v>
      </c>
      <c r="Q95" s="352"/>
      <c r="R95" s="353"/>
      <c r="S95" s="354"/>
      <c r="T95" s="354"/>
      <c r="U95" s="355">
        <f t="shared" si="559"/>
        <v>0</v>
      </c>
      <c r="V95" s="354"/>
      <c r="W95" s="333" t="e">
        <f>ROUND((U95+V95)*⑤⑧処遇Ⅰ入力シート!$AG$17/⑤⑧処遇Ⅰ入力シート!$AC$17,0)</f>
        <v>#DIV/0!</v>
      </c>
      <c r="X95" s="356" t="e">
        <f t="shared" si="560"/>
        <v>#DIV/0!</v>
      </c>
      <c r="Y95" s="353"/>
      <c r="Z95" s="354"/>
      <c r="AA95" s="354"/>
      <c r="AB95" s="354"/>
      <c r="AC95" s="354"/>
      <c r="AD95" s="335">
        <f t="shared" si="561"/>
        <v>0</v>
      </c>
      <c r="AE95" s="333" t="e">
        <f>ROUND(AD95*⑤⑧処遇Ⅰ入力シート!$AG$17/⑤⑧処遇Ⅰ入力シート!$AC$17,0)</f>
        <v>#DIV/0!</v>
      </c>
      <c r="AF95" s="356" t="e">
        <f t="shared" si="562"/>
        <v>#DIV/0!</v>
      </c>
      <c r="AG95" s="357"/>
      <c r="AH95" s="354"/>
      <c r="AI95" s="354"/>
      <c r="AJ95" s="333" t="e">
        <f>ROUND(SUM(AG95:AI95)*⑤⑧処遇Ⅰ入力シート!$AG$17/⑤⑧処遇Ⅰ入力シート!$AC$17,0)</f>
        <v>#DIV/0!</v>
      </c>
      <c r="AK95" s="358" t="e">
        <f t="shared" si="563"/>
        <v>#DIV/0!</v>
      </c>
      <c r="AL95" s="338">
        <f t="shared" si="564"/>
        <v>0</v>
      </c>
      <c r="AM95" s="1131"/>
      <c r="AN95" s="1131"/>
      <c r="AO95" s="1131"/>
      <c r="AP95" s="252"/>
      <c r="AQ95" s="252"/>
      <c r="AR95" s="252"/>
      <c r="AS95" s="370"/>
      <c r="AT95" s="370"/>
      <c r="AU95" s="371"/>
      <c r="AV95" s="371"/>
      <c r="AW95" s="371"/>
      <c r="AX95" s="370"/>
      <c r="AY95" s="370"/>
      <c r="AZ95" s="372"/>
      <c r="BA95" s="372"/>
      <c r="BB95" s="373"/>
      <c r="BC95" s="373"/>
      <c r="BD95" s="373"/>
      <c r="BE95" s="373"/>
      <c r="BF95" s="373"/>
      <c r="BG95" s="373"/>
      <c r="BH95" s="228"/>
      <c r="BI95" s="370"/>
      <c r="BJ95" s="370"/>
      <c r="BK95" s="371"/>
      <c r="BL95" s="371"/>
      <c r="BM95" s="371"/>
      <c r="BN95" s="370"/>
      <c r="BO95" s="370"/>
      <c r="BP95" s="372"/>
      <c r="BQ95" s="372"/>
      <c r="BR95" s="372"/>
      <c r="BS95" s="373"/>
      <c r="BT95" s="373"/>
      <c r="BU95" s="373"/>
      <c r="BV95" s="373"/>
      <c r="BW95" s="373"/>
      <c r="BX95" s="373"/>
      <c r="BY95" s="252"/>
      <c r="BZ95" s="339" t="str">
        <f t="shared" si="565"/>
        <v>0</v>
      </c>
      <c r="CB95" s="340">
        <f t="shared" si="566"/>
        <v>0</v>
      </c>
      <c r="CC95" s="341">
        <f t="shared" si="567"/>
        <v>0</v>
      </c>
      <c r="CD95" s="341">
        <f t="shared" si="568"/>
        <v>0</v>
      </c>
      <c r="CE95" s="341">
        <f t="shared" si="569"/>
        <v>0</v>
      </c>
      <c r="CF95" s="341">
        <f t="shared" si="570"/>
        <v>0</v>
      </c>
      <c r="CG95" s="342">
        <f t="shared" si="571"/>
        <v>0</v>
      </c>
      <c r="CH95" s="341">
        <f t="shared" si="572"/>
        <v>0</v>
      </c>
      <c r="CI95" s="342">
        <f t="shared" si="573"/>
        <v>0</v>
      </c>
      <c r="CJ95" s="341">
        <f t="shared" si="574"/>
        <v>0</v>
      </c>
      <c r="CK95" s="342">
        <f t="shared" si="575"/>
        <v>0</v>
      </c>
      <c r="CL95" s="341">
        <f t="shared" si="576"/>
        <v>0</v>
      </c>
      <c r="CM95" s="341">
        <f t="shared" si="577"/>
        <v>0</v>
      </c>
      <c r="CN95" s="341">
        <f t="shared" si="578"/>
        <v>0</v>
      </c>
      <c r="CO95" s="341">
        <f t="shared" si="579"/>
        <v>0</v>
      </c>
      <c r="CP95" s="341">
        <f t="shared" si="580"/>
        <v>0</v>
      </c>
      <c r="CQ95" s="342">
        <f t="shared" si="581"/>
        <v>0</v>
      </c>
      <c r="CR95" s="341">
        <f t="shared" si="582"/>
        <v>0</v>
      </c>
      <c r="CS95" s="342">
        <f t="shared" si="583"/>
        <v>0</v>
      </c>
      <c r="CT95" s="341">
        <f t="shared" si="584"/>
        <v>0</v>
      </c>
      <c r="CU95" s="342">
        <f t="shared" si="585"/>
        <v>0</v>
      </c>
      <c r="CV95" s="344">
        <f t="shared" si="68"/>
        <v>0</v>
      </c>
      <c r="CW95" s="344">
        <f t="shared" si="586"/>
        <v>0</v>
      </c>
      <c r="CX95" s="344">
        <f t="shared" si="69"/>
        <v>0</v>
      </c>
      <c r="CY95" s="344">
        <f t="shared" si="549"/>
        <v>0</v>
      </c>
      <c r="CZ95" s="344">
        <f t="shared" si="71"/>
        <v>0</v>
      </c>
      <c r="DA95" s="344">
        <f t="shared" si="550"/>
        <v>0</v>
      </c>
      <c r="DB95" s="344">
        <f t="shared" si="73"/>
        <v>0</v>
      </c>
      <c r="DC95" s="344">
        <f t="shared" si="551"/>
        <v>0</v>
      </c>
      <c r="DD95" s="344">
        <f t="shared" si="75"/>
        <v>0</v>
      </c>
      <c r="DE95" s="344">
        <f t="shared" si="552"/>
        <v>0</v>
      </c>
      <c r="DF95" s="344">
        <f t="shared" si="77"/>
        <v>0</v>
      </c>
      <c r="DG95" s="344">
        <f t="shared" si="553"/>
        <v>0</v>
      </c>
      <c r="DH95" s="344">
        <f t="shared" si="79"/>
        <v>0</v>
      </c>
      <c r="DI95" s="344">
        <f t="shared" si="587"/>
        <v>0</v>
      </c>
      <c r="DJ95" s="344">
        <f t="shared" si="588"/>
        <v>0</v>
      </c>
      <c r="DK95" s="344">
        <f t="shared" si="589"/>
        <v>0</v>
      </c>
      <c r="DL95" s="344">
        <f t="shared" si="590"/>
        <v>0</v>
      </c>
      <c r="DM95" s="342">
        <f t="shared" si="591"/>
        <v>0</v>
      </c>
      <c r="DN95" s="344">
        <f t="shared" si="592"/>
        <v>0</v>
      </c>
      <c r="DO95" s="342">
        <f t="shared" si="593"/>
        <v>0</v>
      </c>
      <c r="DP95" s="344">
        <f t="shared" si="594"/>
        <v>0</v>
      </c>
      <c r="DQ95" s="342">
        <f t="shared" si="595"/>
        <v>0</v>
      </c>
      <c r="DR95" s="341">
        <f t="shared" ref="DR95:DR126" si="613">DI95*$BZ95</f>
        <v>0</v>
      </c>
      <c r="DS95" s="341">
        <f t="shared" si="49"/>
        <v>0</v>
      </c>
      <c r="DT95" s="341">
        <f t="shared" si="597"/>
        <v>0</v>
      </c>
      <c r="DU95" s="341">
        <f t="shared" si="554"/>
        <v>0</v>
      </c>
      <c r="DV95" s="341">
        <f t="shared" si="598"/>
        <v>0</v>
      </c>
      <c r="DW95" s="341">
        <f t="shared" si="555"/>
        <v>0</v>
      </c>
      <c r="DX95" s="341">
        <f t="shared" si="599"/>
        <v>0</v>
      </c>
      <c r="DY95" s="341">
        <f t="shared" si="556"/>
        <v>0</v>
      </c>
      <c r="DZ95" s="341">
        <f t="shared" si="600"/>
        <v>0</v>
      </c>
      <c r="EA95" s="341">
        <f t="shared" si="557"/>
        <v>0</v>
      </c>
      <c r="EB95" s="341">
        <f t="shared" si="601"/>
        <v>0</v>
      </c>
      <c r="EC95" s="341">
        <f t="shared" si="558"/>
        <v>0</v>
      </c>
      <c r="ED95" s="341">
        <f t="shared" si="602"/>
        <v>0</v>
      </c>
      <c r="EE95" s="341">
        <f t="shared" si="55"/>
        <v>0</v>
      </c>
      <c r="EF95" s="341">
        <f t="shared" si="603"/>
        <v>0</v>
      </c>
      <c r="EG95" s="341">
        <f t="shared" si="604"/>
        <v>0</v>
      </c>
      <c r="EH95" s="341">
        <f t="shared" si="605"/>
        <v>0</v>
      </c>
      <c r="EI95" s="346">
        <f t="shared" si="606"/>
        <v>0</v>
      </c>
      <c r="EJ95" s="341">
        <f t="shared" si="607"/>
        <v>0</v>
      </c>
      <c r="EK95" s="347">
        <f t="shared" si="608"/>
        <v>0</v>
      </c>
      <c r="EL95" s="341">
        <f t="shared" si="609"/>
        <v>0</v>
      </c>
      <c r="EM95" s="347">
        <f t="shared" si="610"/>
        <v>0</v>
      </c>
      <c r="EN95" s="348">
        <f t="shared" si="611"/>
        <v>0</v>
      </c>
    </row>
    <row r="96" spans="1:144" ht="19.5" customHeight="1">
      <c r="A96" s="349">
        <f t="shared" si="612"/>
        <v>83</v>
      </c>
      <c r="B96" s="1136"/>
      <c r="C96" s="1136"/>
      <c r="D96" s="350"/>
      <c r="E96" s="350"/>
      <c r="F96" s="350"/>
      <c r="G96" s="350"/>
      <c r="H96" s="350"/>
      <c r="I96" s="351" t="s">
        <v>17</v>
      </c>
      <c r="J96" s="350"/>
      <c r="K96" s="351" t="s">
        <v>44</v>
      </c>
      <c r="L96" s="350"/>
      <c r="M96" s="350"/>
      <c r="N96" s="326" t="str">
        <f>IF(L96="常勤",1,IF(M96="","",IF(M96=0,0,IF(ROUND(M96/⑤⑧処遇Ⅰ入力シート!$B$17,1)&lt;0.1,0.1,ROUND(M96/⑤⑧処遇Ⅰ入力シート!$B$17,1)))))</f>
        <v/>
      </c>
      <c r="O96" s="327"/>
      <c r="P96" s="328" t="s">
        <v>342</v>
      </c>
      <c r="Q96" s="352"/>
      <c r="R96" s="353"/>
      <c r="S96" s="354"/>
      <c r="T96" s="354"/>
      <c r="U96" s="355">
        <f t="shared" si="559"/>
        <v>0</v>
      </c>
      <c r="V96" s="354"/>
      <c r="W96" s="333" t="e">
        <f>ROUND((U96+V96)*⑤⑧処遇Ⅰ入力シート!$AG$17/⑤⑧処遇Ⅰ入力シート!$AC$17,0)</f>
        <v>#DIV/0!</v>
      </c>
      <c r="X96" s="356" t="e">
        <f t="shared" si="560"/>
        <v>#DIV/0!</v>
      </c>
      <c r="Y96" s="353"/>
      <c r="Z96" s="354"/>
      <c r="AA96" s="354"/>
      <c r="AB96" s="354"/>
      <c r="AC96" s="354"/>
      <c r="AD96" s="335">
        <f t="shared" si="561"/>
        <v>0</v>
      </c>
      <c r="AE96" s="333" t="e">
        <f>ROUND(AD96*⑤⑧処遇Ⅰ入力シート!$AG$17/⑤⑧処遇Ⅰ入力シート!$AC$17,0)</f>
        <v>#DIV/0!</v>
      </c>
      <c r="AF96" s="356" t="e">
        <f t="shared" si="562"/>
        <v>#DIV/0!</v>
      </c>
      <c r="AG96" s="357"/>
      <c r="AH96" s="354"/>
      <c r="AI96" s="354"/>
      <c r="AJ96" s="333" t="e">
        <f>ROUND(SUM(AG96:AI96)*⑤⑧処遇Ⅰ入力シート!$AG$17/⑤⑧処遇Ⅰ入力シート!$AC$17,0)</f>
        <v>#DIV/0!</v>
      </c>
      <c r="AK96" s="358" t="e">
        <f t="shared" si="563"/>
        <v>#DIV/0!</v>
      </c>
      <c r="AL96" s="338">
        <f t="shared" si="564"/>
        <v>0</v>
      </c>
      <c r="AM96" s="1131"/>
      <c r="AN96" s="1131"/>
      <c r="AO96" s="1131"/>
      <c r="AP96" s="252"/>
      <c r="AQ96" s="252"/>
      <c r="AR96" s="252"/>
      <c r="AS96" s="370"/>
      <c r="AT96" s="370"/>
      <c r="AU96" s="371"/>
      <c r="AV96" s="371"/>
      <c r="AW96" s="371"/>
      <c r="AX96" s="370"/>
      <c r="AY96" s="370"/>
      <c r="AZ96" s="372"/>
      <c r="BA96" s="372"/>
      <c r="BB96" s="373"/>
      <c r="BC96" s="373"/>
      <c r="BD96" s="373"/>
      <c r="BE96" s="373"/>
      <c r="BF96" s="373"/>
      <c r="BG96" s="373"/>
      <c r="BH96" s="228"/>
      <c r="BI96" s="370"/>
      <c r="BJ96" s="370"/>
      <c r="BK96" s="371"/>
      <c r="BL96" s="371"/>
      <c r="BM96" s="371"/>
      <c r="BN96" s="370"/>
      <c r="BO96" s="370"/>
      <c r="BP96" s="372"/>
      <c r="BQ96" s="372"/>
      <c r="BR96" s="372"/>
      <c r="BS96" s="373"/>
      <c r="BT96" s="373"/>
      <c r="BU96" s="373"/>
      <c r="BV96" s="373"/>
      <c r="BW96" s="373"/>
      <c r="BX96" s="373"/>
      <c r="BY96" s="252"/>
      <c r="BZ96" s="339" t="str">
        <f t="shared" si="565"/>
        <v>0</v>
      </c>
      <c r="CB96" s="340">
        <f t="shared" si="566"/>
        <v>0</v>
      </c>
      <c r="CC96" s="341">
        <f t="shared" si="567"/>
        <v>0</v>
      </c>
      <c r="CD96" s="341">
        <f t="shared" si="568"/>
        <v>0</v>
      </c>
      <c r="CE96" s="341">
        <f t="shared" si="569"/>
        <v>0</v>
      </c>
      <c r="CF96" s="341">
        <f t="shared" si="570"/>
        <v>0</v>
      </c>
      <c r="CG96" s="342">
        <f t="shared" si="571"/>
        <v>0</v>
      </c>
      <c r="CH96" s="341">
        <f t="shared" si="572"/>
        <v>0</v>
      </c>
      <c r="CI96" s="342">
        <f t="shared" si="573"/>
        <v>0</v>
      </c>
      <c r="CJ96" s="341">
        <f t="shared" si="574"/>
        <v>0</v>
      </c>
      <c r="CK96" s="342">
        <f t="shared" si="575"/>
        <v>0</v>
      </c>
      <c r="CL96" s="341">
        <f t="shared" si="576"/>
        <v>0</v>
      </c>
      <c r="CM96" s="341">
        <f t="shared" si="577"/>
        <v>0</v>
      </c>
      <c r="CN96" s="341">
        <f t="shared" si="578"/>
        <v>0</v>
      </c>
      <c r="CO96" s="341">
        <f t="shared" si="579"/>
        <v>0</v>
      </c>
      <c r="CP96" s="341">
        <f t="shared" si="580"/>
        <v>0</v>
      </c>
      <c r="CQ96" s="342">
        <f t="shared" si="581"/>
        <v>0</v>
      </c>
      <c r="CR96" s="341">
        <f t="shared" si="582"/>
        <v>0</v>
      </c>
      <c r="CS96" s="342">
        <f t="shared" si="583"/>
        <v>0</v>
      </c>
      <c r="CT96" s="341">
        <f t="shared" si="584"/>
        <v>0</v>
      </c>
      <c r="CU96" s="342">
        <f t="shared" si="585"/>
        <v>0</v>
      </c>
      <c r="CV96" s="344">
        <f t="shared" si="68"/>
        <v>0</v>
      </c>
      <c r="CW96" s="344">
        <f t="shared" si="586"/>
        <v>0</v>
      </c>
      <c r="CX96" s="344">
        <f t="shared" si="69"/>
        <v>0</v>
      </c>
      <c r="CY96" s="344">
        <f t="shared" si="549"/>
        <v>0</v>
      </c>
      <c r="CZ96" s="344">
        <f t="shared" si="71"/>
        <v>0</v>
      </c>
      <c r="DA96" s="344">
        <f t="shared" si="550"/>
        <v>0</v>
      </c>
      <c r="DB96" s="344">
        <f t="shared" si="73"/>
        <v>0</v>
      </c>
      <c r="DC96" s="344">
        <f t="shared" si="551"/>
        <v>0</v>
      </c>
      <c r="DD96" s="344">
        <f t="shared" si="75"/>
        <v>0</v>
      </c>
      <c r="DE96" s="344">
        <f t="shared" si="552"/>
        <v>0</v>
      </c>
      <c r="DF96" s="344">
        <f t="shared" si="77"/>
        <v>0</v>
      </c>
      <c r="DG96" s="344">
        <f t="shared" si="553"/>
        <v>0</v>
      </c>
      <c r="DH96" s="344">
        <f t="shared" si="79"/>
        <v>0</v>
      </c>
      <c r="DI96" s="344">
        <f t="shared" si="587"/>
        <v>0</v>
      </c>
      <c r="DJ96" s="344">
        <f t="shared" si="588"/>
        <v>0</v>
      </c>
      <c r="DK96" s="344">
        <f t="shared" si="589"/>
        <v>0</v>
      </c>
      <c r="DL96" s="344">
        <f t="shared" si="590"/>
        <v>0</v>
      </c>
      <c r="DM96" s="342">
        <f t="shared" si="591"/>
        <v>0</v>
      </c>
      <c r="DN96" s="344">
        <f t="shared" si="592"/>
        <v>0</v>
      </c>
      <c r="DO96" s="342">
        <f t="shared" si="593"/>
        <v>0</v>
      </c>
      <c r="DP96" s="344">
        <f t="shared" si="594"/>
        <v>0</v>
      </c>
      <c r="DQ96" s="342">
        <f t="shared" si="595"/>
        <v>0</v>
      </c>
      <c r="DR96" s="341">
        <f t="shared" si="613"/>
        <v>0</v>
      </c>
      <c r="DS96" s="341">
        <f t="shared" si="49"/>
        <v>0</v>
      </c>
      <c r="DT96" s="341">
        <f t="shared" si="597"/>
        <v>0</v>
      </c>
      <c r="DU96" s="341">
        <f t="shared" si="554"/>
        <v>0</v>
      </c>
      <c r="DV96" s="341">
        <f t="shared" si="598"/>
        <v>0</v>
      </c>
      <c r="DW96" s="341">
        <f t="shared" si="555"/>
        <v>0</v>
      </c>
      <c r="DX96" s="341">
        <f t="shared" si="599"/>
        <v>0</v>
      </c>
      <c r="DY96" s="341">
        <f t="shared" si="556"/>
        <v>0</v>
      </c>
      <c r="DZ96" s="341">
        <f t="shared" si="600"/>
        <v>0</v>
      </c>
      <c r="EA96" s="341">
        <f t="shared" si="557"/>
        <v>0</v>
      </c>
      <c r="EB96" s="341">
        <f t="shared" si="601"/>
        <v>0</v>
      </c>
      <c r="EC96" s="341">
        <f t="shared" si="558"/>
        <v>0</v>
      </c>
      <c r="ED96" s="341">
        <f t="shared" si="602"/>
        <v>0</v>
      </c>
      <c r="EE96" s="341">
        <f t="shared" si="55"/>
        <v>0</v>
      </c>
      <c r="EF96" s="341">
        <f t="shared" si="603"/>
        <v>0</v>
      </c>
      <c r="EG96" s="341">
        <f t="shared" si="604"/>
        <v>0</v>
      </c>
      <c r="EH96" s="341">
        <f t="shared" si="605"/>
        <v>0</v>
      </c>
      <c r="EI96" s="346">
        <f t="shared" si="606"/>
        <v>0</v>
      </c>
      <c r="EJ96" s="341">
        <f t="shared" si="607"/>
        <v>0</v>
      </c>
      <c r="EK96" s="347">
        <f t="shared" si="608"/>
        <v>0</v>
      </c>
      <c r="EL96" s="341">
        <f t="shared" si="609"/>
        <v>0</v>
      </c>
      <c r="EM96" s="347">
        <f t="shared" si="610"/>
        <v>0</v>
      </c>
      <c r="EN96" s="348">
        <f t="shared" si="611"/>
        <v>0</v>
      </c>
    </row>
    <row r="97" spans="1:144" ht="19.5" customHeight="1">
      <c r="A97" s="349">
        <f t="shared" si="612"/>
        <v>84</v>
      </c>
      <c r="B97" s="1136"/>
      <c r="C97" s="1136"/>
      <c r="D97" s="350"/>
      <c r="E97" s="350"/>
      <c r="F97" s="350"/>
      <c r="G97" s="350"/>
      <c r="H97" s="350"/>
      <c r="I97" s="351" t="s">
        <v>17</v>
      </c>
      <c r="J97" s="350"/>
      <c r="K97" s="351" t="s">
        <v>44</v>
      </c>
      <c r="L97" s="350"/>
      <c r="M97" s="350"/>
      <c r="N97" s="326" t="str">
        <f>IF(L97="常勤",1,IF(M97="","",IF(M97=0,0,IF(ROUND(M97/⑤⑧処遇Ⅰ入力シート!$B$17,1)&lt;0.1,0.1,ROUND(M97/⑤⑧処遇Ⅰ入力シート!$B$17,1)))))</f>
        <v/>
      </c>
      <c r="O97" s="327"/>
      <c r="P97" s="328" t="s">
        <v>342</v>
      </c>
      <c r="Q97" s="352"/>
      <c r="R97" s="353"/>
      <c r="S97" s="354"/>
      <c r="T97" s="354"/>
      <c r="U97" s="355">
        <f t="shared" si="559"/>
        <v>0</v>
      </c>
      <c r="V97" s="354"/>
      <c r="W97" s="333" t="e">
        <f>ROUND((U97+V97)*⑤⑧処遇Ⅰ入力シート!$AG$17/⑤⑧処遇Ⅰ入力シート!$AC$17,0)</f>
        <v>#DIV/0!</v>
      </c>
      <c r="X97" s="356" t="e">
        <f t="shared" si="560"/>
        <v>#DIV/0!</v>
      </c>
      <c r="Y97" s="353"/>
      <c r="Z97" s="354"/>
      <c r="AA97" s="354"/>
      <c r="AB97" s="354"/>
      <c r="AC97" s="354"/>
      <c r="AD97" s="335">
        <f t="shared" si="561"/>
        <v>0</v>
      </c>
      <c r="AE97" s="333" t="e">
        <f>ROUND(AD97*⑤⑧処遇Ⅰ入力シート!$AG$17/⑤⑧処遇Ⅰ入力シート!$AC$17,0)</f>
        <v>#DIV/0!</v>
      </c>
      <c r="AF97" s="356" t="e">
        <f t="shared" si="562"/>
        <v>#DIV/0!</v>
      </c>
      <c r="AG97" s="357"/>
      <c r="AH97" s="354"/>
      <c r="AI97" s="354"/>
      <c r="AJ97" s="333" t="e">
        <f>ROUND(SUM(AG97:AI97)*⑤⑧処遇Ⅰ入力シート!$AG$17/⑤⑧処遇Ⅰ入力シート!$AC$17,0)</f>
        <v>#DIV/0!</v>
      </c>
      <c r="AK97" s="358" t="e">
        <f t="shared" si="563"/>
        <v>#DIV/0!</v>
      </c>
      <c r="AL97" s="338">
        <f t="shared" si="564"/>
        <v>0</v>
      </c>
      <c r="AM97" s="1131"/>
      <c r="AN97" s="1131"/>
      <c r="AO97" s="1131"/>
      <c r="AP97" s="252"/>
      <c r="AQ97" s="252"/>
      <c r="AR97" s="252"/>
      <c r="AS97" s="370"/>
      <c r="AT97" s="370"/>
      <c r="AU97" s="371"/>
      <c r="AV97" s="371"/>
      <c r="AW97" s="371"/>
      <c r="AX97" s="370"/>
      <c r="AY97" s="370"/>
      <c r="AZ97" s="372"/>
      <c r="BA97" s="372"/>
      <c r="BB97" s="373"/>
      <c r="BC97" s="373"/>
      <c r="BD97" s="373"/>
      <c r="BE97" s="373"/>
      <c r="BF97" s="373"/>
      <c r="BG97" s="373"/>
      <c r="BH97" s="228"/>
      <c r="BI97" s="370"/>
      <c r="BJ97" s="370"/>
      <c r="BK97" s="371"/>
      <c r="BL97" s="371"/>
      <c r="BM97" s="371"/>
      <c r="BN97" s="370"/>
      <c r="BO97" s="370"/>
      <c r="BP97" s="372"/>
      <c r="BQ97" s="372"/>
      <c r="BR97" s="372"/>
      <c r="BS97" s="373"/>
      <c r="BT97" s="373"/>
      <c r="BU97" s="373"/>
      <c r="BV97" s="373"/>
      <c r="BW97" s="373"/>
      <c r="BX97" s="373"/>
      <c r="BY97" s="252"/>
      <c r="BZ97" s="339" t="str">
        <f t="shared" si="565"/>
        <v>0</v>
      </c>
      <c r="CB97" s="340">
        <f t="shared" si="566"/>
        <v>0</v>
      </c>
      <c r="CC97" s="341">
        <f t="shared" si="567"/>
        <v>0</v>
      </c>
      <c r="CD97" s="341">
        <f t="shared" si="568"/>
        <v>0</v>
      </c>
      <c r="CE97" s="341">
        <f t="shared" si="569"/>
        <v>0</v>
      </c>
      <c r="CF97" s="341">
        <f t="shared" si="570"/>
        <v>0</v>
      </c>
      <c r="CG97" s="342">
        <f t="shared" si="571"/>
        <v>0</v>
      </c>
      <c r="CH97" s="341">
        <f t="shared" si="572"/>
        <v>0</v>
      </c>
      <c r="CI97" s="342">
        <f t="shared" si="573"/>
        <v>0</v>
      </c>
      <c r="CJ97" s="341">
        <f t="shared" si="574"/>
        <v>0</v>
      </c>
      <c r="CK97" s="342">
        <f t="shared" si="575"/>
        <v>0</v>
      </c>
      <c r="CL97" s="341">
        <f t="shared" si="576"/>
        <v>0</v>
      </c>
      <c r="CM97" s="341">
        <f t="shared" si="577"/>
        <v>0</v>
      </c>
      <c r="CN97" s="341">
        <f t="shared" si="578"/>
        <v>0</v>
      </c>
      <c r="CO97" s="341">
        <f t="shared" si="579"/>
        <v>0</v>
      </c>
      <c r="CP97" s="341">
        <f t="shared" si="580"/>
        <v>0</v>
      </c>
      <c r="CQ97" s="342">
        <f t="shared" si="581"/>
        <v>0</v>
      </c>
      <c r="CR97" s="341">
        <f t="shared" si="582"/>
        <v>0</v>
      </c>
      <c r="CS97" s="342">
        <f t="shared" si="583"/>
        <v>0</v>
      </c>
      <c r="CT97" s="341">
        <f t="shared" si="584"/>
        <v>0</v>
      </c>
      <c r="CU97" s="342">
        <f t="shared" si="585"/>
        <v>0</v>
      </c>
      <c r="CV97" s="344">
        <f t="shared" si="68"/>
        <v>0</v>
      </c>
      <c r="CW97" s="344">
        <f t="shared" si="586"/>
        <v>0</v>
      </c>
      <c r="CX97" s="344">
        <f t="shared" si="69"/>
        <v>0</v>
      </c>
      <c r="CY97" s="344">
        <f t="shared" si="549"/>
        <v>0</v>
      </c>
      <c r="CZ97" s="344">
        <f t="shared" si="71"/>
        <v>0</v>
      </c>
      <c r="DA97" s="344">
        <f t="shared" si="550"/>
        <v>0</v>
      </c>
      <c r="DB97" s="344">
        <f t="shared" si="73"/>
        <v>0</v>
      </c>
      <c r="DC97" s="344">
        <f t="shared" si="551"/>
        <v>0</v>
      </c>
      <c r="DD97" s="344">
        <f t="shared" si="75"/>
        <v>0</v>
      </c>
      <c r="DE97" s="344">
        <f t="shared" si="552"/>
        <v>0</v>
      </c>
      <c r="DF97" s="344">
        <f t="shared" si="77"/>
        <v>0</v>
      </c>
      <c r="DG97" s="344">
        <f t="shared" si="553"/>
        <v>0</v>
      </c>
      <c r="DH97" s="344">
        <f t="shared" si="79"/>
        <v>0</v>
      </c>
      <c r="DI97" s="344">
        <f t="shared" si="587"/>
        <v>0</v>
      </c>
      <c r="DJ97" s="344">
        <f t="shared" si="588"/>
        <v>0</v>
      </c>
      <c r="DK97" s="344">
        <f t="shared" si="589"/>
        <v>0</v>
      </c>
      <c r="DL97" s="344">
        <f t="shared" si="590"/>
        <v>0</v>
      </c>
      <c r="DM97" s="342">
        <f t="shared" si="591"/>
        <v>0</v>
      </c>
      <c r="DN97" s="344">
        <f t="shared" si="592"/>
        <v>0</v>
      </c>
      <c r="DO97" s="342">
        <f t="shared" si="593"/>
        <v>0</v>
      </c>
      <c r="DP97" s="344">
        <f t="shared" si="594"/>
        <v>0</v>
      </c>
      <c r="DQ97" s="342">
        <f t="shared" si="595"/>
        <v>0</v>
      </c>
      <c r="DR97" s="341">
        <f t="shared" si="613"/>
        <v>0</v>
      </c>
      <c r="DS97" s="341">
        <f t="shared" si="49"/>
        <v>0</v>
      </c>
      <c r="DT97" s="341">
        <f t="shared" si="597"/>
        <v>0</v>
      </c>
      <c r="DU97" s="341">
        <f t="shared" si="554"/>
        <v>0</v>
      </c>
      <c r="DV97" s="341">
        <f t="shared" si="598"/>
        <v>0</v>
      </c>
      <c r="DW97" s="341">
        <f t="shared" si="555"/>
        <v>0</v>
      </c>
      <c r="DX97" s="341">
        <f t="shared" si="599"/>
        <v>0</v>
      </c>
      <c r="DY97" s="341">
        <f t="shared" si="556"/>
        <v>0</v>
      </c>
      <c r="DZ97" s="341">
        <f t="shared" si="600"/>
        <v>0</v>
      </c>
      <c r="EA97" s="341">
        <f t="shared" si="557"/>
        <v>0</v>
      </c>
      <c r="EB97" s="341">
        <f t="shared" si="601"/>
        <v>0</v>
      </c>
      <c r="EC97" s="341">
        <f t="shared" si="558"/>
        <v>0</v>
      </c>
      <c r="ED97" s="341">
        <f t="shared" si="602"/>
        <v>0</v>
      </c>
      <c r="EE97" s="341">
        <f t="shared" si="55"/>
        <v>0</v>
      </c>
      <c r="EF97" s="341">
        <f t="shared" si="603"/>
        <v>0</v>
      </c>
      <c r="EG97" s="341">
        <f t="shared" si="604"/>
        <v>0</v>
      </c>
      <c r="EH97" s="341">
        <f t="shared" si="605"/>
        <v>0</v>
      </c>
      <c r="EI97" s="346">
        <f t="shared" si="606"/>
        <v>0</v>
      </c>
      <c r="EJ97" s="341">
        <f t="shared" si="607"/>
        <v>0</v>
      </c>
      <c r="EK97" s="347">
        <f t="shared" si="608"/>
        <v>0</v>
      </c>
      <c r="EL97" s="341">
        <f t="shared" si="609"/>
        <v>0</v>
      </c>
      <c r="EM97" s="347">
        <f t="shared" si="610"/>
        <v>0</v>
      </c>
      <c r="EN97" s="348">
        <f t="shared" si="611"/>
        <v>0</v>
      </c>
    </row>
    <row r="98" spans="1:144" ht="19.5" customHeight="1">
      <c r="A98" s="349">
        <f t="shared" si="612"/>
        <v>85</v>
      </c>
      <c r="B98" s="1136"/>
      <c r="C98" s="1136"/>
      <c r="D98" s="350"/>
      <c r="E98" s="350"/>
      <c r="F98" s="350"/>
      <c r="G98" s="350"/>
      <c r="H98" s="350"/>
      <c r="I98" s="351" t="s">
        <v>17</v>
      </c>
      <c r="J98" s="350"/>
      <c r="K98" s="351" t="s">
        <v>44</v>
      </c>
      <c r="L98" s="350"/>
      <c r="M98" s="350"/>
      <c r="N98" s="326" t="str">
        <f>IF(L98="常勤",1,IF(M98="","",IF(M98=0,0,IF(ROUND(M98/⑤⑧処遇Ⅰ入力シート!$B$17,1)&lt;0.1,0.1,ROUND(M98/⑤⑧処遇Ⅰ入力シート!$B$17,1)))))</f>
        <v/>
      </c>
      <c r="O98" s="327"/>
      <c r="P98" s="328" t="s">
        <v>342</v>
      </c>
      <c r="Q98" s="352"/>
      <c r="R98" s="353"/>
      <c r="S98" s="354"/>
      <c r="T98" s="354"/>
      <c r="U98" s="355">
        <f t="shared" si="559"/>
        <v>0</v>
      </c>
      <c r="V98" s="354"/>
      <c r="W98" s="333" t="e">
        <f>ROUND((U98+V98)*⑤⑧処遇Ⅰ入力シート!$AG$17/⑤⑧処遇Ⅰ入力シート!$AC$17,0)</f>
        <v>#DIV/0!</v>
      </c>
      <c r="X98" s="356" t="e">
        <f t="shared" si="560"/>
        <v>#DIV/0!</v>
      </c>
      <c r="Y98" s="353"/>
      <c r="Z98" s="354"/>
      <c r="AA98" s="354"/>
      <c r="AB98" s="354"/>
      <c r="AC98" s="354"/>
      <c r="AD98" s="335">
        <f t="shared" si="561"/>
        <v>0</v>
      </c>
      <c r="AE98" s="333" t="e">
        <f>ROUND(AD98*⑤⑧処遇Ⅰ入力シート!$AG$17/⑤⑧処遇Ⅰ入力シート!$AC$17,0)</f>
        <v>#DIV/0!</v>
      </c>
      <c r="AF98" s="356" t="e">
        <f t="shared" si="562"/>
        <v>#DIV/0!</v>
      </c>
      <c r="AG98" s="357"/>
      <c r="AH98" s="354"/>
      <c r="AI98" s="354"/>
      <c r="AJ98" s="333" t="e">
        <f>ROUND(SUM(AG98:AI98)*⑤⑧処遇Ⅰ入力シート!$AG$17/⑤⑧処遇Ⅰ入力シート!$AC$17,0)</f>
        <v>#DIV/0!</v>
      </c>
      <c r="AK98" s="358" t="e">
        <f t="shared" si="563"/>
        <v>#DIV/0!</v>
      </c>
      <c r="AL98" s="338">
        <f t="shared" si="564"/>
        <v>0</v>
      </c>
      <c r="AM98" s="1131"/>
      <c r="AN98" s="1131"/>
      <c r="AO98" s="1131"/>
      <c r="AP98" s="252"/>
      <c r="AQ98" s="252"/>
      <c r="AR98" s="252"/>
      <c r="AS98" s="370"/>
      <c r="AT98" s="370"/>
      <c r="AU98" s="371"/>
      <c r="AV98" s="371"/>
      <c r="AW98" s="371"/>
      <c r="AX98" s="370"/>
      <c r="AY98" s="370"/>
      <c r="AZ98" s="372"/>
      <c r="BA98" s="372"/>
      <c r="BB98" s="373"/>
      <c r="BC98" s="373"/>
      <c r="BD98" s="373"/>
      <c r="BE98" s="373"/>
      <c r="BF98" s="373"/>
      <c r="BG98" s="373"/>
      <c r="BH98" s="228"/>
      <c r="BI98" s="370"/>
      <c r="BJ98" s="370"/>
      <c r="BK98" s="371"/>
      <c r="BL98" s="371"/>
      <c r="BM98" s="371"/>
      <c r="BN98" s="370"/>
      <c r="BO98" s="370"/>
      <c r="BP98" s="372"/>
      <c r="BQ98" s="372"/>
      <c r="BR98" s="372"/>
      <c r="BS98" s="373"/>
      <c r="BT98" s="373"/>
      <c r="BU98" s="373"/>
      <c r="BV98" s="373"/>
      <c r="BW98" s="373"/>
      <c r="BX98" s="373"/>
      <c r="BY98" s="252"/>
      <c r="BZ98" s="339" t="str">
        <f t="shared" si="565"/>
        <v>0</v>
      </c>
      <c r="CB98" s="340">
        <f t="shared" si="566"/>
        <v>0</v>
      </c>
      <c r="CC98" s="341">
        <f t="shared" si="567"/>
        <v>0</v>
      </c>
      <c r="CD98" s="341">
        <f t="shared" si="568"/>
        <v>0</v>
      </c>
      <c r="CE98" s="341">
        <f t="shared" si="569"/>
        <v>0</v>
      </c>
      <c r="CF98" s="341">
        <f t="shared" si="570"/>
        <v>0</v>
      </c>
      <c r="CG98" s="342">
        <f t="shared" si="571"/>
        <v>0</v>
      </c>
      <c r="CH98" s="341">
        <f t="shared" si="572"/>
        <v>0</v>
      </c>
      <c r="CI98" s="342">
        <f t="shared" si="573"/>
        <v>0</v>
      </c>
      <c r="CJ98" s="341">
        <f t="shared" si="574"/>
        <v>0</v>
      </c>
      <c r="CK98" s="342">
        <f t="shared" si="575"/>
        <v>0</v>
      </c>
      <c r="CL98" s="341">
        <f t="shared" si="576"/>
        <v>0</v>
      </c>
      <c r="CM98" s="341">
        <f t="shared" si="577"/>
        <v>0</v>
      </c>
      <c r="CN98" s="341">
        <f t="shared" si="578"/>
        <v>0</v>
      </c>
      <c r="CO98" s="341">
        <f t="shared" si="579"/>
        <v>0</v>
      </c>
      <c r="CP98" s="341">
        <f t="shared" si="580"/>
        <v>0</v>
      </c>
      <c r="CQ98" s="342">
        <f t="shared" si="581"/>
        <v>0</v>
      </c>
      <c r="CR98" s="341">
        <f t="shared" si="582"/>
        <v>0</v>
      </c>
      <c r="CS98" s="342">
        <f t="shared" si="583"/>
        <v>0</v>
      </c>
      <c r="CT98" s="341">
        <f t="shared" si="584"/>
        <v>0</v>
      </c>
      <c r="CU98" s="342">
        <f t="shared" si="585"/>
        <v>0</v>
      </c>
      <c r="CV98" s="344">
        <f t="shared" si="68"/>
        <v>0</v>
      </c>
      <c r="CW98" s="344">
        <f t="shared" si="586"/>
        <v>0</v>
      </c>
      <c r="CX98" s="344">
        <f t="shared" si="69"/>
        <v>0</v>
      </c>
      <c r="CY98" s="344">
        <f t="shared" si="549"/>
        <v>0</v>
      </c>
      <c r="CZ98" s="344">
        <f t="shared" si="71"/>
        <v>0</v>
      </c>
      <c r="DA98" s="344">
        <f t="shared" si="550"/>
        <v>0</v>
      </c>
      <c r="DB98" s="344">
        <f t="shared" si="73"/>
        <v>0</v>
      </c>
      <c r="DC98" s="344">
        <f t="shared" si="551"/>
        <v>0</v>
      </c>
      <c r="DD98" s="344">
        <f t="shared" si="75"/>
        <v>0</v>
      </c>
      <c r="DE98" s="344">
        <f t="shared" si="552"/>
        <v>0</v>
      </c>
      <c r="DF98" s="344">
        <f t="shared" si="77"/>
        <v>0</v>
      </c>
      <c r="DG98" s="344">
        <f t="shared" si="553"/>
        <v>0</v>
      </c>
      <c r="DH98" s="344">
        <f t="shared" si="79"/>
        <v>0</v>
      </c>
      <c r="DI98" s="344">
        <f t="shared" si="587"/>
        <v>0</v>
      </c>
      <c r="DJ98" s="344">
        <f t="shared" si="588"/>
        <v>0</v>
      </c>
      <c r="DK98" s="344">
        <f t="shared" si="589"/>
        <v>0</v>
      </c>
      <c r="DL98" s="344">
        <f t="shared" si="590"/>
        <v>0</v>
      </c>
      <c r="DM98" s="342">
        <f t="shared" si="591"/>
        <v>0</v>
      </c>
      <c r="DN98" s="344">
        <f t="shared" si="592"/>
        <v>0</v>
      </c>
      <c r="DO98" s="342">
        <f t="shared" si="593"/>
        <v>0</v>
      </c>
      <c r="DP98" s="344">
        <f t="shared" si="594"/>
        <v>0</v>
      </c>
      <c r="DQ98" s="342">
        <f t="shared" si="595"/>
        <v>0</v>
      </c>
      <c r="DR98" s="341">
        <f t="shared" si="613"/>
        <v>0</v>
      </c>
      <c r="DS98" s="341">
        <f t="shared" si="49"/>
        <v>0</v>
      </c>
      <c r="DT98" s="341">
        <f t="shared" si="597"/>
        <v>0</v>
      </c>
      <c r="DU98" s="341">
        <f t="shared" si="554"/>
        <v>0</v>
      </c>
      <c r="DV98" s="341">
        <f t="shared" si="598"/>
        <v>0</v>
      </c>
      <c r="DW98" s="341">
        <f t="shared" si="555"/>
        <v>0</v>
      </c>
      <c r="DX98" s="341">
        <f t="shared" si="599"/>
        <v>0</v>
      </c>
      <c r="DY98" s="341">
        <f t="shared" si="556"/>
        <v>0</v>
      </c>
      <c r="DZ98" s="341">
        <f t="shared" si="600"/>
        <v>0</v>
      </c>
      <c r="EA98" s="341">
        <f t="shared" si="557"/>
        <v>0</v>
      </c>
      <c r="EB98" s="341">
        <f t="shared" si="601"/>
        <v>0</v>
      </c>
      <c r="EC98" s="341">
        <f t="shared" si="558"/>
        <v>0</v>
      </c>
      <c r="ED98" s="341">
        <f t="shared" si="602"/>
        <v>0</v>
      </c>
      <c r="EE98" s="341">
        <f t="shared" si="55"/>
        <v>0</v>
      </c>
      <c r="EF98" s="341">
        <f t="shared" si="603"/>
        <v>0</v>
      </c>
      <c r="EG98" s="341">
        <f t="shared" si="604"/>
        <v>0</v>
      </c>
      <c r="EH98" s="341">
        <f t="shared" si="605"/>
        <v>0</v>
      </c>
      <c r="EI98" s="346">
        <f t="shared" si="606"/>
        <v>0</v>
      </c>
      <c r="EJ98" s="341">
        <f t="shared" si="607"/>
        <v>0</v>
      </c>
      <c r="EK98" s="347">
        <f t="shared" si="608"/>
        <v>0</v>
      </c>
      <c r="EL98" s="341">
        <f t="shared" si="609"/>
        <v>0</v>
      </c>
      <c r="EM98" s="347">
        <f t="shared" si="610"/>
        <v>0</v>
      </c>
      <c r="EN98" s="348">
        <f t="shared" si="611"/>
        <v>0</v>
      </c>
    </row>
    <row r="99" spans="1:144" ht="19.5" customHeight="1">
      <c r="A99" s="349">
        <f t="shared" si="612"/>
        <v>86</v>
      </c>
      <c r="B99" s="1136"/>
      <c r="C99" s="1136"/>
      <c r="D99" s="350"/>
      <c r="E99" s="350"/>
      <c r="F99" s="350"/>
      <c r="G99" s="350"/>
      <c r="H99" s="350"/>
      <c r="I99" s="351" t="s">
        <v>17</v>
      </c>
      <c r="J99" s="350"/>
      <c r="K99" s="351" t="s">
        <v>44</v>
      </c>
      <c r="L99" s="350"/>
      <c r="M99" s="350"/>
      <c r="N99" s="326" t="str">
        <f>IF(L99="常勤",1,IF(M99="","",IF(M99=0,0,IF(ROUND(M99/⑤⑧処遇Ⅰ入力シート!$B$17,1)&lt;0.1,0.1,ROUND(M99/⑤⑧処遇Ⅰ入力シート!$B$17,1)))))</f>
        <v/>
      </c>
      <c r="O99" s="327"/>
      <c r="P99" s="328" t="s">
        <v>342</v>
      </c>
      <c r="Q99" s="352"/>
      <c r="R99" s="353"/>
      <c r="S99" s="354"/>
      <c r="T99" s="354"/>
      <c r="U99" s="355">
        <f t="shared" si="559"/>
        <v>0</v>
      </c>
      <c r="V99" s="354"/>
      <c r="W99" s="333" t="e">
        <f>ROUND((U99+V99)*⑤⑧処遇Ⅰ入力シート!$AG$17/⑤⑧処遇Ⅰ入力シート!$AC$17,0)</f>
        <v>#DIV/0!</v>
      </c>
      <c r="X99" s="356" t="e">
        <f t="shared" si="560"/>
        <v>#DIV/0!</v>
      </c>
      <c r="Y99" s="353"/>
      <c r="Z99" s="354"/>
      <c r="AA99" s="354"/>
      <c r="AB99" s="354"/>
      <c r="AC99" s="354"/>
      <c r="AD99" s="335">
        <f t="shared" si="561"/>
        <v>0</v>
      </c>
      <c r="AE99" s="333" t="e">
        <f>ROUND(AD99*⑤⑧処遇Ⅰ入力シート!$AG$17/⑤⑧処遇Ⅰ入力シート!$AC$17,0)</f>
        <v>#DIV/0!</v>
      </c>
      <c r="AF99" s="356" t="e">
        <f t="shared" si="562"/>
        <v>#DIV/0!</v>
      </c>
      <c r="AG99" s="357"/>
      <c r="AH99" s="354"/>
      <c r="AI99" s="354"/>
      <c r="AJ99" s="333" t="e">
        <f>ROUND(SUM(AG99:AI99)*⑤⑧処遇Ⅰ入力シート!$AG$17/⑤⑧処遇Ⅰ入力シート!$AC$17,0)</f>
        <v>#DIV/0!</v>
      </c>
      <c r="AK99" s="358" t="e">
        <f t="shared" si="563"/>
        <v>#DIV/0!</v>
      </c>
      <c r="AL99" s="338">
        <f t="shared" si="564"/>
        <v>0</v>
      </c>
      <c r="AM99" s="1131"/>
      <c r="AN99" s="1131"/>
      <c r="AO99" s="1131"/>
      <c r="AP99" s="252"/>
      <c r="AQ99" s="252"/>
      <c r="AR99" s="252"/>
      <c r="AS99" s="370"/>
      <c r="AT99" s="370"/>
      <c r="AU99" s="371"/>
      <c r="AV99" s="371"/>
      <c r="AW99" s="371"/>
      <c r="AX99" s="370"/>
      <c r="AY99" s="370"/>
      <c r="AZ99" s="372"/>
      <c r="BA99" s="372"/>
      <c r="BB99" s="373"/>
      <c r="BC99" s="373"/>
      <c r="BD99" s="373"/>
      <c r="BE99" s="373"/>
      <c r="BF99" s="373"/>
      <c r="BG99" s="373"/>
      <c r="BH99" s="228"/>
      <c r="BI99" s="370"/>
      <c r="BJ99" s="370"/>
      <c r="BK99" s="371"/>
      <c r="BL99" s="371"/>
      <c r="BM99" s="371"/>
      <c r="BN99" s="370"/>
      <c r="BO99" s="370"/>
      <c r="BP99" s="372"/>
      <c r="BQ99" s="372"/>
      <c r="BR99" s="372"/>
      <c r="BS99" s="373"/>
      <c r="BT99" s="373"/>
      <c r="BU99" s="373"/>
      <c r="BV99" s="373"/>
      <c r="BW99" s="373"/>
      <c r="BX99" s="373"/>
      <c r="BY99" s="252"/>
      <c r="BZ99" s="339" t="str">
        <f t="shared" si="565"/>
        <v>0</v>
      </c>
      <c r="CB99" s="340">
        <f t="shared" si="566"/>
        <v>0</v>
      </c>
      <c r="CC99" s="341">
        <f t="shared" si="567"/>
        <v>0</v>
      </c>
      <c r="CD99" s="341">
        <f t="shared" si="568"/>
        <v>0</v>
      </c>
      <c r="CE99" s="341">
        <f t="shared" si="569"/>
        <v>0</v>
      </c>
      <c r="CF99" s="341">
        <f t="shared" si="570"/>
        <v>0</v>
      </c>
      <c r="CG99" s="342">
        <f t="shared" si="571"/>
        <v>0</v>
      </c>
      <c r="CH99" s="341">
        <f t="shared" si="572"/>
        <v>0</v>
      </c>
      <c r="CI99" s="342">
        <f t="shared" si="573"/>
        <v>0</v>
      </c>
      <c r="CJ99" s="341">
        <f t="shared" si="574"/>
        <v>0</v>
      </c>
      <c r="CK99" s="342">
        <f t="shared" si="575"/>
        <v>0</v>
      </c>
      <c r="CL99" s="341">
        <f t="shared" si="576"/>
        <v>0</v>
      </c>
      <c r="CM99" s="341">
        <f t="shared" si="577"/>
        <v>0</v>
      </c>
      <c r="CN99" s="341">
        <f t="shared" si="578"/>
        <v>0</v>
      </c>
      <c r="CO99" s="341">
        <f t="shared" si="579"/>
        <v>0</v>
      </c>
      <c r="CP99" s="341">
        <f t="shared" si="580"/>
        <v>0</v>
      </c>
      <c r="CQ99" s="342">
        <f t="shared" si="581"/>
        <v>0</v>
      </c>
      <c r="CR99" s="341">
        <f t="shared" si="582"/>
        <v>0</v>
      </c>
      <c r="CS99" s="342">
        <f t="shared" si="583"/>
        <v>0</v>
      </c>
      <c r="CT99" s="341">
        <f t="shared" si="584"/>
        <v>0</v>
      </c>
      <c r="CU99" s="342">
        <f t="shared" si="585"/>
        <v>0</v>
      </c>
      <c r="CV99" s="344">
        <f t="shared" si="68"/>
        <v>0</v>
      </c>
      <c r="CW99" s="344">
        <f t="shared" si="586"/>
        <v>0</v>
      </c>
      <c r="CX99" s="344">
        <f t="shared" si="69"/>
        <v>0</v>
      </c>
      <c r="CY99" s="344">
        <f t="shared" si="549"/>
        <v>0</v>
      </c>
      <c r="CZ99" s="344">
        <f t="shared" si="71"/>
        <v>0</v>
      </c>
      <c r="DA99" s="344">
        <f t="shared" si="550"/>
        <v>0</v>
      </c>
      <c r="DB99" s="344">
        <f t="shared" si="73"/>
        <v>0</v>
      </c>
      <c r="DC99" s="344">
        <f t="shared" si="551"/>
        <v>0</v>
      </c>
      <c r="DD99" s="344">
        <f t="shared" si="75"/>
        <v>0</v>
      </c>
      <c r="DE99" s="344">
        <f t="shared" si="552"/>
        <v>0</v>
      </c>
      <c r="DF99" s="344">
        <f t="shared" si="77"/>
        <v>0</v>
      </c>
      <c r="DG99" s="344">
        <f t="shared" si="553"/>
        <v>0</v>
      </c>
      <c r="DH99" s="344">
        <f t="shared" si="79"/>
        <v>0</v>
      </c>
      <c r="DI99" s="344">
        <f t="shared" si="587"/>
        <v>0</v>
      </c>
      <c r="DJ99" s="344">
        <f t="shared" si="588"/>
        <v>0</v>
      </c>
      <c r="DK99" s="344">
        <f t="shared" si="589"/>
        <v>0</v>
      </c>
      <c r="DL99" s="344">
        <f t="shared" si="590"/>
        <v>0</v>
      </c>
      <c r="DM99" s="342">
        <f t="shared" si="591"/>
        <v>0</v>
      </c>
      <c r="DN99" s="344">
        <f t="shared" si="592"/>
        <v>0</v>
      </c>
      <c r="DO99" s="342">
        <f t="shared" si="593"/>
        <v>0</v>
      </c>
      <c r="DP99" s="344">
        <f t="shared" si="594"/>
        <v>0</v>
      </c>
      <c r="DQ99" s="342">
        <f t="shared" si="595"/>
        <v>0</v>
      </c>
      <c r="DR99" s="341">
        <f t="shared" si="613"/>
        <v>0</v>
      </c>
      <c r="DS99" s="341">
        <f t="shared" si="49"/>
        <v>0</v>
      </c>
      <c r="DT99" s="341">
        <f t="shared" si="597"/>
        <v>0</v>
      </c>
      <c r="DU99" s="341">
        <f t="shared" si="554"/>
        <v>0</v>
      </c>
      <c r="DV99" s="341">
        <f t="shared" si="598"/>
        <v>0</v>
      </c>
      <c r="DW99" s="341">
        <f t="shared" si="555"/>
        <v>0</v>
      </c>
      <c r="DX99" s="341">
        <f t="shared" si="599"/>
        <v>0</v>
      </c>
      <c r="DY99" s="341">
        <f t="shared" si="556"/>
        <v>0</v>
      </c>
      <c r="DZ99" s="341">
        <f t="shared" si="600"/>
        <v>0</v>
      </c>
      <c r="EA99" s="341">
        <f t="shared" si="557"/>
        <v>0</v>
      </c>
      <c r="EB99" s="341">
        <f t="shared" si="601"/>
        <v>0</v>
      </c>
      <c r="EC99" s="341">
        <f t="shared" si="558"/>
        <v>0</v>
      </c>
      <c r="ED99" s="341">
        <f t="shared" si="602"/>
        <v>0</v>
      </c>
      <c r="EE99" s="341">
        <f t="shared" si="55"/>
        <v>0</v>
      </c>
      <c r="EF99" s="341">
        <f t="shared" si="603"/>
        <v>0</v>
      </c>
      <c r="EG99" s="341">
        <f t="shared" si="604"/>
        <v>0</v>
      </c>
      <c r="EH99" s="341">
        <f t="shared" si="605"/>
        <v>0</v>
      </c>
      <c r="EI99" s="346">
        <f t="shared" si="606"/>
        <v>0</v>
      </c>
      <c r="EJ99" s="341">
        <f t="shared" si="607"/>
        <v>0</v>
      </c>
      <c r="EK99" s="347">
        <f t="shared" si="608"/>
        <v>0</v>
      </c>
      <c r="EL99" s="341">
        <f t="shared" si="609"/>
        <v>0</v>
      </c>
      <c r="EM99" s="347">
        <f t="shared" si="610"/>
        <v>0</v>
      </c>
      <c r="EN99" s="348">
        <f t="shared" si="611"/>
        <v>0</v>
      </c>
    </row>
    <row r="100" spans="1:144" ht="19.5" customHeight="1">
      <c r="A100" s="349">
        <f t="shared" si="612"/>
        <v>87</v>
      </c>
      <c r="B100" s="1136"/>
      <c r="C100" s="1136"/>
      <c r="D100" s="350"/>
      <c r="E100" s="350"/>
      <c r="F100" s="350"/>
      <c r="G100" s="350"/>
      <c r="H100" s="350"/>
      <c r="I100" s="351" t="s">
        <v>17</v>
      </c>
      <c r="J100" s="350"/>
      <c r="K100" s="351" t="s">
        <v>44</v>
      </c>
      <c r="L100" s="350"/>
      <c r="M100" s="350"/>
      <c r="N100" s="326" t="str">
        <f>IF(L100="常勤",1,IF(M100="","",IF(M100=0,0,IF(ROUND(M100/⑤⑧処遇Ⅰ入力シート!$B$17,1)&lt;0.1,0.1,ROUND(M100/⑤⑧処遇Ⅰ入力シート!$B$17,1)))))</f>
        <v/>
      </c>
      <c r="O100" s="327"/>
      <c r="P100" s="328" t="s">
        <v>342</v>
      </c>
      <c r="Q100" s="352"/>
      <c r="R100" s="353"/>
      <c r="S100" s="354"/>
      <c r="T100" s="354"/>
      <c r="U100" s="355">
        <f t="shared" si="559"/>
        <v>0</v>
      </c>
      <c r="V100" s="354"/>
      <c r="W100" s="333" t="e">
        <f>ROUND((U100+V100)*⑤⑧処遇Ⅰ入力シート!$AG$17/⑤⑧処遇Ⅰ入力シート!$AC$17,0)</f>
        <v>#DIV/0!</v>
      </c>
      <c r="X100" s="356" t="e">
        <f t="shared" si="560"/>
        <v>#DIV/0!</v>
      </c>
      <c r="Y100" s="353"/>
      <c r="Z100" s="354"/>
      <c r="AA100" s="354"/>
      <c r="AB100" s="354"/>
      <c r="AC100" s="354"/>
      <c r="AD100" s="335">
        <f t="shared" si="561"/>
        <v>0</v>
      </c>
      <c r="AE100" s="333" t="e">
        <f>ROUND(AD100*⑤⑧処遇Ⅰ入力シート!$AG$17/⑤⑧処遇Ⅰ入力シート!$AC$17,0)</f>
        <v>#DIV/0!</v>
      </c>
      <c r="AF100" s="356" t="e">
        <f t="shared" si="562"/>
        <v>#DIV/0!</v>
      </c>
      <c r="AG100" s="357"/>
      <c r="AH100" s="354"/>
      <c r="AI100" s="354"/>
      <c r="AJ100" s="333" t="e">
        <f>ROUND(SUM(AG100:AI100)*⑤⑧処遇Ⅰ入力シート!$AG$17/⑤⑧処遇Ⅰ入力シート!$AC$17,0)</f>
        <v>#DIV/0!</v>
      </c>
      <c r="AK100" s="358" t="e">
        <f t="shared" si="563"/>
        <v>#DIV/0!</v>
      </c>
      <c r="AL100" s="338">
        <f t="shared" si="564"/>
        <v>0</v>
      </c>
      <c r="AM100" s="1131"/>
      <c r="AN100" s="1131"/>
      <c r="AO100" s="1131"/>
      <c r="AP100" s="252"/>
      <c r="AQ100" s="252"/>
      <c r="AR100" s="252"/>
      <c r="AS100" s="370"/>
      <c r="AT100" s="370"/>
      <c r="AU100" s="371"/>
      <c r="AV100" s="371"/>
      <c r="AW100" s="371"/>
      <c r="AX100" s="370"/>
      <c r="AY100" s="370"/>
      <c r="AZ100" s="372"/>
      <c r="BA100" s="372"/>
      <c r="BB100" s="373"/>
      <c r="BC100" s="373"/>
      <c r="BD100" s="373"/>
      <c r="BE100" s="373"/>
      <c r="BF100" s="373"/>
      <c r="BG100" s="373"/>
      <c r="BH100" s="228"/>
      <c r="BI100" s="370"/>
      <c r="BJ100" s="370"/>
      <c r="BK100" s="371"/>
      <c r="BL100" s="371"/>
      <c r="BM100" s="371"/>
      <c r="BN100" s="370"/>
      <c r="BO100" s="370"/>
      <c r="BP100" s="372"/>
      <c r="BQ100" s="372"/>
      <c r="BR100" s="372"/>
      <c r="BS100" s="373"/>
      <c r="BT100" s="373"/>
      <c r="BU100" s="373"/>
      <c r="BV100" s="373"/>
      <c r="BW100" s="373"/>
      <c r="BX100" s="373"/>
      <c r="BY100" s="252"/>
      <c r="BZ100" s="339" t="str">
        <f t="shared" si="565"/>
        <v>0</v>
      </c>
      <c r="CB100" s="340">
        <f t="shared" si="566"/>
        <v>0</v>
      </c>
      <c r="CC100" s="341">
        <f t="shared" si="567"/>
        <v>0</v>
      </c>
      <c r="CD100" s="341">
        <f t="shared" si="568"/>
        <v>0</v>
      </c>
      <c r="CE100" s="341">
        <f t="shared" si="569"/>
        <v>0</v>
      </c>
      <c r="CF100" s="341">
        <f t="shared" si="570"/>
        <v>0</v>
      </c>
      <c r="CG100" s="342">
        <f t="shared" si="571"/>
        <v>0</v>
      </c>
      <c r="CH100" s="341">
        <f t="shared" si="572"/>
        <v>0</v>
      </c>
      <c r="CI100" s="342">
        <f t="shared" si="573"/>
        <v>0</v>
      </c>
      <c r="CJ100" s="341">
        <f t="shared" si="574"/>
        <v>0</v>
      </c>
      <c r="CK100" s="342">
        <f t="shared" si="575"/>
        <v>0</v>
      </c>
      <c r="CL100" s="341">
        <f t="shared" si="576"/>
        <v>0</v>
      </c>
      <c r="CM100" s="341">
        <f t="shared" si="577"/>
        <v>0</v>
      </c>
      <c r="CN100" s="341">
        <f t="shared" si="578"/>
        <v>0</v>
      </c>
      <c r="CO100" s="341">
        <f t="shared" si="579"/>
        <v>0</v>
      </c>
      <c r="CP100" s="341">
        <f t="shared" si="580"/>
        <v>0</v>
      </c>
      <c r="CQ100" s="342">
        <f t="shared" si="581"/>
        <v>0</v>
      </c>
      <c r="CR100" s="341">
        <f t="shared" si="582"/>
        <v>0</v>
      </c>
      <c r="CS100" s="342">
        <f t="shared" si="583"/>
        <v>0</v>
      </c>
      <c r="CT100" s="341">
        <f t="shared" si="584"/>
        <v>0</v>
      </c>
      <c r="CU100" s="342">
        <f t="shared" si="585"/>
        <v>0</v>
      </c>
      <c r="CV100" s="344">
        <f t="shared" si="68"/>
        <v>0</v>
      </c>
      <c r="CW100" s="344">
        <f t="shared" si="586"/>
        <v>0</v>
      </c>
      <c r="CX100" s="344">
        <f t="shared" si="69"/>
        <v>0</v>
      </c>
      <c r="CY100" s="344">
        <f t="shared" si="549"/>
        <v>0</v>
      </c>
      <c r="CZ100" s="344">
        <f t="shared" si="71"/>
        <v>0</v>
      </c>
      <c r="DA100" s="344">
        <f t="shared" si="550"/>
        <v>0</v>
      </c>
      <c r="DB100" s="344">
        <f t="shared" si="73"/>
        <v>0</v>
      </c>
      <c r="DC100" s="344">
        <f t="shared" si="551"/>
        <v>0</v>
      </c>
      <c r="DD100" s="344">
        <f t="shared" si="75"/>
        <v>0</v>
      </c>
      <c r="DE100" s="344">
        <f t="shared" si="552"/>
        <v>0</v>
      </c>
      <c r="DF100" s="344">
        <f t="shared" si="77"/>
        <v>0</v>
      </c>
      <c r="DG100" s="344">
        <f t="shared" si="553"/>
        <v>0</v>
      </c>
      <c r="DH100" s="344">
        <f t="shared" si="79"/>
        <v>0</v>
      </c>
      <c r="DI100" s="344">
        <f t="shared" si="587"/>
        <v>0</v>
      </c>
      <c r="DJ100" s="344">
        <f t="shared" si="588"/>
        <v>0</v>
      </c>
      <c r="DK100" s="344">
        <f t="shared" si="589"/>
        <v>0</v>
      </c>
      <c r="DL100" s="344">
        <f t="shared" si="590"/>
        <v>0</v>
      </c>
      <c r="DM100" s="342">
        <f t="shared" si="591"/>
        <v>0</v>
      </c>
      <c r="DN100" s="344">
        <f t="shared" si="592"/>
        <v>0</v>
      </c>
      <c r="DO100" s="342">
        <f t="shared" si="593"/>
        <v>0</v>
      </c>
      <c r="DP100" s="344">
        <f t="shared" si="594"/>
        <v>0</v>
      </c>
      <c r="DQ100" s="342">
        <f t="shared" si="595"/>
        <v>0</v>
      </c>
      <c r="DR100" s="341">
        <f t="shared" si="613"/>
        <v>0</v>
      </c>
      <c r="DS100" s="341">
        <f t="shared" si="49"/>
        <v>0</v>
      </c>
      <c r="DT100" s="341">
        <f t="shared" si="597"/>
        <v>0</v>
      </c>
      <c r="DU100" s="341">
        <f t="shared" si="554"/>
        <v>0</v>
      </c>
      <c r="DV100" s="341">
        <f t="shared" si="598"/>
        <v>0</v>
      </c>
      <c r="DW100" s="341">
        <f t="shared" si="555"/>
        <v>0</v>
      </c>
      <c r="DX100" s="341">
        <f t="shared" si="599"/>
        <v>0</v>
      </c>
      <c r="DY100" s="341">
        <f t="shared" si="556"/>
        <v>0</v>
      </c>
      <c r="DZ100" s="341">
        <f t="shared" si="600"/>
        <v>0</v>
      </c>
      <c r="EA100" s="341">
        <f t="shared" si="557"/>
        <v>0</v>
      </c>
      <c r="EB100" s="341">
        <f t="shared" si="601"/>
        <v>0</v>
      </c>
      <c r="EC100" s="341">
        <f t="shared" si="558"/>
        <v>0</v>
      </c>
      <c r="ED100" s="341">
        <f t="shared" si="602"/>
        <v>0</v>
      </c>
      <c r="EE100" s="341">
        <f t="shared" si="55"/>
        <v>0</v>
      </c>
      <c r="EF100" s="341">
        <f t="shared" si="603"/>
        <v>0</v>
      </c>
      <c r="EG100" s="341">
        <f t="shared" si="604"/>
        <v>0</v>
      </c>
      <c r="EH100" s="341">
        <f t="shared" si="605"/>
        <v>0</v>
      </c>
      <c r="EI100" s="346">
        <f t="shared" si="606"/>
        <v>0</v>
      </c>
      <c r="EJ100" s="341">
        <f t="shared" si="607"/>
        <v>0</v>
      </c>
      <c r="EK100" s="347">
        <f t="shared" si="608"/>
        <v>0</v>
      </c>
      <c r="EL100" s="341">
        <f t="shared" si="609"/>
        <v>0</v>
      </c>
      <c r="EM100" s="347">
        <f t="shared" si="610"/>
        <v>0</v>
      </c>
      <c r="EN100" s="348">
        <f t="shared" si="611"/>
        <v>0</v>
      </c>
    </row>
    <row r="101" spans="1:144" ht="19.5" customHeight="1">
      <c r="A101" s="349">
        <f t="shared" si="612"/>
        <v>88</v>
      </c>
      <c r="B101" s="1136"/>
      <c r="C101" s="1136"/>
      <c r="D101" s="350"/>
      <c r="E101" s="350"/>
      <c r="F101" s="350"/>
      <c r="G101" s="350"/>
      <c r="H101" s="350"/>
      <c r="I101" s="351" t="s">
        <v>17</v>
      </c>
      <c r="J101" s="350"/>
      <c r="K101" s="351" t="s">
        <v>44</v>
      </c>
      <c r="L101" s="350"/>
      <c r="M101" s="350"/>
      <c r="N101" s="326" t="str">
        <f>IF(L101="常勤",1,IF(M101="","",IF(M101=0,0,IF(ROUND(M101/⑤⑧処遇Ⅰ入力シート!$B$17,1)&lt;0.1,0.1,ROUND(M101/⑤⑧処遇Ⅰ入力シート!$B$17,1)))))</f>
        <v/>
      </c>
      <c r="O101" s="327"/>
      <c r="P101" s="328" t="s">
        <v>342</v>
      </c>
      <c r="Q101" s="352"/>
      <c r="R101" s="353"/>
      <c r="S101" s="354"/>
      <c r="T101" s="354"/>
      <c r="U101" s="355">
        <f t="shared" si="559"/>
        <v>0</v>
      </c>
      <c r="V101" s="354"/>
      <c r="W101" s="333" t="e">
        <f>ROUND((U101+V101)*⑤⑧処遇Ⅰ入力シート!$AG$17/⑤⑧処遇Ⅰ入力シート!$AC$17,0)</f>
        <v>#DIV/0!</v>
      </c>
      <c r="X101" s="356" t="e">
        <f t="shared" si="560"/>
        <v>#DIV/0!</v>
      </c>
      <c r="Y101" s="353"/>
      <c r="Z101" s="354"/>
      <c r="AA101" s="354"/>
      <c r="AB101" s="354"/>
      <c r="AC101" s="354"/>
      <c r="AD101" s="335">
        <f t="shared" si="561"/>
        <v>0</v>
      </c>
      <c r="AE101" s="333" t="e">
        <f>ROUND(AD101*⑤⑧処遇Ⅰ入力シート!$AG$17/⑤⑧処遇Ⅰ入力シート!$AC$17,0)</f>
        <v>#DIV/0!</v>
      </c>
      <c r="AF101" s="356" t="e">
        <f t="shared" si="562"/>
        <v>#DIV/0!</v>
      </c>
      <c r="AG101" s="357"/>
      <c r="AH101" s="354"/>
      <c r="AI101" s="354"/>
      <c r="AJ101" s="333" t="e">
        <f>ROUND(SUM(AG101:AI101)*⑤⑧処遇Ⅰ入力シート!$AG$17/⑤⑧処遇Ⅰ入力シート!$AC$17,0)</f>
        <v>#DIV/0!</v>
      </c>
      <c r="AK101" s="358" t="e">
        <f t="shared" si="563"/>
        <v>#DIV/0!</v>
      </c>
      <c r="AL101" s="338">
        <f t="shared" si="564"/>
        <v>0</v>
      </c>
      <c r="AM101" s="1131"/>
      <c r="AN101" s="1131"/>
      <c r="AO101" s="1131"/>
      <c r="AP101" s="252"/>
      <c r="AQ101" s="252"/>
      <c r="AR101" s="252"/>
      <c r="AS101" s="370"/>
      <c r="AT101" s="370"/>
      <c r="AU101" s="371"/>
      <c r="AV101" s="371"/>
      <c r="AW101" s="371"/>
      <c r="AX101" s="370"/>
      <c r="AY101" s="370"/>
      <c r="AZ101" s="372"/>
      <c r="BA101" s="372"/>
      <c r="BB101" s="373"/>
      <c r="BC101" s="373"/>
      <c r="BD101" s="373"/>
      <c r="BE101" s="373"/>
      <c r="BF101" s="373"/>
      <c r="BG101" s="373"/>
      <c r="BH101" s="228"/>
      <c r="BI101" s="370"/>
      <c r="BJ101" s="370"/>
      <c r="BK101" s="371"/>
      <c r="BL101" s="371"/>
      <c r="BM101" s="371"/>
      <c r="BN101" s="370"/>
      <c r="BO101" s="370"/>
      <c r="BP101" s="372"/>
      <c r="BQ101" s="372"/>
      <c r="BR101" s="372"/>
      <c r="BS101" s="373"/>
      <c r="BT101" s="373"/>
      <c r="BU101" s="373"/>
      <c r="BV101" s="373"/>
      <c r="BW101" s="373"/>
      <c r="BX101" s="373"/>
      <c r="BY101" s="252"/>
      <c r="BZ101" s="339" t="str">
        <f t="shared" si="565"/>
        <v>0</v>
      </c>
      <c r="CB101" s="340">
        <f t="shared" si="566"/>
        <v>0</v>
      </c>
      <c r="CC101" s="341">
        <f t="shared" si="567"/>
        <v>0</v>
      </c>
      <c r="CD101" s="341">
        <f t="shared" si="568"/>
        <v>0</v>
      </c>
      <c r="CE101" s="341">
        <f t="shared" si="569"/>
        <v>0</v>
      </c>
      <c r="CF101" s="341">
        <f t="shared" si="570"/>
        <v>0</v>
      </c>
      <c r="CG101" s="342">
        <f t="shared" si="571"/>
        <v>0</v>
      </c>
      <c r="CH101" s="341">
        <f t="shared" si="572"/>
        <v>0</v>
      </c>
      <c r="CI101" s="342">
        <f t="shared" si="573"/>
        <v>0</v>
      </c>
      <c r="CJ101" s="341">
        <f t="shared" si="574"/>
        <v>0</v>
      </c>
      <c r="CK101" s="342">
        <f t="shared" si="575"/>
        <v>0</v>
      </c>
      <c r="CL101" s="341">
        <f t="shared" si="576"/>
        <v>0</v>
      </c>
      <c r="CM101" s="341">
        <f t="shared" si="577"/>
        <v>0</v>
      </c>
      <c r="CN101" s="341">
        <f t="shared" si="578"/>
        <v>0</v>
      </c>
      <c r="CO101" s="341">
        <f t="shared" si="579"/>
        <v>0</v>
      </c>
      <c r="CP101" s="341">
        <f t="shared" si="580"/>
        <v>0</v>
      </c>
      <c r="CQ101" s="342">
        <f t="shared" si="581"/>
        <v>0</v>
      </c>
      <c r="CR101" s="341">
        <f t="shared" si="582"/>
        <v>0</v>
      </c>
      <c r="CS101" s="342">
        <f t="shared" si="583"/>
        <v>0</v>
      </c>
      <c r="CT101" s="341">
        <f t="shared" si="584"/>
        <v>0</v>
      </c>
      <c r="CU101" s="342">
        <f t="shared" si="585"/>
        <v>0</v>
      </c>
      <c r="CV101" s="344">
        <f t="shared" si="68"/>
        <v>0</v>
      </c>
      <c r="CW101" s="344">
        <f t="shared" si="586"/>
        <v>0</v>
      </c>
      <c r="CX101" s="344">
        <f t="shared" si="69"/>
        <v>0</v>
      </c>
      <c r="CY101" s="344">
        <f t="shared" si="549"/>
        <v>0</v>
      </c>
      <c r="CZ101" s="344">
        <f t="shared" si="71"/>
        <v>0</v>
      </c>
      <c r="DA101" s="344">
        <f t="shared" si="550"/>
        <v>0</v>
      </c>
      <c r="DB101" s="344">
        <f t="shared" si="73"/>
        <v>0</v>
      </c>
      <c r="DC101" s="344">
        <f t="shared" si="551"/>
        <v>0</v>
      </c>
      <c r="DD101" s="344">
        <f t="shared" si="75"/>
        <v>0</v>
      </c>
      <c r="DE101" s="344">
        <f t="shared" si="552"/>
        <v>0</v>
      </c>
      <c r="DF101" s="344">
        <f t="shared" si="77"/>
        <v>0</v>
      </c>
      <c r="DG101" s="344">
        <f t="shared" si="553"/>
        <v>0</v>
      </c>
      <c r="DH101" s="344">
        <f t="shared" si="79"/>
        <v>0</v>
      </c>
      <c r="DI101" s="344">
        <f t="shared" si="587"/>
        <v>0</v>
      </c>
      <c r="DJ101" s="344">
        <f t="shared" si="588"/>
        <v>0</v>
      </c>
      <c r="DK101" s="344">
        <f t="shared" si="589"/>
        <v>0</v>
      </c>
      <c r="DL101" s="344">
        <f t="shared" si="590"/>
        <v>0</v>
      </c>
      <c r="DM101" s="342">
        <f t="shared" si="591"/>
        <v>0</v>
      </c>
      <c r="DN101" s="344">
        <f t="shared" si="592"/>
        <v>0</v>
      </c>
      <c r="DO101" s="342">
        <f t="shared" si="593"/>
        <v>0</v>
      </c>
      <c r="DP101" s="344">
        <f t="shared" si="594"/>
        <v>0</v>
      </c>
      <c r="DQ101" s="342">
        <f t="shared" si="595"/>
        <v>0</v>
      </c>
      <c r="DR101" s="341">
        <f t="shared" si="613"/>
        <v>0</v>
      </c>
      <c r="DS101" s="341">
        <f t="shared" si="49"/>
        <v>0</v>
      </c>
      <c r="DT101" s="341">
        <f t="shared" si="597"/>
        <v>0</v>
      </c>
      <c r="DU101" s="341">
        <f t="shared" si="554"/>
        <v>0</v>
      </c>
      <c r="DV101" s="341">
        <f t="shared" si="598"/>
        <v>0</v>
      </c>
      <c r="DW101" s="341">
        <f t="shared" si="555"/>
        <v>0</v>
      </c>
      <c r="DX101" s="341">
        <f t="shared" si="599"/>
        <v>0</v>
      </c>
      <c r="DY101" s="341">
        <f t="shared" si="556"/>
        <v>0</v>
      </c>
      <c r="DZ101" s="341">
        <f t="shared" si="600"/>
        <v>0</v>
      </c>
      <c r="EA101" s="341">
        <f t="shared" si="557"/>
        <v>0</v>
      </c>
      <c r="EB101" s="341">
        <f t="shared" si="601"/>
        <v>0</v>
      </c>
      <c r="EC101" s="341">
        <f t="shared" si="558"/>
        <v>0</v>
      </c>
      <c r="ED101" s="341">
        <f t="shared" si="602"/>
        <v>0</v>
      </c>
      <c r="EE101" s="341">
        <f t="shared" si="55"/>
        <v>0</v>
      </c>
      <c r="EF101" s="341">
        <f t="shared" si="603"/>
        <v>0</v>
      </c>
      <c r="EG101" s="341">
        <f t="shared" si="604"/>
        <v>0</v>
      </c>
      <c r="EH101" s="341">
        <f t="shared" si="605"/>
        <v>0</v>
      </c>
      <c r="EI101" s="346">
        <f t="shared" si="606"/>
        <v>0</v>
      </c>
      <c r="EJ101" s="341">
        <f t="shared" si="607"/>
        <v>0</v>
      </c>
      <c r="EK101" s="347">
        <f t="shared" si="608"/>
        <v>0</v>
      </c>
      <c r="EL101" s="341">
        <f t="shared" si="609"/>
        <v>0</v>
      </c>
      <c r="EM101" s="347">
        <f t="shared" si="610"/>
        <v>0</v>
      </c>
      <c r="EN101" s="348">
        <f t="shared" si="611"/>
        <v>0</v>
      </c>
    </row>
    <row r="102" spans="1:144" ht="19.5" customHeight="1">
      <c r="A102" s="349">
        <f t="shared" si="612"/>
        <v>89</v>
      </c>
      <c r="B102" s="1136"/>
      <c r="C102" s="1136"/>
      <c r="D102" s="350"/>
      <c r="E102" s="350"/>
      <c r="F102" s="350"/>
      <c r="G102" s="350"/>
      <c r="H102" s="350"/>
      <c r="I102" s="351" t="s">
        <v>17</v>
      </c>
      <c r="J102" s="350"/>
      <c r="K102" s="351" t="s">
        <v>44</v>
      </c>
      <c r="L102" s="350"/>
      <c r="M102" s="350"/>
      <c r="N102" s="326" t="str">
        <f>IF(L102="常勤",1,IF(M102="","",IF(M102=0,0,IF(ROUND(M102/⑤⑧処遇Ⅰ入力シート!$B$17,1)&lt;0.1,0.1,ROUND(M102/⑤⑧処遇Ⅰ入力シート!$B$17,1)))))</f>
        <v/>
      </c>
      <c r="O102" s="327"/>
      <c r="P102" s="328" t="s">
        <v>342</v>
      </c>
      <c r="Q102" s="352"/>
      <c r="R102" s="353"/>
      <c r="S102" s="354"/>
      <c r="T102" s="354"/>
      <c r="U102" s="355">
        <f t="shared" si="559"/>
        <v>0</v>
      </c>
      <c r="V102" s="354"/>
      <c r="W102" s="333" t="e">
        <f>ROUND((U102+V102)*⑤⑧処遇Ⅰ入力シート!$AG$17/⑤⑧処遇Ⅰ入力シート!$AC$17,0)</f>
        <v>#DIV/0!</v>
      </c>
      <c r="X102" s="356" t="e">
        <f t="shared" si="560"/>
        <v>#DIV/0!</v>
      </c>
      <c r="Y102" s="353"/>
      <c r="Z102" s="354"/>
      <c r="AA102" s="354"/>
      <c r="AB102" s="354"/>
      <c r="AC102" s="354"/>
      <c r="AD102" s="335">
        <f t="shared" si="561"/>
        <v>0</v>
      </c>
      <c r="AE102" s="333" t="e">
        <f>ROUND(AD102*⑤⑧処遇Ⅰ入力シート!$AG$17/⑤⑧処遇Ⅰ入力シート!$AC$17,0)</f>
        <v>#DIV/0!</v>
      </c>
      <c r="AF102" s="356" t="e">
        <f t="shared" si="562"/>
        <v>#DIV/0!</v>
      </c>
      <c r="AG102" s="357"/>
      <c r="AH102" s="354"/>
      <c r="AI102" s="354"/>
      <c r="AJ102" s="333" t="e">
        <f>ROUND(SUM(AG102:AI102)*⑤⑧処遇Ⅰ入力シート!$AG$17/⑤⑧処遇Ⅰ入力シート!$AC$17,0)</f>
        <v>#DIV/0!</v>
      </c>
      <c r="AK102" s="358" t="e">
        <f t="shared" si="563"/>
        <v>#DIV/0!</v>
      </c>
      <c r="AL102" s="338">
        <f t="shared" si="564"/>
        <v>0</v>
      </c>
      <c r="AM102" s="1131"/>
      <c r="AN102" s="1131"/>
      <c r="AO102" s="1131"/>
      <c r="AP102" s="252"/>
      <c r="AQ102" s="252"/>
      <c r="AR102" s="252"/>
      <c r="AS102" s="370"/>
      <c r="AT102" s="370"/>
      <c r="AU102" s="371"/>
      <c r="AV102" s="371"/>
      <c r="AW102" s="371"/>
      <c r="AX102" s="370"/>
      <c r="AY102" s="370"/>
      <c r="AZ102" s="372"/>
      <c r="BA102" s="372"/>
      <c r="BB102" s="373"/>
      <c r="BC102" s="373"/>
      <c r="BD102" s="373"/>
      <c r="BE102" s="373"/>
      <c r="BF102" s="373"/>
      <c r="BG102" s="373"/>
      <c r="BH102" s="228"/>
      <c r="BI102" s="370"/>
      <c r="BJ102" s="370"/>
      <c r="BK102" s="371"/>
      <c r="BL102" s="371"/>
      <c r="BM102" s="371"/>
      <c r="BN102" s="370"/>
      <c r="BO102" s="370"/>
      <c r="BP102" s="372"/>
      <c r="BQ102" s="372"/>
      <c r="BR102" s="372"/>
      <c r="BS102" s="373"/>
      <c r="BT102" s="373"/>
      <c r="BU102" s="373"/>
      <c r="BV102" s="373"/>
      <c r="BW102" s="373"/>
      <c r="BX102" s="373"/>
      <c r="BY102" s="252"/>
      <c r="BZ102" s="339" t="str">
        <f t="shared" si="565"/>
        <v>0</v>
      </c>
      <c r="CB102" s="340">
        <f t="shared" si="566"/>
        <v>0</v>
      </c>
      <c r="CC102" s="341">
        <f t="shared" si="567"/>
        <v>0</v>
      </c>
      <c r="CD102" s="341">
        <f t="shared" si="568"/>
        <v>0</v>
      </c>
      <c r="CE102" s="341">
        <f t="shared" si="569"/>
        <v>0</v>
      </c>
      <c r="CF102" s="341">
        <f t="shared" si="570"/>
        <v>0</v>
      </c>
      <c r="CG102" s="342">
        <f t="shared" si="571"/>
        <v>0</v>
      </c>
      <c r="CH102" s="341">
        <f t="shared" si="572"/>
        <v>0</v>
      </c>
      <c r="CI102" s="342">
        <f t="shared" si="573"/>
        <v>0</v>
      </c>
      <c r="CJ102" s="341">
        <f t="shared" si="574"/>
        <v>0</v>
      </c>
      <c r="CK102" s="342">
        <f t="shared" si="575"/>
        <v>0</v>
      </c>
      <c r="CL102" s="341">
        <f t="shared" si="576"/>
        <v>0</v>
      </c>
      <c r="CM102" s="341">
        <f t="shared" si="577"/>
        <v>0</v>
      </c>
      <c r="CN102" s="341">
        <f t="shared" si="578"/>
        <v>0</v>
      </c>
      <c r="CO102" s="341">
        <f t="shared" si="579"/>
        <v>0</v>
      </c>
      <c r="CP102" s="341">
        <f t="shared" si="580"/>
        <v>0</v>
      </c>
      <c r="CQ102" s="342">
        <f t="shared" si="581"/>
        <v>0</v>
      </c>
      <c r="CR102" s="341">
        <f t="shared" si="582"/>
        <v>0</v>
      </c>
      <c r="CS102" s="342">
        <f t="shared" si="583"/>
        <v>0</v>
      </c>
      <c r="CT102" s="341">
        <f t="shared" si="584"/>
        <v>0</v>
      </c>
      <c r="CU102" s="342">
        <f t="shared" si="585"/>
        <v>0</v>
      </c>
      <c r="CV102" s="344">
        <f t="shared" si="68"/>
        <v>0</v>
      </c>
      <c r="CW102" s="344">
        <f t="shared" si="586"/>
        <v>0</v>
      </c>
      <c r="CX102" s="344">
        <f t="shared" si="69"/>
        <v>0</v>
      </c>
      <c r="CY102" s="344">
        <f t="shared" si="549"/>
        <v>0</v>
      </c>
      <c r="CZ102" s="344">
        <f t="shared" si="71"/>
        <v>0</v>
      </c>
      <c r="DA102" s="344">
        <f t="shared" si="550"/>
        <v>0</v>
      </c>
      <c r="DB102" s="344">
        <f t="shared" si="73"/>
        <v>0</v>
      </c>
      <c r="DC102" s="344">
        <f t="shared" si="551"/>
        <v>0</v>
      </c>
      <c r="DD102" s="344">
        <f t="shared" si="75"/>
        <v>0</v>
      </c>
      <c r="DE102" s="344">
        <f t="shared" si="552"/>
        <v>0</v>
      </c>
      <c r="DF102" s="344">
        <f t="shared" si="77"/>
        <v>0</v>
      </c>
      <c r="DG102" s="344">
        <f t="shared" si="553"/>
        <v>0</v>
      </c>
      <c r="DH102" s="344">
        <f t="shared" si="79"/>
        <v>0</v>
      </c>
      <c r="DI102" s="344">
        <f t="shared" si="587"/>
        <v>0</v>
      </c>
      <c r="DJ102" s="344">
        <f t="shared" si="588"/>
        <v>0</v>
      </c>
      <c r="DK102" s="344">
        <f t="shared" si="589"/>
        <v>0</v>
      </c>
      <c r="DL102" s="344">
        <f t="shared" si="590"/>
        <v>0</v>
      </c>
      <c r="DM102" s="342">
        <f t="shared" si="591"/>
        <v>0</v>
      </c>
      <c r="DN102" s="344">
        <f t="shared" si="592"/>
        <v>0</v>
      </c>
      <c r="DO102" s="342">
        <f t="shared" si="593"/>
        <v>0</v>
      </c>
      <c r="DP102" s="344">
        <f t="shared" si="594"/>
        <v>0</v>
      </c>
      <c r="DQ102" s="342">
        <f t="shared" si="595"/>
        <v>0</v>
      </c>
      <c r="DR102" s="341">
        <f t="shared" si="613"/>
        <v>0</v>
      </c>
      <c r="DS102" s="341">
        <f t="shared" si="49"/>
        <v>0</v>
      </c>
      <c r="DT102" s="341">
        <f t="shared" si="597"/>
        <v>0</v>
      </c>
      <c r="DU102" s="341">
        <f t="shared" si="554"/>
        <v>0</v>
      </c>
      <c r="DV102" s="341">
        <f t="shared" si="598"/>
        <v>0</v>
      </c>
      <c r="DW102" s="341">
        <f t="shared" si="555"/>
        <v>0</v>
      </c>
      <c r="DX102" s="341">
        <f t="shared" si="599"/>
        <v>0</v>
      </c>
      <c r="DY102" s="341">
        <f t="shared" si="556"/>
        <v>0</v>
      </c>
      <c r="DZ102" s="341">
        <f t="shared" si="600"/>
        <v>0</v>
      </c>
      <c r="EA102" s="341">
        <f t="shared" si="557"/>
        <v>0</v>
      </c>
      <c r="EB102" s="341">
        <f t="shared" si="601"/>
        <v>0</v>
      </c>
      <c r="EC102" s="341">
        <f t="shared" si="558"/>
        <v>0</v>
      </c>
      <c r="ED102" s="341">
        <f t="shared" si="602"/>
        <v>0</v>
      </c>
      <c r="EE102" s="341">
        <f t="shared" si="55"/>
        <v>0</v>
      </c>
      <c r="EF102" s="341">
        <f t="shared" si="603"/>
        <v>0</v>
      </c>
      <c r="EG102" s="341">
        <f t="shared" si="604"/>
        <v>0</v>
      </c>
      <c r="EH102" s="341">
        <f t="shared" si="605"/>
        <v>0</v>
      </c>
      <c r="EI102" s="346">
        <f t="shared" si="606"/>
        <v>0</v>
      </c>
      <c r="EJ102" s="341">
        <f t="shared" si="607"/>
        <v>0</v>
      </c>
      <c r="EK102" s="347">
        <f t="shared" si="608"/>
        <v>0</v>
      </c>
      <c r="EL102" s="341">
        <f t="shared" si="609"/>
        <v>0</v>
      </c>
      <c r="EM102" s="347">
        <f t="shared" si="610"/>
        <v>0</v>
      </c>
      <c r="EN102" s="348">
        <f t="shared" si="611"/>
        <v>0</v>
      </c>
    </row>
    <row r="103" spans="1:144" ht="19.5" customHeight="1">
      <c r="A103" s="349">
        <f t="shared" si="612"/>
        <v>90</v>
      </c>
      <c r="B103" s="1136"/>
      <c r="C103" s="1136"/>
      <c r="D103" s="350"/>
      <c r="E103" s="350"/>
      <c r="F103" s="350"/>
      <c r="G103" s="350"/>
      <c r="H103" s="350"/>
      <c r="I103" s="351" t="s">
        <v>17</v>
      </c>
      <c r="J103" s="350"/>
      <c r="K103" s="351" t="s">
        <v>44</v>
      </c>
      <c r="L103" s="350"/>
      <c r="M103" s="350"/>
      <c r="N103" s="326" t="str">
        <f>IF(L103="常勤",1,IF(M103="","",IF(M103=0,0,IF(ROUND(M103/⑤⑧処遇Ⅰ入力シート!$B$17,1)&lt;0.1,0.1,ROUND(M103/⑤⑧処遇Ⅰ入力シート!$B$17,1)))))</f>
        <v/>
      </c>
      <c r="O103" s="327"/>
      <c r="P103" s="328" t="s">
        <v>342</v>
      </c>
      <c r="Q103" s="352"/>
      <c r="R103" s="353"/>
      <c r="S103" s="354"/>
      <c r="T103" s="354"/>
      <c r="U103" s="355">
        <f t="shared" si="559"/>
        <v>0</v>
      </c>
      <c r="V103" s="354"/>
      <c r="W103" s="333" t="e">
        <f>ROUND((U103+V103)*⑤⑧処遇Ⅰ入力シート!$AG$17/⑤⑧処遇Ⅰ入力シート!$AC$17,0)</f>
        <v>#DIV/0!</v>
      </c>
      <c r="X103" s="356" t="e">
        <f t="shared" si="560"/>
        <v>#DIV/0!</v>
      </c>
      <c r="Y103" s="353"/>
      <c r="Z103" s="354"/>
      <c r="AA103" s="354"/>
      <c r="AB103" s="354"/>
      <c r="AC103" s="354"/>
      <c r="AD103" s="335">
        <f t="shared" si="561"/>
        <v>0</v>
      </c>
      <c r="AE103" s="333" t="e">
        <f>ROUND(AD103*⑤⑧処遇Ⅰ入力シート!$AG$17/⑤⑧処遇Ⅰ入力シート!$AC$17,0)</f>
        <v>#DIV/0!</v>
      </c>
      <c r="AF103" s="356" t="e">
        <f t="shared" si="562"/>
        <v>#DIV/0!</v>
      </c>
      <c r="AG103" s="357"/>
      <c r="AH103" s="354"/>
      <c r="AI103" s="354"/>
      <c r="AJ103" s="333" t="e">
        <f>ROUND(SUM(AG103:AI103)*⑤⑧処遇Ⅰ入力シート!$AG$17/⑤⑧処遇Ⅰ入力シート!$AC$17,0)</f>
        <v>#DIV/0!</v>
      </c>
      <c r="AK103" s="358" t="e">
        <f t="shared" si="563"/>
        <v>#DIV/0!</v>
      </c>
      <c r="AL103" s="338">
        <f t="shared" si="564"/>
        <v>0</v>
      </c>
      <c r="AM103" s="1131"/>
      <c r="AN103" s="1131"/>
      <c r="AO103" s="1131"/>
      <c r="AP103" s="252"/>
      <c r="AQ103" s="252"/>
      <c r="AR103" s="252"/>
      <c r="AS103" s="370"/>
      <c r="AT103" s="370"/>
      <c r="AU103" s="371"/>
      <c r="AV103" s="371"/>
      <c r="AW103" s="371"/>
      <c r="AX103" s="370"/>
      <c r="AY103" s="370"/>
      <c r="AZ103" s="372"/>
      <c r="BA103" s="372"/>
      <c r="BB103" s="373"/>
      <c r="BC103" s="373"/>
      <c r="BD103" s="373"/>
      <c r="BE103" s="373"/>
      <c r="BF103" s="373"/>
      <c r="BG103" s="373"/>
      <c r="BH103" s="228"/>
      <c r="BI103" s="370"/>
      <c r="BJ103" s="370"/>
      <c r="BK103" s="371"/>
      <c r="BL103" s="371"/>
      <c r="BM103" s="371"/>
      <c r="BN103" s="370"/>
      <c r="BO103" s="370"/>
      <c r="BP103" s="372"/>
      <c r="BQ103" s="372"/>
      <c r="BR103" s="372"/>
      <c r="BS103" s="373"/>
      <c r="BT103" s="373"/>
      <c r="BU103" s="373"/>
      <c r="BV103" s="373"/>
      <c r="BW103" s="373"/>
      <c r="BX103" s="373"/>
      <c r="BY103" s="252"/>
      <c r="BZ103" s="339" t="str">
        <f t="shared" si="565"/>
        <v>0</v>
      </c>
      <c r="CB103" s="340">
        <f t="shared" si="566"/>
        <v>0</v>
      </c>
      <c r="CC103" s="341">
        <f t="shared" si="567"/>
        <v>0</v>
      </c>
      <c r="CD103" s="341">
        <f t="shared" si="568"/>
        <v>0</v>
      </c>
      <c r="CE103" s="341">
        <f t="shared" si="569"/>
        <v>0</v>
      </c>
      <c r="CF103" s="341">
        <f t="shared" si="570"/>
        <v>0</v>
      </c>
      <c r="CG103" s="342">
        <f t="shared" si="571"/>
        <v>0</v>
      </c>
      <c r="CH103" s="341">
        <f t="shared" si="572"/>
        <v>0</v>
      </c>
      <c r="CI103" s="342">
        <f t="shared" si="573"/>
        <v>0</v>
      </c>
      <c r="CJ103" s="341">
        <f t="shared" si="574"/>
        <v>0</v>
      </c>
      <c r="CK103" s="342">
        <f t="shared" si="575"/>
        <v>0</v>
      </c>
      <c r="CL103" s="341">
        <f t="shared" si="576"/>
        <v>0</v>
      </c>
      <c r="CM103" s="341">
        <f t="shared" si="577"/>
        <v>0</v>
      </c>
      <c r="CN103" s="341">
        <f t="shared" si="578"/>
        <v>0</v>
      </c>
      <c r="CO103" s="341">
        <f t="shared" si="579"/>
        <v>0</v>
      </c>
      <c r="CP103" s="341">
        <f t="shared" si="580"/>
        <v>0</v>
      </c>
      <c r="CQ103" s="342">
        <f t="shared" si="581"/>
        <v>0</v>
      </c>
      <c r="CR103" s="341">
        <f t="shared" si="582"/>
        <v>0</v>
      </c>
      <c r="CS103" s="342">
        <f t="shared" si="583"/>
        <v>0</v>
      </c>
      <c r="CT103" s="341">
        <f t="shared" si="584"/>
        <v>0</v>
      </c>
      <c r="CU103" s="342">
        <f t="shared" si="585"/>
        <v>0</v>
      </c>
      <c r="CV103" s="344">
        <f t="shared" si="68"/>
        <v>0</v>
      </c>
      <c r="CW103" s="344">
        <f t="shared" si="586"/>
        <v>0</v>
      </c>
      <c r="CX103" s="344">
        <f t="shared" si="69"/>
        <v>0</v>
      </c>
      <c r="CY103" s="344">
        <f t="shared" si="549"/>
        <v>0</v>
      </c>
      <c r="CZ103" s="344">
        <f t="shared" si="71"/>
        <v>0</v>
      </c>
      <c r="DA103" s="344">
        <f t="shared" si="550"/>
        <v>0</v>
      </c>
      <c r="DB103" s="344">
        <f t="shared" si="73"/>
        <v>0</v>
      </c>
      <c r="DC103" s="344">
        <f t="shared" si="551"/>
        <v>0</v>
      </c>
      <c r="DD103" s="344">
        <f t="shared" si="75"/>
        <v>0</v>
      </c>
      <c r="DE103" s="344">
        <f t="shared" si="552"/>
        <v>0</v>
      </c>
      <c r="DF103" s="344">
        <f t="shared" si="77"/>
        <v>0</v>
      </c>
      <c r="DG103" s="344">
        <f t="shared" si="553"/>
        <v>0</v>
      </c>
      <c r="DH103" s="344">
        <f t="shared" si="79"/>
        <v>0</v>
      </c>
      <c r="DI103" s="344">
        <f t="shared" si="587"/>
        <v>0</v>
      </c>
      <c r="DJ103" s="344">
        <f t="shared" si="588"/>
        <v>0</v>
      </c>
      <c r="DK103" s="344">
        <f t="shared" si="589"/>
        <v>0</v>
      </c>
      <c r="DL103" s="344">
        <f t="shared" si="590"/>
        <v>0</v>
      </c>
      <c r="DM103" s="342">
        <f t="shared" si="591"/>
        <v>0</v>
      </c>
      <c r="DN103" s="344">
        <f t="shared" si="592"/>
        <v>0</v>
      </c>
      <c r="DO103" s="342">
        <f t="shared" si="593"/>
        <v>0</v>
      </c>
      <c r="DP103" s="344">
        <f t="shared" si="594"/>
        <v>0</v>
      </c>
      <c r="DQ103" s="342">
        <f t="shared" si="595"/>
        <v>0</v>
      </c>
      <c r="DR103" s="341">
        <f t="shared" si="613"/>
        <v>0</v>
      </c>
      <c r="DS103" s="341">
        <f t="shared" si="49"/>
        <v>0</v>
      </c>
      <c r="DT103" s="341">
        <f t="shared" si="597"/>
        <v>0</v>
      </c>
      <c r="DU103" s="341">
        <f t="shared" si="554"/>
        <v>0</v>
      </c>
      <c r="DV103" s="341">
        <f t="shared" si="598"/>
        <v>0</v>
      </c>
      <c r="DW103" s="341">
        <f t="shared" si="555"/>
        <v>0</v>
      </c>
      <c r="DX103" s="341">
        <f t="shared" si="599"/>
        <v>0</v>
      </c>
      <c r="DY103" s="341">
        <f t="shared" si="556"/>
        <v>0</v>
      </c>
      <c r="DZ103" s="341">
        <f t="shared" si="600"/>
        <v>0</v>
      </c>
      <c r="EA103" s="341">
        <f t="shared" si="557"/>
        <v>0</v>
      </c>
      <c r="EB103" s="341">
        <f t="shared" si="601"/>
        <v>0</v>
      </c>
      <c r="EC103" s="341">
        <f t="shared" si="558"/>
        <v>0</v>
      </c>
      <c r="ED103" s="341">
        <f t="shared" si="602"/>
        <v>0</v>
      </c>
      <c r="EE103" s="341">
        <f t="shared" si="55"/>
        <v>0</v>
      </c>
      <c r="EF103" s="341">
        <f t="shared" si="603"/>
        <v>0</v>
      </c>
      <c r="EG103" s="341">
        <f t="shared" si="604"/>
        <v>0</v>
      </c>
      <c r="EH103" s="341">
        <f t="shared" si="605"/>
        <v>0</v>
      </c>
      <c r="EI103" s="346">
        <f t="shared" si="606"/>
        <v>0</v>
      </c>
      <c r="EJ103" s="341">
        <f t="shared" si="607"/>
        <v>0</v>
      </c>
      <c r="EK103" s="347">
        <f t="shared" si="608"/>
        <v>0</v>
      </c>
      <c r="EL103" s="341">
        <f t="shared" si="609"/>
        <v>0</v>
      </c>
      <c r="EM103" s="347">
        <f t="shared" si="610"/>
        <v>0</v>
      </c>
      <c r="EN103" s="348">
        <f t="shared" si="611"/>
        <v>0</v>
      </c>
    </row>
    <row r="104" spans="1:144" ht="19.5" customHeight="1">
      <c r="A104" s="349">
        <f t="shared" si="612"/>
        <v>91</v>
      </c>
      <c r="B104" s="1136"/>
      <c r="C104" s="1136"/>
      <c r="D104" s="350"/>
      <c r="E104" s="350"/>
      <c r="F104" s="350"/>
      <c r="G104" s="350"/>
      <c r="H104" s="350"/>
      <c r="I104" s="351" t="s">
        <v>17</v>
      </c>
      <c r="J104" s="350"/>
      <c r="K104" s="351" t="s">
        <v>44</v>
      </c>
      <c r="L104" s="350"/>
      <c r="M104" s="350"/>
      <c r="N104" s="326" t="str">
        <f>IF(L104="常勤",1,IF(M104="","",IF(M104=0,0,IF(ROUND(M104/⑤⑧処遇Ⅰ入力シート!$B$17,1)&lt;0.1,0.1,ROUND(M104/⑤⑧処遇Ⅰ入力シート!$B$17,1)))))</f>
        <v/>
      </c>
      <c r="O104" s="327"/>
      <c r="P104" s="328" t="s">
        <v>342</v>
      </c>
      <c r="Q104" s="352"/>
      <c r="R104" s="353"/>
      <c r="S104" s="354"/>
      <c r="T104" s="354"/>
      <c r="U104" s="355">
        <f t="shared" si="559"/>
        <v>0</v>
      </c>
      <c r="V104" s="354"/>
      <c r="W104" s="333" t="e">
        <f>ROUND((U104+V104)*⑤⑧処遇Ⅰ入力シート!$AG$17/⑤⑧処遇Ⅰ入力シート!$AC$17,0)</f>
        <v>#DIV/0!</v>
      </c>
      <c r="X104" s="356" t="e">
        <f t="shared" si="560"/>
        <v>#DIV/0!</v>
      </c>
      <c r="Y104" s="353"/>
      <c r="Z104" s="354"/>
      <c r="AA104" s="354"/>
      <c r="AB104" s="354"/>
      <c r="AC104" s="354"/>
      <c r="AD104" s="335">
        <f t="shared" si="561"/>
        <v>0</v>
      </c>
      <c r="AE104" s="333" t="e">
        <f>ROUND(AD104*⑤⑧処遇Ⅰ入力シート!$AG$17/⑤⑧処遇Ⅰ入力シート!$AC$17,0)</f>
        <v>#DIV/0!</v>
      </c>
      <c r="AF104" s="356" t="e">
        <f t="shared" si="562"/>
        <v>#DIV/0!</v>
      </c>
      <c r="AG104" s="357"/>
      <c r="AH104" s="354"/>
      <c r="AI104" s="354"/>
      <c r="AJ104" s="333" t="e">
        <f>ROUND(SUM(AG104:AI104)*⑤⑧処遇Ⅰ入力シート!$AG$17/⑤⑧処遇Ⅰ入力シート!$AC$17,0)</f>
        <v>#DIV/0!</v>
      </c>
      <c r="AK104" s="358" t="e">
        <f t="shared" si="563"/>
        <v>#DIV/0!</v>
      </c>
      <c r="AL104" s="338">
        <f t="shared" si="564"/>
        <v>0</v>
      </c>
      <c r="AM104" s="1131"/>
      <c r="AN104" s="1131"/>
      <c r="AO104" s="1131"/>
      <c r="AP104" s="252"/>
      <c r="AQ104" s="252"/>
      <c r="AR104" s="252"/>
      <c r="AS104" s="370"/>
      <c r="AT104" s="370"/>
      <c r="AU104" s="371"/>
      <c r="AV104" s="371"/>
      <c r="AW104" s="371"/>
      <c r="AX104" s="370"/>
      <c r="AY104" s="370"/>
      <c r="AZ104" s="372"/>
      <c r="BA104" s="372"/>
      <c r="BB104" s="373"/>
      <c r="BC104" s="373"/>
      <c r="BD104" s="373"/>
      <c r="BE104" s="373"/>
      <c r="BF104" s="373"/>
      <c r="BG104" s="373"/>
      <c r="BH104" s="228"/>
      <c r="BI104" s="370"/>
      <c r="BJ104" s="370"/>
      <c r="BK104" s="371"/>
      <c r="BL104" s="371"/>
      <c r="BM104" s="371"/>
      <c r="BN104" s="370"/>
      <c r="BO104" s="370"/>
      <c r="BP104" s="372"/>
      <c r="BQ104" s="372"/>
      <c r="BR104" s="372"/>
      <c r="BS104" s="373"/>
      <c r="BT104" s="373"/>
      <c r="BU104" s="373"/>
      <c r="BV104" s="373"/>
      <c r="BW104" s="373"/>
      <c r="BX104" s="373"/>
      <c r="BY104" s="252"/>
      <c r="BZ104" s="339" t="str">
        <f t="shared" si="565"/>
        <v>0</v>
      </c>
      <c r="CB104" s="340">
        <f t="shared" si="566"/>
        <v>0</v>
      </c>
      <c r="CC104" s="341">
        <f t="shared" si="567"/>
        <v>0</v>
      </c>
      <c r="CD104" s="341">
        <f t="shared" si="568"/>
        <v>0</v>
      </c>
      <c r="CE104" s="341">
        <f t="shared" si="569"/>
        <v>0</v>
      </c>
      <c r="CF104" s="341">
        <f t="shared" si="570"/>
        <v>0</v>
      </c>
      <c r="CG104" s="342">
        <f t="shared" si="571"/>
        <v>0</v>
      </c>
      <c r="CH104" s="341">
        <f t="shared" si="572"/>
        <v>0</v>
      </c>
      <c r="CI104" s="342">
        <f t="shared" si="573"/>
        <v>0</v>
      </c>
      <c r="CJ104" s="341">
        <f t="shared" si="574"/>
        <v>0</v>
      </c>
      <c r="CK104" s="342">
        <f t="shared" si="575"/>
        <v>0</v>
      </c>
      <c r="CL104" s="341">
        <f t="shared" si="576"/>
        <v>0</v>
      </c>
      <c r="CM104" s="341">
        <f t="shared" si="577"/>
        <v>0</v>
      </c>
      <c r="CN104" s="341">
        <f t="shared" si="578"/>
        <v>0</v>
      </c>
      <c r="CO104" s="341">
        <f t="shared" si="579"/>
        <v>0</v>
      </c>
      <c r="CP104" s="341">
        <f t="shared" si="580"/>
        <v>0</v>
      </c>
      <c r="CQ104" s="342">
        <f t="shared" si="581"/>
        <v>0</v>
      </c>
      <c r="CR104" s="341">
        <f t="shared" si="582"/>
        <v>0</v>
      </c>
      <c r="CS104" s="342">
        <f t="shared" si="583"/>
        <v>0</v>
      </c>
      <c r="CT104" s="341">
        <f t="shared" si="584"/>
        <v>0</v>
      </c>
      <c r="CU104" s="342">
        <f t="shared" si="585"/>
        <v>0</v>
      </c>
      <c r="CV104" s="344">
        <f t="shared" si="68"/>
        <v>0</v>
      </c>
      <c r="CW104" s="344">
        <f t="shared" si="586"/>
        <v>0</v>
      </c>
      <c r="CX104" s="344">
        <f t="shared" si="69"/>
        <v>0</v>
      </c>
      <c r="CY104" s="344">
        <f t="shared" si="549"/>
        <v>0</v>
      </c>
      <c r="CZ104" s="344">
        <f t="shared" si="71"/>
        <v>0</v>
      </c>
      <c r="DA104" s="344">
        <f t="shared" si="550"/>
        <v>0</v>
      </c>
      <c r="DB104" s="344">
        <f t="shared" si="73"/>
        <v>0</v>
      </c>
      <c r="DC104" s="344">
        <f t="shared" si="551"/>
        <v>0</v>
      </c>
      <c r="DD104" s="344">
        <f t="shared" si="75"/>
        <v>0</v>
      </c>
      <c r="DE104" s="344">
        <f t="shared" si="552"/>
        <v>0</v>
      </c>
      <c r="DF104" s="344">
        <f t="shared" si="77"/>
        <v>0</v>
      </c>
      <c r="DG104" s="344">
        <f t="shared" si="553"/>
        <v>0</v>
      </c>
      <c r="DH104" s="344">
        <f t="shared" si="79"/>
        <v>0</v>
      </c>
      <c r="DI104" s="344">
        <f t="shared" si="587"/>
        <v>0</v>
      </c>
      <c r="DJ104" s="344">
        <f t="shared" si="588"/>
        <v>0</v>
      </c>
      <c r="DK104" s="344">
        <f t="shared" si="589"/>
        <v>0</v>
      </c>
      <c r="DL104" s="344">
        <f t="shared" si="590"/>
        <v>0</v>
      </c>
      <c r="DM104" s="342">
        <f t="shared" si="591"/>
        <v>0</v>
      </c>
      <c r="DN104" s="344">
        <f t="shared" si="592"/>
        <v>0</v>
      </c>
      <c r="DO104" s="342">
        <f t="shared" si="593"/>
        <v>0</v>
      </c>
      <c r="DP104" s="344">
        <f t="shared" si="594"/>
        <v>0</v>
      </c>
      <c r="DQ104" s="342">
        <f t="shared" si="595"/>
        <v>0</v>
      </c>
      <c r="DR104" s="341">
        <f t="shared" si="613"/>
        <v>0</v>
      </c>
      <c r="DS104" s="341">
        <f t="shared" si="49"/>
        <v>0</v>
      </c>
      <c r="DT104" s="341">
        <f t="shared" si="597"/>
        <v>0</v>
      </c>
      <c r="DU104" s="341">
        <f t="shared" si="554"/>
        <v>0</v>
      </c>
      <c r="DV104" s="341">
        <f t="shared" si="598"/>
        <v>0</v>
      </c>
      <c r="DW104" s="341">
        <f t="shared" si="555"/>
        <v>0</v>
      </c>
      <c r="DX104" s="341">
        <f t="shared" si="599"/>
        <v>0</v>
      </c>
      <c r="DY104" s="341">
        <f t="shared" si="556"/>
        <v>0</v>
      </c>
      <c r="DZ104" s="341">
        <f t="shared" si="600"/>
        <v>0</v>
      </c>
      <c r="EA104" s="341">
        <f t="shared" si="557"/>
        <v>0</v>
      </c>
      <c r="EB104" s="341">
        <f t="shared" si="601"/>
        <v>0</v>
      </c>
      <c r="EC104" s="341">
        <f t="shared" si="558"/>
        <v>0</v>
      </c>
      <c r="ED104" s="341">
        <f t="shared" si="602"/>
        <v>0</v>
      </c>
      <c r="EE104" s="341">
        <f t="shared" si="55"/>
        <v>0</v>
      </c>
      <c r="EF104" s="341">
        <f t="shared" si="603"/>
        <v>0</v>
      </c>
      <c r="EG104" s="341">
        <f t="shared" si="604"/>
        <v>0</v>
      </c>
      <c r="EH104" s="341">
        <f t="shared" si="605"/>
        <v>0</v>
      </c>
      <c r="EI104" s="346">
        <f t="shared" si="606"/>
        <v>0</v>
      </c>
      <c r="EJ104" s="341">
        <f t="shared" si="607"/>
        <v>0</v>
      </c>
      <c r="EK104" s="347">
        <f t="shared" si="608"/>
        <v>0</v>
      </c>
      <c r="EL104" s="341">
        <f t="shared" si="609"/>
        <v>0</v>
      </c>
      <c r="EM104" s="347">
        <f t="shared" si="610"/>
        <v>0</v>
      </c>
      <c r="EN104" s="348">
        <f t="shared" si="611"/>
        <v>0</v>
      </c>
    </row>
    <row r="105" spans="1:144" ht="19.5" customHeight="1">
      <c r="A105" s="349">
        <f t="shared" si="612"/>
        <v>92</v>
      </c>
      <c r="B105" s="1136"/>
      <c r="C105" s="1136"/>
      <c r="D105" s="350"/>
      <c r="E105" s="350"/>
      <c r="F105" s="350"/>
      <c r="G105" s="350"/>
      <c r="H105" s="350"/>
      <c r="I105" s="351" t="s">
        <v>17</v>
      </c>
      <c r="J105" s="350"/>
      <c r="K105" s="351" t="s">
        <v>44</v>
      </c>
      <c r="L105" s="350"/>
      <c r="M105" s="350"/>
      <c r="N105" s="326" t="str">
        <f>IF(L105="常勤",1,IF(M105="","",IF(M105=0,0,IF(ROUND(M105/⑤⑧処遇Ⅰ入力シート!$B$17,1)&lt;0.1,0.1,ROUND(M105/⑤⑧処遇Ⅰ入力シート!$B$17,1)))))</f>
        <v/>
      </c>
      <c r="O105" s="327"/>
      <c r="P105" s="328" t="s">
        <v>342</v>
      </c>
      <c r="Q105" s="352"/>
      <c r="R105" s="353"/>
      <c r="S105" s="354"/>
      <c r="T105" s="354"/>
      <c r="U105" s="355">
        <f t="shared" si="559"/>
        <v>0</v>
      </c>
      <c r="V105" s="354"/>
      <c r="W105" s="333" t="e">
        <f>ROUND((U105+V105)*⑤⑧処遇Ⅰ入力シート!$AG$17/⑤⑧処遇Ⅰ入力シート!$AC$17,0)</f>
        <v>#DIV/0!</v>
      </c>
      <c r="X105" s="356" t="e">
        <f t="shared" si="560"/>
        <v>#DIV/0!</v>
      </c>
      <c r="Y105" s="353"/>
      <c r="Z105" s="354"/>
      <c r="AA105" s="354"/>
      <c r="AB105" s="354"/>
      <c r="AC105" s="354"/>
      <c r="AD105" s="335">
        <f t="shared" si="561"/>
        <v>0</v>
      </c>
      <c r="AE105" s="333" t="e">
        <f>ROUND(AD105*⑤⑧処遇Ⅰ入力シート!$AG$17/⑤⑧処遇Ⅰ入力シート!$AC$17,0)</f>
        <v>#DIV/0!</v>
      </c>
      <c r="AF105" s="356" t="e">
        <f t="shared" si="562"/>
        <v>#DIV/0!</v>
      </c>
      <c r="AG105" s="357"/>
      <c r="AH105" s="354"/>
      <c r="AI105" s="354"/>
      <c r="AJ105" s="333" t="e">
        <f>ROUND(SUM(AG105:AI105)*⑤⑧処遇Ⅰ入力シート!$AG$17/⑤⑧処遇Ⅰ入力シート!$AC$17,0)</f>
        <v>#DIV/0!</v>
      </c>
      <c r="AK105" s="358" t="e">
        <f t="shared" si="563"/>
        <v>#DIV/0!</v>
      </c>
      <c r="AL105" s="338">
        <f t="shared" si="564"/>
        <v>0</v>
      </c>
      <c r="AM105" s="1131"/>
      <c r="AN105" s="1131"/>
      <c r="AO105" s="1131"/>
      <c r="AP105" s="252"/>
      <c r="AQ105" s="252"/>
      <c r="AR105" s="252"/>
      <c r="AS105" s="370"/>
      <c r="AT105" s="370"/>
      <c r="AU105" s="371"/>
      <c r="AV105" s="371"/>
      <c r="AW105" s="371"/>
      <c r="AX105" s="370"/>
      <c r="AY105" s="370"/>
      <c r="AZ105" s="372"/>
      <c r="BA105" s="372"/>
      <c r="BB105" s="373"/>
      <c r="BC105" s="373"/>
      <c r="BD105" s="373"/>
      <c r="BE105" s="373"/>
      <c r="BF105" s="373"/>
      <c r="BG105" s="373"/>
      <c r="BH105" s="228"/>
      <c r="BI105" s="370"/>
      <c r="BJ105" s="370"/>
      <c r="BK105" s="371"/>
      <c r="BL105" s="371"/>
      <c r="BM105" s="371"/>
      <c r="BN105" s="370"/>
      <c r="BO105" s="370"/>
      <c r="BP105" s="372"/>
      <c r="BQ105" s="372"/>
      <c r="BR105" s="372"/>
      <c r="BS105" s="373"/>
      <c r="BT105" s="373"/>
      <c r="BU105" s="373"/>
      <c r="BV105" s="373"/>
      <c r="BW105" s="373"/>
      <c r="BX105" s="373"/>
      <c r="BY105" s="252"/>
      <c r="BZ105" s="339" t="str">
        <f t="shared" si="565"/>
        <v>0</v>
      </c>
      <c r="CB105" s="340">
        <f t="shared" si="566"/>
        <v>0</v>
      </c>
      <c r="CC105" s="341">
        <f t="shared" si="567"/>
        <v>0</v>
      </c>
      <c r="CD105" s="341">
        <f t="shared" si="568"/>
        <v>0</v>
      </c>
      <c r="CE105" s="341">
        <f t="shared" si="569"/>
        <v>0</v>
      </c>
      <c r="CF105" s="341">
        <f t="shared" si="570"/>
        <v>0</v>
      </c>
      <c r="CG105" s="342">
        <f t="shared" si="571"/>
        <v>0</v>
      </c>
      <c r="CH105" s="341">
        <f t="shared" si="572"/>
        <v>0</v>
      </c>
      <c r="CI105" s="342">
        <f t="shared" si="573"/>
        <v>0</v>
      </c>
      <c r="CJ105" s="341">
        <f t="shared" si="574"/>
        <v>0</v>
      </c>
      <c r="CK105" s="342">
        <f t="shared" si="575"/>
        <v>0</v>
      </c>
      <c r="CL105" s="341">
        <f t="shared" si="576"/>
        <v>0</v>
      </c>
      <c r="CM105" s="341">
        <f t="shared" si="577"/>
        <v>0</v>
      </c>
      <c r="CN105" s="341">
        <f t="shared" si="578"/>
        <v>0</v>
      </c>
      <c r="CO105" s="341">
        <f t="shared" si="579"/>
        <v>0</v>
      </c>
      <c r="CP105" s="341">
        <f t="shared" si="580"/>
        <v>0</v>
      </c>
      <c r="CQ105" s="342">
        <f t="shared" si="581"/>
        <v>0</v>
      </c>
      <c r="CR105" s="341">
        <f t="shared" si="582"/>
        <v>0</v>
      </c>
      <c r="CS105" s="342">
        <f t="shared" si="583"/>
        <v>0</v>
      </c>
      <c r="CT105" s="341">
        <f t="shared" si="584"/>
        <v>0</v>
      </c>
      <c r="CU105" s="342">
        <f t="shared" si="585"/>
        <v>0</v>
      </c>
      <c r="CV105" s="344">
        <f t="shared" si="68"/>
        <v>0</v>
      </c>
      <c r="CW105" s="344">
        <f t="shared" si="586"/>
        <v>0</v>
      </c>
      <c r="CX105" s="344">
        <f t="shared" si="69"/>
        <v>0</v>
      </c>
      <c r="CY105" s="344">
        <f t="shared" si="549"/>
        <v>0</v>
      </c>
      <c r="CZ105" s="344">
        <f t="shared" si="71"/>
        <v>0</v>
      </c>
      <c r="DA105" s="344">
        <f t="shared" si="550"/>
        <v>0</v>
      </c>
      <c r="DB105" s="344">
        <f t="shared" si="73"/>
        <v>0</v>
      </c>
      <c r="DC105" s="344">
        <f t="shared" si="551"/>
        <v>0</v>
      </c>
      <c r="DD105" s="344">
        <f t="shared" si="75"/>
        <v>0</v>
      </c>
      <c r="DE105" s="344">
        <f t="shared" si="552"/>
        <v>0</v>
      </c>
      <c r="DF105" s="344">
        <f t="shared" si="77"/>
        <v>0</v>
      </c>
      <c r="DG105" s="344">
        <f t="shared" si="553"/>
        <v>0</v>
      </c>
      <c r="DH105" s="344">
        <f t="shared" si="79"/>
        <v>0</v>
      </c>
      <c r="DI105" s="344">
        <f t="shared" si="587"/>
        <v>0</v>
      </c>
      <c r="DJ105" s="344">
        <f t="shared" si="588"/>
        <v>0</v>
      </c>
      <c r="DK105" s="344">
        <f t="shared" si="589"/>
        <v>0</v>
      </c>
      <c r="DL105" s="344">
        <f t="shared" si="590"/>
        <v>0</v>
      </c>
      <c r="DM105" s="342">
        <f t="shared" si="591"/>
        <v>0</v>
      </c>
      <c r="DN105" s="344">
        <f t="shared" si="592"/>
        <v>0</v>
      </c>
      <c r="DO105" s="342">
        <f t="shared" si="593"/>
        <v>0</v>
      </c>
      <c r="DP105" s="344">
        <f t="shared" si="594"/>
        <v>0</v>
      </c>
      <c r="DQ105" s="342">
        <f t="shared" si="595"/>
        <v>0</v>
      </c>
      <c r="DR105" s="341">
        <f t="shared" si="613"/>
        <v>0</v>
      </c>
      <c r="DS105" s="341">
        <f t="shared" si="49"/>
        <v>0</v>
      </c>
      <c r="DT105" s="341">
        <f t="shared" si="597"/>
        <v>0</v>
      </c>
      <c r="DU105" s="341">
        <f t="shared" si="554"/>
        <v>0</v>
      </c>
      <c r="DV105" s="341">
        <f t="shared" si="598"/>
        <v>0</v>
      </c>
      <c r="DW105" s="341">
        <f t="shared" si="555"/>
        <v>0</v>
      </c>
      <c r="DX105" s="341">
        <f t="shared" si="599"/>
        <v>0</v>
      </c>
      <c r="DY105" s="341">
        <f t="shared" si="556"/>
        <v>0</v>
      </c>
      <c r="DZ105" s="341">
        <f t="shared" si="600"/>
        <v>0</v>
      </c>
      <c r="EA105" s="341">
        <f t="shared" si="557"/>
        <v>0</v>
      </c>
      <c r="EB105" s="341">
        <f t="shared" si="601"/>
        <v>0</v>
      </c>
      <c r="EC105" s="341">
        <f t="shared" si="558"/>
        <v>0</v>
      </c>
      <c r="ED105" s="341">
        <f t="shared" si="602"/>
        <v>0</v>
      </c>
      <c r="EE105" s="341">
        <f t="shared" si="55"/>
        <v>0</v>
      </c>
      <c r="EF105" s="341">
        <f t="shared" si="603"/>
        <v>0</v>
      </c>
      <c r="EG105" s="341">
        <f t="shared" si="604"/>
        <v>0</v>
      </c>
      <c r="EH105" s="341">
        <f t="shared" si="605"/>
        <v>0</v>
      </c>
      <c r="EI105" s="346">
        <f t="shared" si="606"/>
        <v>0</v>
      </c>
      <c r="EJ105" s="341">
        <f t="shared" si="607"/>
        <v>0</v>
      </c>
      <c r="EK105" s="347">
        <f t="shared" si="608"/>
        <v>0</v>
      </c>
      <c r="EL105" s="341">
        <f t="shared" si="609"/>
        <v>0</v>
      </c>
      <c r="EM105" s="347">
        <f t="shared" si="610"/>
        <v>0</v>
      </c>
      <c r="EN105" s="348">
        <f t="shared" si="611"/>
        <v>0</v>
      </c>
    </row>
    <row r="106" spans="1:144" ht="19.5" customHeight="1">
      <c r="A106" s="349">
        <f t="shared" si="612"/>
        <v>93</v>
      </c>
      <c r="B106" s="1136"/>
      <c r="C106" s="1136"/>
      <c r="D106" s="350"/>
      <c r="E106" s="350"/>
      <c r="F106" s="350"/>
      <c r="G106" s="350"/>
      <c r="H106" s="350"/>
      <c r="I106" s="351" t="s">
        <v>17</v>
      </c>
      <c r="J106" s="350"/>
      <c r="K106" s="351" t="s">
        <v>44</v>
      </c>
      <c r="L106" s="350"/>
      <c r="M106" s="350"/>
      <c r="N106" s="326" t="str">
        <f>IF(L106="常勤",1,IF(M106="","",IF(M106=0,0,IF(ROUND(M106/⑤⑧処遇Ⅰ入力シート!$B$17,1)&lt;0.1,0.1,ROUND(M106/⑤⑧処遇Ⅰ入力シート!$B$17,1)))))</f>
        <v/>
      </c>
      <c r="O106" s="327"/>
      <c r="P106" s="328" t="s">
        <v>342</v>
      </c>
      <c r="Q106" s="352"/>
      <c r="R106" s="353"/>
      <c r="S106" s="354"/>
      <c r="T106" s="354"/>
      <c r="U106" s="355">
        <f t="shared" si="559"/>
        <v>0</v>
      </c>
      <c r="V106" s="354"/>
      <c r="W106" s="333" t="e">
        <f>ROUND((U106+V106)*⑤⑧処遇Ⅰ入力シート!$AG$17/⑤⑧処遇Ⅰ入力シート!$AC$17,0)</f>
        <v>#DIV/0!</v>
      </c>
      <c r="X106" s="356" t="e">
        <f t="shared" si="560"/>
        <v>#DIV/0!</v>
      </c>
      <c r="Y106" s="353"/>
      <c r="Z106" s="354"/>
      <c r="AA106" s="354"/>
      <c r="AB106" s="354"/>
      <c r="AC106" s="354"/>
      <c r="AD106" s="335">
        <f t="shared" si="561"/>
        <v>0</v>
      </c>
      <c r="AE106" s="333" t="e">
        <f>ROUND(AD106*⑤⑧処遇Ⅰ入力シート!$AG$17/⑤⑧処遇Ⅰ入力シート!$AC$17,0)</f>
        <v>#DIV/0!</v>
      </c>
      <c r="AF106" s="356" t="e">
        <f t="shared" si="562"/>
        <v>#DIV/0!</v>
      </c>
      <c r="AG106" s="357"/>
      <c r="AH106" s="354"/>
      <c r="AI106" s="354"/>
      <c r="AJ106" s="333" t="e">
        <f>ROUND(SUM(AG106:AI106)*⑤⑧処遇Ⅰ入力シート!$AG$17/⑤⑧処遇Ⅰ入力シート!$AC$17,0)</f>
        <v>#DIV/0!</v>
      </c>
      <c r="AK106" s="358" t="e">
        <f t="shared" si="563"/>
        <v>#DIV/0!</v>
      </c>
      <c r="AL106" s="338">
        <f t="shared" si="564"/>
        <v>0</v>
      </c>
      <c r="AM106" s="1131"/>
      <c r="AN106" s="1131"/>
      <c r="AO106" s="1131"/>
      <c r="AP106" s="252"/>
      <c r="AQ106" s="252"/>
      <c r="AR106" s="252"/>
      <c r="AS106" s="370"/>
      <c r="AT106" s="370"/>
      <c r="AU106" s="371"/>
      <c r="AV106" s="371"/>
      <c r="AW106" s="371"/>
      <c r="AX106" s="370"/>
      <c r="AY106" s="370"/>
      <c r="AZ106" s="372"/>
      <c r="BA106" s="372"/>
      <c r="BB106" s="373"/>
      <c r="BC106" s="373"/>
      <c r="BD106" s="373"/>
      <c r="BE106" s="373"/>
      <c r="BF106" s="373"/>
      <c r="BG106" s="373"/>
      <c r="BH106" s="228"/>
      <c r="BI106" s="370"/>
      <c r="BJ106" s="370"/>
      <c r="BK106" s="371"/>
      <c r="BL106" s="371"/>
      <c r="BM106" s="371"/>
      <c r="BN106" s="370"/>
      <c r="BO106" s="370"/>
      <c r="BP106" s="372"/>
      <c r="BQ106" s="372"/>
      <c r="BR106" s="372"/>
      <c r="BS106" s="373"/>
      <c r="BT106" s="373"/>
      <c r="BU106" s="373"/>
      <c r="BV106" s="373"/>
      <c r="BW106" s="373"/>
      <c r="BX106" s="373"/>
      <c r="BY106" s="252"/>
      <c r="BZ106" s="339" t="str">
        <f t="shared" si="565"/>
        <v>0</v>
      </c>
      <c r="CB106" s="340">
        <f t="shared" si="566"/>
        <v>0</v>
      </c>
      <c r="CC106" s="341">
        <f t="shared" si="567"/>
        <v>0</v>
      </c>
      <c r="CD106" s="341">
        <f t="shared" si="568"/>
        <v>0</v>
      </c>
      <c r="CE106" s="341">
        <f t="shared" si="569"/>
        <v>0</v>
      </c>
      <c r="CF106" s="341">
        <f t="shared" si="570"/>
        <v>0</v>
      </c>
      <c r="CG106" s="342">
        <f t="shared" si="571"/>
        <v>0</v>
      </c>
      <c r="CH106" s="341">
        <f t="shared" si="572"/>
        <v>0</v>
      </c>
      <c r="CI106" s="342">
        <f t="shared" si="573"/>
        <v>0</v>
      </c>
      <c r="CJ106" s="341">
        <f t="shared" si="574"/>
        <v>0</v>
      </c>
      <c r="CK106" s="342">
        <f t="shared" si="575"/>
        <v>0</v>
      </c>
      <c r="CL106" s="341">
        <f t="shared" si="576"/>
        <v>0</v>
      </c>
      <c r="CM106" s="341">
        <f t="shared" si="577"/>
        <v>0</v>
      </c>
      <c r="CN106" s="341">
        <f t="shared" si="578"/>
        <v>0</v>
      </c>
      <c r="CO106" s="341">
        <f t="shared" si="579"/>
        <v>0</v>
      </c>
      <c r="CP106" s="341">
        <f t="shared" si="580"/>
        <v>0</v>
      </c>
      <c r="CQ106" s="342">
        <f t="shared" si="581"/>
        <v>0</v>
      </c>
      <c r="CR106" s="341">
        <f t="shared" si="582"/>
        <v>0</v>
      </c>
      <c r="CS106" s="342">
        <f t="shared" si="583"/>
        <v>0</v>
      </c>
      <c r="CT106" s="341">
        <f t="shared" si="584"/>
        <v>0</v>
      </c>
      <c r="CU106" s="342">
        <f t="shared" si="585"/>
        <v>0</v>
      </c>
      <c r="CV106" s="344">
        <f t="shared" si="68"/>
        <v>0</v>
      </c>
      <c r="CW106" s="344">
        <f t="shared" si="586"/>
        <v>0</v>
      </c>
      <c r="CX106" s="344">
        <f t="shared" si="69"/>
        <v>0</v>
      </c>
      <c r="CY106" s="344">
        <f t="shared" si="549"/>
        <v>0</v>
      </c>
      <c r="CZ106" s="344">
        <f t="shared" si="71"/>
        <v>0</v>
      </c>
      <c r="DA106" s="344">
        <f t="shared" si="550"/>
        <v>0</v>
      </c>
      <c r="DB106" s="344">
        <f t="shared" si="73"/>
        <v>0</v>
      </c>
      <c r="DC106" s="344">
        <f t="shared" si="551"/>
        <v>0</v>
      </c>
      <c r="DD106" s="344">
        <f t="shared" si="75"/>
        <v>0</v>
      </c>
      <c r="DE106" s="344">
        <f t="shared" si="552"/>
        <v>0</v>
      </c>
      <c r="DF106" s="344">
        <f t="shared" si="77"/>
        <v>0</v>
      </c>
      <c r="DG106" s="344">
        <f t="shared" si="553"/>
        <v>0</v>
      </c>
      <c r="DH106" s="344">
        <f t="shared" si="79"/>
        <v>0</v>
      </c>
      <c r="DI106" s="344">
        <f t="shared" si="587"/>
        <v>0</v>
      </c>
      <c r="DJ106" s="344">
        <f t="shared" si="588"/>
        <v>0</v>
      </c>
      <c r="DK106" s="344">
        <f t="shared" si="589"/>
        <v>0</v>
      </c>
      <c r="DL106" s="344">
        <f t="shared" si="590"/>
        <v>0</v>
      </c>
      <c r="DM106" s="342">
        <f t="shared" si="591"/>
        <v>0</v>
      </c>
      <c r="DN106" s="344">
        <f t="shared" si="592"/>
        <v>0</v>
      </c>
      <c r="DO106" s="342">
        <f t="shared" si="593"/>
        <v>0</v>
      </c>
      <c r="DP106" s="344">
        <f t="shared" si="594"/>
        <v>0</v>
      </c>
      <c r="DQ106" s="342">
        <f t="shared" si="595"/>
        <v>0</v>
      </c>
      <c r="DR106" s="341">
        <f t="shared" si="613"/>
        <v>0</v>
      </c>
      <c r="DS106" s="341">
        <f t="shared" si="49"/>
        <v>0</v>
      </c>
      <c r="DT106" s="341">
        <f t="shared" si="597"/>
        <v>0</v>
      </c>
      <c r="DU106" s="341">
        <f t="shared" si="554"/>
        <v>0</v>
      </c>
      <c r="DV106" s="341">
        <f t="shared" si="598"/>
        <v>0</v>
      </c>
      <c r="DW106" s="341">
        <f t="shared" si="555"/>
        <v>0</v>
      </c>
      <c r="DX106" s="341">
        <f t="shared" si="599"/>
        <v>0</v>
      </c>
      <c r="DY106" s="341">
        <f t="shared" si="556"/>
        <v>0</v>
      </c>
      <c r="DZ106" s="341">
        <f t="shared" si="600"/>
        <v>0</v>
      </c>
      <c r="EA106" s="341">
        <f t="shared" si="557"/>
        <v>0</v>
      </c>
      <c r="EB106" s="341">
        <f t="shared" si="601"/>
        <v>0</v>
      </c>
      <c r="EC106" s="341">
        <f t="shared" si="558"/>
        <v>0</v>
      </c>
      <c r="ED106" s="341">
        <f t="shared" si="602"/>
        <v>0</v>
      </c>
      <c r="EE106" s="341">
        <f t="shared" si="55"/>
        <v>0</v>
      </c>
      <c r="EF106" s="341">
        <f t="shared" si="603"/>
        <v>0</v>
      </c>
      <c r="EG106" s="341">
        <f t="shared" si="604"/>
        <v>0</v>
      </c>
      <c r="EH106" s="341">
        <f t="shared" si="605"/>
        <v>0</v>
      </c>
      <c r="EI106" s="346">
        <f t="shared" si="606"/>
        <v>0</v>
      </c>
      <c r="EJ106" s="341">
        <f t="shared" si="607"/>
        <v>0</v>
      </c>
      <c r="EK106" s="347">
        <f t="shared" si="608"/>
        <v>0</v>
      </c>
      <c r="EL106" s="341">
        <f t="shared" si="609"/>
        <v>0</v>
      </c>
      <c r="EM106" s="347">
        <f t="shared" si="610"/>
        <v>0</v>
      </c>
      <c r="EN106" s="348">
        <f t="shared" si="611"/>
        <v>0</v>
      </c>
    </row>
    <row r="107" spans="1:144" ht="19.5" customHeight="1">
      <c r="A107" s="349">
        <f t="shared" si="612"/>
        <v>94</v>
      </c>
      <c r="B107" s="1136"/>
      <c r="C107" s="1136"/>
      <c r="D107" s="350"/>
      <c r="E107" s="350"/>
      <c r="F107" s="350"/>
      <c r="G107" s="350"/>
      <c r="H107" s="350"/>
      <c r="I107" s="351" t="s">
        <v>17</v>
      </c>
      <c r="J107" s="350"/>
      <c r="K107" s="351" t="s">
        <v>44</v>
      </c>
      <c r="L107" s="350"/>
      <c r="M107" s="350"/>
      <c r="N107" s="326" t="str">
        <f>IF(L107="常勤",1,IF(M107="","",IF(M107=0,0,IF(ROUND(M107/⑤⑧処遇Ⅰ入力シート!$B$17,1)&lt;0.1,0.1,ROUND(M107/⑤⑧処遇Ⅰ入力シート!$B$17,1)))))</f>
        <v/>
      </c>
      <c r="O107" s="327"/>
      <c r="P107" s="328" t="s">
        <v>342</v>
      </c>
      <c r="Q107" s="352"/>
      <c r="R107" s="353"/>
      <c r="S107" s="354"/>
      <c r="T107" s="354"/>
      <c r="U107" s="355">
        <f t="shared" si="559"/>
        <v>0</v>
      </c>
      <c r="V107" s="354"/>
      <c r="W107" s="333" t="e">
        <f>ROUND((U107+V107)*⑤⑧処遇Ⅰ入力シート!$AG$17/⑤⑧処遇Ⅰ入力シート!$AC$17,0)</f>
        <v>#DIV/0!</v>
      </c>
      <c r="X107" s="356" t="e">
        <f t="shared" si="560"/>
        <v>#DIV/0!</v>
      </c>
      <c r="Y107" s="353"/>
      <c r="Z107" s="354"/>
      <c r="AA107" s="354"/>
      <c r="AB107" s="354"/>
      <c r="AC107" s="354"/>
      <c r="AD107" s="335">
        <f t="shared" si="561"/>
        <v>0</v>
      </c>
      <c r="AE107" s="333" t="e">
        <f>ROUND(AD107*⑤⑧処遇Ⅰ入力シート!$AG$17/⑤⑧処遇Ⅰ入力シート!$AC$17,0)</f>
        <v>#DIV/0!</v>
      </c>
      <c r="AF107" s="356" t="e">
        <f t="shared" si="562"/>
        <v>#DIV/0!</v>
      </c>
      <c r="AG107" s="357"/>
      <c r="AH107" s="354"/>
      <c r="AI107" s="354"/>
      <c r="AJ107" s="333" t="e">
        <f>ROUND(SUM(AG107:AI107)*⑤⑧処遇Ⅰ入力シート!$AG$17/⑤⑧処遇Ⅰ入力シート!$AC$17,0)</f>
        <v>#DIV/0!</v>
      </c>
      <c r="AK107" s="358" t="e">
        <f t="shared" si="563"/>
        <v>#DIV/0!</v>
      </c>
      <c r="AL107" s="338">
        <f t="shared" si="564"/>
        <v>0</v>
      </c>
      <c r="AM107" s="1131"/>
      <c r="AN107" s="1131"/>
      <c r="AO107" s="1131"/>
      <c r="AP107" s="252"/>
      <c r="AQ107" s="252"/>
      <c r="AR107" s="252"/>
      <c r="AS107" s="370"/>
      <c r="AT107" s="370"/>
      <c r="AU107" s="371"/>
      <c r="AV107" s="371"/>
      <c r="AW107" s="371"/>
      <c r="AX107" s="370"/>
      <c r="AY107" s="370"/>
      <c r="AZ107" s="372"/>
      <c r="BA107" s="372"/>
      <c r="BB107" s="373"/>
      <c r="BC107" s="373"/>
      <c r="BD107" s="373"/>
      <c r="BE107" s="373"/>
      <c r="BF107" s="373"/>
      <c r="BG107" s="373"/>
      <c r="BH107" s="228"/>
      <c r="BI107" s="370"/>
      <c r="BJ107" s="370"/>
      <c r="BK107" s="371"/>
      <c r="BL107" s="371"/>
      <c r="BM107" s="371"/>
      <c r="BN107" s="370"/>
      <c r="BO107" s="370"/>
      <c r="BP107" s="372"/>
      <c r="BQ107" s="372"/>
      <c r="BR107" s="372"/>
      <c r="BS107" s="373"/>
      <c r="BT107" s="373"/>
      <c r="BU107" s="373"/>
      <c r="BV107" s="373"/>
      <c r="BW107" s="373"/>
      <c r="BX107" s="373"/>
      <c r="BY107" s="252"/>
      <c r="BZ107" s="339" t="str">
        <f t="shared" si="565"/>
        <v>0</v>
      </c>
      <c r="CB107" s="340">
        <f t="shared" si="566"/>
        <v>0</v>
      </c>
      <c r="CC107" s="341">
        <f t="shared" si="567"/>
        <v>0</v>
      </c>
      <c r="CD107" s="341">
        <f t="shared" si="568"/>
        <v>0</v>
      </c>
      <c r="CE107" s="341">
        <f t="shared" si="569"/>
        <v>0</v>
      </c>
      <c r="CF107" s="341">
        <f t="shared" si="570"/>
        <v>0</v>
      </c>
      <c r="CG107" s="342">
        <f t="shared" si="571"/>
        <v>0</v>
      </c>
      <c r="CH107" s="341">
        <f t="shared" si="572"/>
        <v>0</v>
      </c>
      <c r="CI107" s="342">
        <f t="shared" si="573"/>
        <v>0</v>
      </c>
      <c r="CJ107" s="341">
        <f t="shared" si="574"/>
        <v>0</v>
      </c>
      <c r="CK107" s="342">
        <f t="shared" si="575"/>
        <v>0</v>
      </c>
      <c r="CL107" s="341">
        <f t="shared" si="576"/>
        <v>0</v>
      </c>
      <c r="CM107" s="341">
        <f t="shared" si="577"/>
        <v>0</v>
      </c>
      <c r="CN107" s="341">
        <f t="shared" si="578"/>
        <v>0</v>
      </c>
      <c r="CO107" s="341">
        <f t="shared" si="579"/>
        <v>0</v>
      </c>
      <c r="CP107" s="341">
        <f t="shared" si="580"/>
        <v>0</v>
      </c>
      <c r="CQ107" s="342">
        <f t="shared" si="581"/>
        <v>0</v>
      </c>
      <c r="CR107" s="341">
        <f t="shared" si="582"/>
        <v>0</v>
      </c>
      <c r="CS107" s="342">
        <f t="shared" si="583"/>
        <v>0</v>
      </c>
      <c r="CT107" s="341">
        <f t="shared" si="584"/>
        <v>0</v>
      </c>
      <c r="CU107" s="342">
        <f t="shared" si="585"/>
        <v>0</v>
      </c>
      <c r="CV107" s="344">
        <f t="shared" si="68"/>
        <v>0</v>
      </c>
      <c r="CW107" s="344">
        <f t="shared" si="586"/>
        <v>0</v>
      </c>
      <c r="CX107" s="344">
        <f t="shared" si="69"/>
        <v>0</v>
      </c>
      <c r="CY107" s="344">
        <f t="shared" si="549"/>
        <v>0</v>
      </c>
      <c r="CZ107" s="344">
        <f t="shared" si="71"/>
        <v>0</v>
      </c>
      <c r="DA107" s="344">
        <f t="shared" si="550"/>
        <v>0</v>
      </c>
      <c r="DB107" s="344">
        <f t="shared" si="73"/>
        <v>0</v>
      </c>
      <c r="DC107" s="344">
        <f t="shared" si="551"/>
        <v>0</v>
      </c>
      <c r="DD107" s="344">
        <f t="shared" si="75"/>
        <v>0</v>
      </c>
      <c r="DE107" s="344">
        <f t="shared" si="552"/>
        <v>0</v>
      </c>
      <c r="DF107" s="344">
        <f t="shared" si="77"/>
        <v>0</v>
      </c>
      <c r="DG107" s="344">
        <f t="shared" si="553"/>
        <v>0</v>
      </c>
      <c r="DH107" s="344">
        <f t="shared" si="79"/>
        <v>0</v>
      </c>
      <c r="DI107" s="344">
        <f t="shared" si="587"/>
        <v>0</v>
      </c>
      <c r="DJ107" s="344">
        <f t="shared" si="588"/>
        <v>0</v>
      </c>
      <c r="DK107" s="344">
        <f t="shared" si="589"/>
        <v>0</v>
      </c>
      <c r="DL107" s="344">
        <f t="shared" si="590"/>
        <v>0</v>
      </c>
      <c r="DM107" s="342">
        <f t="shared" si="591"/>
        <v>0</v>
      </c>
      <c r="DN107" s="344">
        <f t="shared" si="592"/>
        <v>0</v>
      </c>
      <c r="DO107" s="342">
        <f t="shared" si="593"/>
        <v>0</v>
      </c>
      <c r="DP107" s="344">
        <f t="shared" si="594"/>
        <v>0</v>
      </c>
      <c r="DQ107" s="342">
        <f t="shared" si="595"/>
        <v>0</v>
      </c>
      <c r="DR107" s="341">
        <f t="shared" si="613"/>
        <v>0</v>
      </c>
      <c r="DS107" s="341">
        <f t="shared" si="49"/>
        <v>0</v>
      </c>
      <c r="DT107" s="341">
        <f t="shared" si="597"/>
        <v>0</v>
      </c>
      <c r="DU107" s="341">
        <f t="shared" si="554"/>
        <v>0</v>
      </c>
      <c r="DV107" s="341">
        <f t="shared" si="598"/>
        <v>0</v>
      </c>
      <c r="DW107" s="341">
        <f t="shared" si="555"/>
        <v>0</v>
      </c>
      <c r="DX107" s="341">
        <f t="shared" si="599"/>
        <v>0</v>
      </c>
      <c r="DY107" s="341">
        <f t="shared" si="556"/>
        <v>0</v>
      </c>
      <c r="DZ107" s="341">
        <f t="shared" si="600"/>
        <v>0</v>
      </c>
      <c r="EA107" s="341">
        <f t="shared" si="557"/>
        <v>0</v>
      </c>
      <c r="EB107" s="341">
        <f t="shared" si="601"/>
        <v>0</v>
      </c>
      <c r="EC107" s="341">
        <f t="shared" si="558"/>
        <v>0</v>
      </c>
      <c r="ED107" s="341">
        <f t="shared" si="602"/>
        <v>0</v>
      </c>
      <c r="EE107" s="341">
        <f t="shared" si="55"/>
        <v>0</v>
      </c>
      <c r="EF107" s="341">
        <f t="shared" si="603"/>
        <v>0</v>
      </c>
      <c r="EG107" s="341">
        <f t="shared" si="604"/>
        <v>0</v>
      </c>
      <c r="EH107" s="341">
        <f t="shared" si="605"/>
        <v>0</v>
      </c>
      <c r="EI107" s="346">
        <f t="shared" si="606"/>
        <v>0</v>
      </c>
      <c r="EJ107" s="341">
        <f t="shared" si="607"/>
        <v>0</v>
      </c>
      <c r="EK107" s="347">
        <f t="shared" si="608"/>
        <v>0</v>
      </c>
      <c r="EL107" s="341">
        <f t="shared" si="609"/>
        <v>0</v>
      </c>
      <c r="EM107" s="347">
        <f t="shared" si="610"/>
        <v>0</v>
      </c>
      <c r="EN107" s="348">
        <f t="shared" si="611"/>
        <v>0</v>
      </c>
    </row>
    <row r="108" spans="1:144" ht="19.5" customHeight="1">
      <c r="A108" s="349">
        <f t="shared" si="612"/>
        <v>95</v>
      </c>
      <c r="B108" s="1136"/>
      <c r="C108" s="1136"/>
      <c r="D108" s="350"/>
      <c r="E108" s="350"/>
      <c r="F108" s="350"/>
      <c r="G108" s="350"/>
      <c r="H108" s="350"/>
      <c r="I108" s="351" t="s">
        <v>17</v>
      </c>
      <c r="J108" s="350"/>
      <c r="K108" s="351" t="s">
        <v>44</v>
      </c>
      <c r="L108" s="350"/>
      <c r="M108" s="350"/>
      <c r="N108" s="326" t="str">
        <f>IF(L108="常勤",1,IF(M108="","",IF(M108=0,0,IF(ROUND(M108/⑤⑧処遇Ⅰ入力シート!$B$17,1)&lt;0.1,0.1,ROUND(M108/⑤⑧処遇Ⅰ入力シート!$B$17,1)))))</f>
        <v/>
      </c>
      <c r="O108" s="327"/>
      <c r="P108" s="328" t="s">
        <v>342</v>
      </c>
      <c r="Q108" s="352"/>
      <c r="R108" s="353"/>
      <c r="S108" s="354"/>
      <c r="T108" s="354"/>
      <c r="U108" s="355">
        <f t="shared" si="559"/>
        <v>0</v>
      </c>
      <c r="V108" s="354"/>
      <c r="W108" s="333" t="e">
        <f>ROUND((U108+V108)*⑤⑧処遇Ⅰ入力シート!$AG$17/⑤⑧処遇Ⅰ入力シート!$AC$17,0)</f>
        <v>#DIV/0!</v>
      </c>
      <c r="X108" s="356" t="e">
        <f t="shared" si="560"/>
        <v>#DIV/0!</v>
      </c>
      <c r="Y108" s="353"/>
      <c r="Z108" s="354"/>
      <c r="AA108" s="354"/>
      <c r="AB108" s="354"/>
      <c r="AC108" s="354"/>
      <c r="AD108" s="335">
        <f t="shared" si="561"/>
        <v>0</v>
      </c>
      <c r="AE108" s="333" t="e">
        <f>ROUND(AD108*⑤⑧処遇Ⅰ入力シート!$AG$17/⑤⑧処遇Ⅰ入力シート!$AC$17,0)</f>
        <v>#DIV/0!</v>
      </c>
      <c r="AF108" s="356" t="e">
        <f t="shared" si="562"/>
        <v>#DIV/0!</v>
      </c>
      <c r="AG108" s="357"/>
      <c r="AH108" s="354"/>
      <c r="AI108" s="354"/>
      <c r="AJ108" s="333" t="e">
        <f>ROUND(SUM(AG108:AI108)*⑤⑧処遇Ⅰ入力シート!$AG$17/⑤⑧処遇Ⅰ入力シート!$AC$17,0)</f>
        <v>#DIV/0!</v>
      </c>
      <c r="AK108" s="358" t="e">
        <f t="shared" si="563"/>
        <v>#DIV/0!</v>
      </c>
      <c r="AL108" s="338">
        <f t="shared" si="564"/>
        <v>0</v>
      </c>
      <c r="AM108" s="1131"/>
      <c r="AN108" s="1131"/>
      <c r="AO108" s="1131"/>
      <c r="AP108" s="252"/>
      <c r="AQ108" s="252"/>
      <c r="AR108" s="252"/>
      <c r="AS108" s="370"/>
      <c r="AT108" s="370"/>
      <c r="AU108" s="371"/>
      <c r="AV108" s="371"/>
      <c r="AW108" s="371"/>
      <c r="AX108" s="370"/>
      <c r="AY108" s="370"/>
      <c r="AZ108" s="372"/>
      <c r="BA108" s="372"/>
      <c r="BB108" s="373"/>
      <c r="BC108" s="373"/>
      <c r="BD108" s="373"/>
      <c r="BE108" s="373"/>
      <c r="BF108" s="373"/>
      <c r="BG108" s="373"/>
      <c r="BH108" s="228"/>
      <c r="BI108" s="370"/>
      <c r="BJ108" s="370"/>
      <c r="BK108" s="371"/>
      <c r="BL108" s="371"/>
      <c r="BM108" s="371"/>
      <c r="BN108" s="370"/>
      <c r="BO108" s="370"/>
      <c r="BP108" s="372"/>
      <c r="BQ108" s="372"/>
      <c r="BR108" s="372"/>
      <c r="BS108" s="373"/>
      <c r="BT108" s="373"/>
      <c r="BU108" s="373"/>
      <c r="BV108" s="373"/>
      <c r="BW108" s="373"/>
      <c r="BX108" s="373"/>
      <c r="BY108" s="252"/>
      <c r="BZ108" s="339" t="str">
        <f t="shared" si="565"/>
        <v>0</v>
      </c>
      <c r="CB108" s="340">
        <f t="shared" si="566"/>
        <v>0</v>
      </c>
      <c r="CC108" s="341">
        <f t="shared" si="567"/>
        <v>0</v>
      </c>
      <c r="CD108" s="341">
        <f t="shared" si="568"/>
        <v>0</v>
      </c>
      <c r="CE108" s="341">
        <f t="shared" si="569"/>
        <v>0</v>
      </c>
      <c r="CF108" s="341">
        <f t="shared" si="570"/>
        <v>0</v>
      </c>
      <c r="CG108" s="342">
        <f t="shared" si="571"/>
        <v>0</v>
      </c>
      <c r="CH108" s="341">
        <f t="shared" si="572"/>
        <v>0</v>
      </c>
      <c r="CI108" s="342">
        <f t="shared" si="573"/>
        <v>0</v>
      </c>
      <c r="CJ108" s="341">
        <f t="shared" si="574"/>
        <v>0</v>
      </c>
      <c r="CK108" s="342">
        <f t="shared" si="575"/>
        <v>0</v>
      </c>
      <c r="CL108" s="341">
        <f t="shared" si="576"/>
        <v>0</v>
      </c>
      <c r="CM108" s="341">
        <f t="shared" si="577"/>
        <v>0</v>
      </c>
      <c r="CN108" s="341">
        <f t="shared" si="578"/>
        <v>0</v>
      </c>
      <c r="CO108" s="341">
        <f t="shared" si="579"/>
        <v>0</v>
      </c>
      <c r="CP108" s="341">
        <f t="shared" si="580"/>
        <v>0</v>
      </c>
      <c r="CQ108" s="342">
        <f t="shared" si="581"/>
        <v>0</v>
      </c>
      <c r="CR108" s="341">
        <f t="shared" si="582"/>
        <v>0</v>
      </c>
      <c r="CS108" s="342">
        <f t="shared" si="583"/>
        <v>0</v>
      </c>
      <c r="CT108" s="341">
        <f t="shared" si="584"/>
        <v>0</v>
      </c>
      <c r="CU108" s="342">
        <f t="shared" si="585"/>
        <v>0</v>
      </c>
      <c r="CV108" s="344">
        <f t="shared" si="68"/>
        <v>0</v>
      </c>
      <c r="CW108" s="344">
        <f t="shared" si="586"/>
        <v>0</v>
      </c>
      <c r="CX108" s="344">
        <f t="shared" si="69"/>
        <v>0</v>
      </c>
      <c r="CY108" s="344">
        <f t="shared" si="549"/>
        <v>0</v>
      </c>
      <c r="CZ108" s="344">
        <f t="shared" si="71"/>
        <v>0</v>
      </c>
      <c r="DA108" s="344">
        <f t="shared" si="550"/>
        <v>0</v>
      </c>
      <c r="DB108" s="344">
        <f t="shared" si="73"/>
        <v>0</v>
      </c>
      <c r="DC108" s="344">
        <f t="shared" si="551"/>
        <v>0</v>
      </c>
      <c r="DD108" s="344">
        <f t="shared" si="75"/>
        <v>0</v>
      </c>
      <c r="DE108" s="344">
        <f t="shared" si="552"/>
        <v>0</v>
      </c>
      <c r="DF108" s="344">
        <f t="shared" si="77"/>
        <v>0</v>
      </c>
      <c r="DG108" s="344">
        <f t="shared" si="553"/>
        <v>0</v>
      </c>
      <c r="DH108" s="344">
        <f t="shared" si="79"/>
        <v>0</v>
      </c>
      <c r="DI108" s="344">
        <f t="shared" si="587"/>
        <v>0</v>
      </c>
      <c r="DJ108" s="344">
        <f t="shared" si="588"/>
        <v>0</v>
      </c>
      <c r="DK108" s="344">
        <f t="shared" si="589"/>
        <v>0</v>
      </c>
      <c r="DL108" s="344">
        <f t="shared" si="590"/>
        <v>0</v>
      </c>
      <c r="DM108" s="342">
        <f t="shared" si="591"/>
        <v>0</v>
      </c>
      <c r="DN108" s="344">
        <f t="shared" si="592"/>
        <v>0</v>
      </c>
      <c r="DO108" s="342">
        <f t="shared" si="593"/>
        <v>0</v>
      </c>
      <c r="DP108" s="344">
        <f t="shared" si="594"/>
        <v>0</v>
      </c>
      <c r="DQ108" s="342">
        <f t="shared" si="595"/>
        <v>0</v>
      </c>
      <c r="DR108" s="341">
        <f t="shared" si="613"/>
        <v>0</v>
      </c>
      <c r="DS108" s="341">
        <f t="shared" si="49"/>
        <v>0</v>
      </c>
      <c r="DT108" s="341">
        <f t="shared" si="597"/>
        <v>0</v>
      </c>
      <c r="DU108" s="341">
        <f t="shared" si="554"/>
        <v>0</v>
      </c>
      <c r="DV108" s="341">
        <f t="shared" si="598"/>
        <v>0</v>
      </c>
      <c r="DW108" s="341">
        <f t="shared" si="555"/>
        <v>0</v>
      </c>
      <c r="DX108" s="341">
        <f t="shared" si="599"/>
        <v>0</v>
      </c>
      <c r="DY108" s="341">
        <f t="shared" si="556"/>
        <v>0</v>
      </c>
      <c r="DZ108" s="341">
        <f t="shared" si="600"/>
        <v>0</v>
      </c>
      <c r="EA108" s="341">
        <f t="shared" si="557"/>
        <v>0</v>
      </c>
      <c r="EB108" s="341">
        <f t="shared" si="601"/>
        <v>0</v>
      </c>
      <c r="EC108" s="341">
        <f t="shared" si="558"/>
        <v>0</v>
      </c>
      <c r="ED108" s="341">
        <f t="shared" si="602"/>
        <v>0</v>
      </c>
      <c r="EE108" s="341">
        <f t="shared" si="55"/>
        <v>0</v>
      </c>
      <c r="EF108" s="341">
        <f t="shared" si="603"/>
        <v>0</v>
      </c>
      <c r="EG108" s="341">
        <f t="shared" si="604"/>
        <v>0</v>
      </c>
      <c r="EH108" s="341">
        <f t="shared" si="605"/>
        <v>0</v>
      </c>
      <c r="EI108" s="346">
        <f t="shared" si="606"/>
        <v>0</v>
      </c>
      <c r="EJ108" s="341">
        <f t="shared" si="607"/>
        <v>0</v>
      </c>
      <c r="EK108" s="347">
        <f t="shared" si="608"/>
        <v>0</v>
      </c>
      <c r="EL108" s="341">
        <f t="shared" si="609"/>
        <v>0</v>
      </c>
      <c r="EM108" s="347">
        <f t="shared" si="610"/>
        <v>0</v>
      </c>
      <c r="EN108" s="348">
        <f t="shared" si="611"/>
        <v>0</v>
      </c>
    </row>
    <row r="109" spans="1:144" ht="19.5" customHeight="1">
      <c r="A109" s="349">
        <f t="shared" si="612"/>
        <v>96</v>
      </c>
      <c r="B109" s="1136"/>
      <c r="C109" s="1136"/>
      <c r="D109" s="350"/>
      <c r="E109" s="350"/>
      <c r="F109" s="350"/>
      <c r="G109" s="350"/>
      <c r="H109" s="350"/>
      <c r="I109" s="351" t="s">
        <v>17</v>
      </c>
      <c r="J109" s="350"/>
      <c r="K109" s="351" t="s">
        <v>44</v>
      </c>
      <c r="L109" s="350"/>
      <c r="M109" s="350"/>
      <c r="N109" s="326" t="str">
        <f>IF(L109="常勤",1,IF(M109="","",IF(M109=0,0,IF(ROUND(M109/⑤⑧処遇Ⅰ入力シート!$B$17,1)&lt;0.1,0.1,ROUND(M109/⑤⑧処遇Ⅰ入力シート!$B$17,1)))))</f>
        <v/>
      </c>
      <c r="O109" s="327"/>
      <c r="P109" s="328" t="s">
        <v>342</v>
      </c>
      <c r="Q109" s="352"/>
      <c r="R109" s="353"/>
      <c r="S109" s="354"/>
      <c r="T109" s="354"/>
      <c r="U109" s="355">
        <f t="shared" si="559"/>
        <v>0</v>
      </c>
      <c r="V109" s="354"/>
      <c r="W109" s="333" t="e">
        <f>ROUND((U109+V109)*⑤⑧処遇Ⅰ入力シート!$AG$17/⑤⑧処遇Ⅰ入力シート!$AC$17,0)</f>
        <v>#DIV/0!</v>
      </c>
      <c r="X109" s="356" t="e">
        <f t="shared" si="560"/>
        <v>#DIV/0!</v>
      </c>
      <c r="Y109" s="353"/>
      <c r="Z109" s="354"/>
      <c r="AA109" s="354"/>
      <c r="AB109" s="354"/>
      <c r="AC109" s="354"/>
      <c r="AD109" s="335">
        <f t="shared" si="561"/>
        <v>0</v>
      </c>
      <c r="AE109" s="333" t="e">
        <f>ROUND(AD109*⑤⑧処遇Ⅰ入力シート!$AG$17/⑤⑧処遇Ⅰ入力シート!$AC$17,0)</f>
        <v>#DIV/0!</v>
      </c>
      <c r="AF109" s="356" t="e">
        <f t="shared" si="562"/>
        <v>#DIV/0!</v>
      </c>
      <c r="AG109" s="357"/>
      <c r="AH109" s="354"/>
      <c r="AI109" s="354"/>
      <c r="AJ109" s="333" t="e">
        <f>ROUND(SUM(AG109:AI109)*⑤⑧処遇Ⅰ入力シート!$AG$17/⑤⑧処遇Ⅰ入力シート!$AC$17,0)</f>
        <v>#DIV/0!</v>
      </c>
      <c r="AK109" s="358" t="e">
        <f t="shared" si="563"/>
        <v>#DIV/0!</v>
      </c>
      <c r="AL109" s="338">
        <f t="shared" si="564"/>
        <v>0</v>
      </c>
      <c r="AM109" s="1131"/>
      <c r="AN109" s="1131"/>
      <c r="AO109" s="1131"/>
      <c r="AP109" s="252"/>
      <c r="AQ109" s="252"/>
      <c r="AR109" s="252"/>
      <c r="AS109" s="370"/>
      <c r="AT109" s="370"/>
      <c r="AU109" s="371"/>
      <c r="AV109" s="371"/>
      <c r="AW109" s="371"/>
      <c r="AX109" s="370"/>
      <c r="AY109" s="370"/>
      <c r="AZ109" s="372"/>
      <c r="BA109" s="372"/>
      <c r="BB109" s="373"/>
      <c r="BC109" s="373"/>
      <c r="BD109" s="373"/>
      <c r="BE109" s="373"/>
      <c r="BF109" s="373"/>
      <c r="BG109" s="373"/>
      <c r="BH109" s="228"/>
      <c r="BI109" s="370"/>
      <c r="BJ109" s="370"/>
      <c r="BK109" s="371"/>
      <c r="BL109" s="371"/>
      <c r="BM109" s="371"/>
      <c r="BN109" s="370"/>
      <c r="BO109" s="370"/>
      <c r="BP109" s="372"/>
      <c r="BQ109" s="372"/>
      <c r="BR109" s="372"/>
      <c r="BS109" s="373"/>
      <c r="BT109" s="373"/>
      <c r="BU109" s="373"/>
      <c r="BV109" s="373"/>
      <c r="BW109" s="373"/>
      <c r="BX109" s="373"/>
      <c r="BY109" s="252"/>
      <c r="BZ109" s="339" t="str">
        <f t="shared" si="565"/>
        <v>0</v>
      </c>
      <c r="CB109" s="340">
        <f t="shared" si="566"/>
        <v>0</v>
      </c>
      <c r="CC109" s="341">
        <f t="shared" si="567"/>
        <v>0</v>
      </c>
      <c r="CD109" s="341">
        <f t="shared" si="568"/>
        <v>0</v>
      </c>
      <c r="CE109" s="341">
        <f t="shared" si="569"/>
        <v>0</v>
      </c>
      <c r="CF109" s="341">
        <f t="shared" si="570"/>
        <v>0</v>
      </c>
      <c r="CG109" s="342">
        <f t="shared" si="571"/>
        <v>0</v>
      </c>
      <c r="CH109" s="341">
        <f t="shared" si="572"/>
        <v>0</v>
      </c>
      <c r="CI109" s="342">
        <f t="shared" si="573"/>
        <v>0</v>
      </c>
      <c r="CJ109" s="341">
        <f t="shared" si="574"/>
        <v>0</v>
      </c>
      <c r="CK109" s="342">
        <f t="shared" si="575"/>
        <v>0</v>
      </c>
      <c r="CL109" s="341">
        <f t="shared" si="576"/>
        <v>0</v>
      </c>
      <c r="CM109" s="341">
        <f t="shared" si="577"/>
        <v>0</v>
      </c>
      <c r="CN109" s="341">
        <f t="shared" si="578"/>
        <v>0</v>
      </c>
      <c r="CO109" s="341">
        <f t="shared" si="579"/>
        <v>0</v>
      </c>
      <c r="CP109" s="341">
        <f t="shared" si="580"/>
        <v>0</v>
      </c>
      <c r="CQ109" s="342">
        <f t="shared" si="581"/>
        <v>0</v>
      </c>
      <c r="CR109" s="341">
        <f t="shared" si="582"/>
        <v>0</v>
      </c>
      <c r="CS109" s="342">
        <f t="shared" si="583"/>
        <v>0</v>
      </c>
      <c r="CT109" s="341">
        <f t="shared" si="584"/>
        <v>0</v>
      </c>
      <c r="CU109" s="342">
        <f t="shared" si="585"/>
        <v>0</v>
      </c>
      <c r="CV109" s="344">
        <f t="shared" si="68"/>
        <v>0</v>
      </c>
      <c r="CW109" s="344">
        <f t="shared" si="586"/>
        <v>0</v>
      </c>
      <c r="CX109" s="344">
        <f t="shared" si="69"/>
        <v>0</v>
      </c>
      <c r="CY109" s="344">
        <f t="shared" si="549"/>
        <v>0</v>
      </c>
      <c r="CZ109" s="344">
        <f t="shared" si="71"/>
        <v>0</v>
      </c>
      <c r="DA109" s="344">
        <f t="shared" si="550"/>
        <v>0</v>
      </c>
      <c r="DB109" s="344">
        <f t="shared" si="73"/>
        <v>0</v>
      </c>
      <c r="DC109" s="344">
        <f t="shared" si="551"/>
        <v>0</v>
      </c>
      <c r="DD109" s="344">
        <f t="shared" si="75"/>
        <v>0</v>
      </c>
      <c r="DE109" s="344">
        <f t="shared" si="552"/>
        <v>0</v>
      </c>
      <c r="DF109" s="344">
        <f t="shared" si="77"/>
        <v>0</v>
      </c>
      <c r="DG109" s="344">
        <f t="shared" si="553"/>
        <v>0</v>
      </c>
      <c r="DH109" s="344">
        <f t="shared" si="79"/>
        <v>0</v>
      </c>
      <c r="DI109" s="344">
        <f t="shared" si="587"/>
        <v>0</v>
      </c>
      <c r="DJ109" s="344">
        <f t="shared" si="588"/>
        <v>0</v>
      </c>
      <c r="DK109" s="344">
        <f t="shared" si="589"/>
        <v>0</v>
      </c>
      <c r="DL109" s="344">
        <f t="shared" si="590"/>
        <v>0</v>
      </c>
      <c r="DM109" s="342">
        <f t="shared" si="591"/>
        <v>0</v>
      </c>
      <c r="DN109" s="344">
        <f t="shared" si="592"/>
        <v>0</v>
      </c>
      <c r="DO109" s="342">
        <f t="shared" si="593"/>
        <v>0</v>
      </c>
      <c r="DP109" s="344">
        <f t="shared" si="594"/>
        <v>0</v>
      </c>
      <c r="DQ109" s="342">
        <f t="shared" si="595"/>
        <v>0</v>
      </c>
      <c r="DR109" s="341">
        <f t="shared" si="613"/>
        <v>0</v>
      </c>
      <c r="DS109" s="341">
        <f t="shared" si="49"/>
        <v>0</v>
      </c>
      <c r="DT109" s="341">
        <f t="shared" si="597"/>
        <v>0</v>
      </c>
      <c r="DU109" s="341">
        <f t="shared" si="554"/>
        <v>0</v>
      </c>
      <c r="DV109" s="341">
        <f t="shared" si="598"/>
        <v>0</v>
      </c>
      <c r="DW109" s="341">
        <f t="shared" si="555"/>
        <v>0</v>
      </c>
      <c r="DX109" s="341">
        <f t="shared" si="599"/>
        <v>0</v>
      </c>
      <c r="DY109" s="341">
        <f t="shared" si="556"/>
        <v>0</v>
      </c>
      <c r="DZ109" s="341">
        <f t="shared" si="600"/>
        <v>0</v>
      </c>
      <c r="EA109" s="341">
        <f t="shared" si="557"/>
        <v>0</v>
      </c>
      <c r="EB109" s="341">
        <f t="shared" si="601"/>
        <v>0</v>
      </c>
      <c r="EC109" s="341">
        <f t="shared" si="558"/>
        <v>0</v>
      </c>
      <c r="ED109" s="341">
        <f t="shared" si="602"/>
        <v>0</v>
      </c>
      <c r="EE109" s="341">
        <f t="shared" si="55"/>
        <v>0</v>
      </c>
      <c r="EF109" s="341">
        <f t="shared" si="603"/>
        <v>0</v>
      </c>
      <c r="EG109" s="341">
        <f t="shared" si="604"/>
        <v>0</v>
      </c>
      <c r="EH109" s="341">
        <f t="shared" si="605"/>
        <v>0</v>
      </c>
      <c r="EI109" s="346">
        <f t="shared" si="606"/>
        <v>0</v>
      </c>
      <c r="EJ109" s="341">
        <f t="shared" si="607"/>
        <v>0</v>
      </c>
      <c r="EK109" s="347">
        <f t="shared" si="608"/>
        <v>0</v>
      </c>
      <c r="EL109" s="341">
        <f t="shared" si="609"/>
        <v>0</v>
      </c>
      <c r="EM109" s="347">
        <f t="shared" si="610"/>
        <v>0</v>
      </c>
      <c r="EN109" s="348">
        <f t="shared" si="611"/>
        <v>0</v>
      </c>
    </row>
    <row r="110" spans="1:144" ht="19.5" customHeight="1">
      <c r="A110" s="349">
        <f t="shared" si="612"/>
        <v>97</v>
      </c>
      <c r="B110" s="1136"/>
      <c r="C110" s="1136"/>
      <c r="D110" s="350"/>
      <c r="E110" s="350"/>
      <c r="F110" s="350"/>
      <c r="G110" s="350"/>
      <c r="H110" s="350"/>
      <c r="I110" s="351" t="s">
        <v>17</v>
      </c>
      <c r="J110" s="350"/>
      <c r="K110" s="351" t="s">
        <v>44</v>
      </c>
      <c r="L110" s="350"/>
      <c r="M110" s="350"/>
      <c r="N110" s="326" t="str">
        <f>IF(L110="常勤",1,IF(M110="","",IF(M110=0,0,IF(ROUND(M110/⑤⑧処遇Ⅰ入力シート!$B$17,1)&lt;0.1,0.1,ROUND(M110/⑤⑧処遇Ⅰ入力シート!$B$17,1)))))</f>
        <v/>
      </c>
      <c r="O110" s="327"/>
      <c r="P110" s="328" t="s">
        <v>342</v>
      </c>
      <c r="Q110" s="352"/>
      <c r="R110" s="353"/>
      <c r="S110" s="354"/>
      <c r="T110" s="354"/>
      <c r="U110" s="355">
        <f t="shared" si="559"/>
        <v>0</v>
      </c>
      <c r="V110" s="354"/>
      <c r="W110" s="333" t="e">
        <f>ROUND((U110+V110)*⑤⑧処遇Ⅰ入力シート!$AG$17/⑤⑧処遇Ⅰ入力シート!$AC$17,0)</f>
        <v>#DIV/0!</v>
      </c>
      <c r="X110" s="356" t="e">
        <f t="shared" si="560"/>
        <v>#DIV/0!</v>
      </c>
      <c r="Y110" s="353"/>
      <c r="Z110" s="354"/>
      <c r="AA110" s="354"/>
      <c r="AB110" s="354"/>
      <c r="AC110" s="354"/>
      <c r="AD110" s="335">
        <f t="shared" si="561"/>
        <v>0</v>
      </c>
      <c r="AE110" s="333" t="e">
        <f>ROUND(AD110*⑤⑧処遇Ⅰ入力シート!$AG$17/⑤⑧処遇Ⅰ入力シート!$AC$17,0)</f>
        <v>#DIV/0!</v>
      </c>
      <c r="AF110" s="356" t="e">
        <f t="shared" si="562"/>
        <v>#DIV/0!</v>
      </c>
      <c r="AG110" s="357"/>
      <c r="AH110" s="354"/>
      <c r="AI110" s="354"/>
      <c r="AJ110" s="333" t="e">
        <f>ROUND(SUM(AG110:AI110)*⑤⑧処遇Ⅰ入力シート!$AG$17/⑤⑧処遇Ⅰ入力シート!$AC$17,0)</f>
        <v>#DIV/0!</v>
      </c>
      <c r="AK110" s="358" t="e">
        <f t="shared" si="563"/>
        <v>#DIV/0!</v>
      </c>
      <c r="AL110" s="338">
        <f t="shared" si="564"/>
        <v>0</v>
      </c>
      <c r="AM110" s="1131"/>
      <c r="AN110" s="1131"/>
      <c r="AO110" s="1131"/>
      <c r="AP110" s="252"/>
      <c r="AQ110" s="252"/>
      <c r="AR110" s="252"/>
      <c r="AS110" s="370"/>
      <c r="AT110" s="370"/>
      <c r="AU110" s="371"/>
      <c r="AV110" s="371"/>
      <c r="AW110" s="371"/>
      <c r="AX110" s="370"/>
      <c r="AY110" s="370"/>
      <c r="AZ110" s="372"/>
      <c r="BA110" s="372"/>
      <c r="BB110" s="373"/>
      <c r="BC110" s="373"/>
      <c r="BD110" s="373"/>
      <c r="BE110" s="373"/>
      <c r="BF110" s="373"/>
      <c r="BG110" s="373"/>
      <c r="BH110" s="228"/>
      <c r="BI110" s="370"/>
      <c r="BJ110" s="370"/>
      <c r="BK110" s="371"/>
      <c r="BL110" s="371"/>
      <c r="BM110" s="371"/>
      <c r="BN110" s="370"/>
      <c r="BO110" s="370"/>
      <c r="BP110" s="372"/>
      <c r="BQ110" s="372"/>
      <c r="BR110" s="372"/>
      <c r="BS110" s="373"/>
      <c r="BT110" s="373"/>
      <c r="BU110" s="373"/>
      <c r="BV110" s="373"/>
      <c r="BW110" s="373"/>
      <c r="BX110" s="373"/>
      <c r="BY110" s="252"/>
      <c r="BZ110" s="339" t="str">
        <f t="shared" si="565"/>
        <v>0</v>
      </c>
      <c r="CB110" s="340">
        <f t="shared" si="566"/>
        <v>0</v>
      </c>
      <c r="CC110" s="341">
        <f t="shared" si="567"/>
        <v>0</v>
      </c>
      <c r="CD110" s="341">
        <f t="shared" si="568"/>
        <v>0</v>
      </c>
      <c r="CE110" s="341">
        <f t="shared" si="569"/>
        <v>0</v>
      </c>
      <c r="CF110" s="341">
        <f t="shared" si="570"/>
        <v>0</v>
      </c>
      <c r="CG110" s="342">
        <f t="shared" si="571"/>
        <v>0</v>
      </c>
      <c r="CH110" s="341">
        <f t="shared" si="572"/>
        <v>0</v>
      </c>
      <c r="CI110" s="342">
        <f t="shared" si="573"/>
        <v>0</v>
      </c>
      <c r="CJ110" s="341">
        <f t="shared" si="574"/>
        <v>0</v>
      </c>
      <c r="CK110" s="342">
        <f t="shared" si="575"/>
        <v>0</v>
      </c>
      <c r="CL110" s="341">
        <f t="shared" si="576"/>
        <v>0</v>
      </c>
      <c r="CM110" s="341">
        <f t="shared" si="577"/>
        <v>0</v>
      </c>
      <c r="CN110" s="341">
        <f t="shared" si="578"/>
        <v>0</v>
      </c>
      <c r="CO110" s="341">
        <f t="shared" si="579"/>
        <v>0</v>
      </c>
      <c r="CP110" s="341">
        <f t="shared" si="580"/>
        <v>0</v>
      </c>
      <c r="CQ110" s="342">
        <f t="shared" si="581"/>
        <v>0</v>
      </c>
      <c r="CR110" s="341">
        <f t="shared" si="582"/>
        <v>0</v>
      </c>
      <c r="CS110" s="342">
        <f t="shared" si="583"/>
        <v>0</v>
      </c>
      <c r="CT110" s="341">
        <f t="shared" si="584"/>
        <v>0</v>
      </c>
      <c r="CU110" s="342">
        <f t="shared" si="585"/>
        <v>0</v>
      </c>
      <c r="CV110" s="344">
        <f t="shared" si="68"/>
        <v>0</v>
      </c>
      <c r="CW110" s="344">
        <f t="shared" si="586"/>
        <v>0</v>
      </c>
      <c r="CX110" s="344">
        <f t="shared" si="69"/>
        <v>0</v>
      </c>
      <c r="CY110" s="344">
        <f t="shared" si="549"/>
        <v>0</v>
      </c>
      <c r="CZ110" s="344">
        <f t="shared" si="71"/>
        <v>0</v>
      </c>
      <c r="DA110" s="344">
        <f t="shared" si="550"/>
        <v>0</v>
      </c>
      <c r="DB110" s="344">
        <f t="shared" si="73"/>
        <v>0</v>
      </c>
      <c r="DC110" s="344">
        <f t="shared" si="551"/>
        <v>0</v>
      </c>
      <c r="DD110" s="344">
        <f t="shared" si="75"/>
        <v>0</v>
      </c>
      <c r="DE110" s="344">
        <f t="shared" si="552"/>
        <v>0</v>
      </c>
      <c r="DF110" s="344">
        <f t="shared" si="77"/>
        <v>0</v>
      </c>
      <c r="DG110" s="344">
        <f t="shared" si="553"/>
        <v>0</v>
      </c>
      <c r="DH110" s="344">
        <f t="shared" si="79"/>
        <v>0</v>
      </c>
      <c r="DI110" s="344">
        <f t="shared" si="587"/>
        <v>0</v>
      </c>
      <c r="DJ110" s="344">
        <f t="shared" si="588"/>
        <v>0</v>
      </c>
      <c r="DK110" s="344">
        <f t="shared" si="589"/>
        <v>0</v>
      </c>
      <c r="DL110" s="344">
        <f t="shared" si="590"/>
        <v>0</v>
      </c>
      <c r="DM110" s="342">
        <f t="shared" si="591"/>
        <v>0</v>
      </c>
      <c r="DN110" s="344">
        <f t="shared" si="592"/>
        <v>0</v>
      </c>
      <c r="DO110" s="342">
        <f t="shared" si="593"/>
        <v>0</v>
      </c>
      <c r="DP110" s="344">
        <f t="shared" si="594"/>
        <v>0</v>
      </c>
      <c r="DQ110" s="342">
        <f t="shared" si="595"/>
        <v>0</v>
      </c>
      <c r="DR110" s="341">
        <f t="shared" si="613"/>
        <v>0</v>
      </c>
      <c r="DS110" s="341">
        <f t="shared" si="49"/>
        <v>0</v>
      </c>
      <c r="DT110" s="341">
        <f t="shared" si="597"/>
        <v>0</v>
      </c>
      <c r="DU110" s="341">
        <f t="shared" si="554"/>
        <v>0</v>
      </c>
      <c r="DV110" s="341">
        <f t="shared" si="598"/>
        <v>0</v>
      </c>
      <c r="DW110" s="341">
        <f t="shared" si="555"/>
        <v>0</v>
      </c>
      <c r="DX110" s="341">
        <f t="shared" si="599"/>
        <v>0</v>
      </c>
      <c r="DY110" s="341">
        <f t="shared" si="556"/>
        <v>0</v>
      </c>
      <c r="DZ110" s="341">
        <f t="shared" si="600"/>
        <v>0</v>
      </c>
      <c r="EA110" s="341">
        <f t="shared" si="557"/>
        <v>0</v>
      </c>
      <c r="EB110" s="341">
        <f t="shared" si="601"/>
        <v>0</v>
      </c>
      <c r="EC110" s="341">
        <f t="shared" si="558"/>
        <v>0</v>
      </c>
      <c r="ED110" s="341">
        <f t="shared" si="602"/>
        <v>0</v>
      </c>
      <c r="EE110" s="341">
        <f t="shared" si="55"/>
        <v>0</v>
      </c>
      <c r="EF110" s="341">
        <f t="shared" si="603"/>
        <v>0</v>
      </c>
      <c r="EG110" s="341">
        <f t="shared" si="604"/>
        <v>0</v>
      </c>
      <c r="EH110" s="341">
        <f t="shared" si="605"/>
        <v>0</v>
      </c>
      <c r="EI110" s="346">
        <f t="shared" si="606"/>
        <v>0</v>
      </c>
      <c r="EJ110" s="341">
        <f t="shared" si="607"/>
        <v>0</v>
      </c>
      <c r="EK110" s="347">
        <f t="shared" si="608"/>
        <v>0</v>
      </c>
      <c r="EL110" s="341">
        <f t="shared" si="609"/>
        <v>0</v>
      </c>
      <c r="EM110" s="347">
        <f t="shared" si="610"/>
        <v>0</v>
      </c>
      <c r="EN110" s="348">
        <f t="shared" si="611"/>
        <v>0</v>
      </c>
    </row>
    <row r="111" spans="1:144" ht="19.5" customHeight="1">
      <c r="A111" s="349">
        <f t="shared" si="612"/>
        <v>98</v>
      </c>
      <c r="B111" s="1136"/>
      <c r="C111" s="1136"/>
      <c r="D111" s="350"/>
      <c r="E111" s="350"/>
      <c r="F111" s="350"/>
      <c r="G111" s="350"/>
      <c r="H111" s="350"/>
      <c r="I111" s="351" t="s">
        <v>17</v>
      </c>
      <c r="J111" s="350"/>
      <c r="K111" s="351" t="s">
        <v>44</v>
      </c>
      <c r="L111" s="350"/>
      <c r="M111" s="350"/>
      <c r="N111" s="326" t="str">
        <f>IF(L111="常勤",1,IF(M111="","",IF(M111=0,0,IF(ROUND(M111/⑤⑧処遇Ⅰ入力シート!$B$17,1)&lt;0.1,0.1,ROUND(M111/⑤⑧処遇Ⅰ入力シート!$B$17,1)))))</f>
        <v/>
      </c>
      <c r="O111" s="327"/>
      <c r="P111" s="328" t="s">
        <v>342</v>
      </c>
      <c r="Q111" s="352"/>
      <c r="R111" s="353"/>
      <c r="S111" s="354"/>
      <c r="T111" s="354"/>
      <c r="U111" s="355">
        <f t="shared" si="559"/>
        <v>0</v>
      </c>
      <c r="V111" s="354"/>
      <c r="W111" s="333" t="e">
        <f>ROUND((U111+V111)*⑤⑧処遇Ⅰ入力シート!$AG$17/⑤⑧処遇Ⅰ入力シート!$AC$17,0)</f>
        <v>#DIV/0!</v>
      </c>
      <c r="X111" s="356" t="e">
        <f t="shared" si="560"/>
        <v>#DIV/0!</v>
      </c>
      <c r="Y111" s="353"/>
      <c r="Z111" s="354"/>
      <c r="AA111" s="354"/>
      <c r="AB111" s="354"/>
      <c r="AC111" s="354"/>
      <c r="AD111" s="335">
        <f t="shared" si="561"/>
        <v>0</v>
      </c>
      <c r="AE111" s="333" t="e">
        <f>ROUND(AD111*⑤⑧処遇Ⅰ入力シート!$AG$17/⑤⑧処遇Ⅰ入力シート!$AC$17,0)</f>
        <v>#DIV/0!</v>
      </c>
      <c r="AF111" s="356" t="e">
        <f t="shared" si="562"/>
        <v>#DIV/0!</v>
      </c>
      <c r="AG111" s="357"/>
      <c r="AH111" s="354"/>
      <c r="AI111" s="354"/>
      <c r="AJ111" s="333" t="e">
        <f>ROUND(SUM(AG111:AI111)*⑤⑧処遇Ⅰ入力シート!$AG$17/⑤⑧処遇Ⅰ入力シート!$AC$17,0)</f>
        <v>#DIV/0!</v>
      </c>
      <c r="AK111" s="358" t="e">
        <f t="shared" si="563"/>
        <v>#DIV/0!</v>
      </c>
      <c r="AL111" s="338">
        <f t="shared" si="564"/>
        <v>0</v>
      </c>
      <c r="AM111" s="1131"/>
      <c r="AN111" s="1131"/>
      <c r="AO111" s="1131"/>
      <c r="AP111" s="252"/>
      <c r="AQ111" s="252"/>
      <c r="AR111" s="252"/>
      <c r="AS111" s="370"/>
      <c r="AT111" s="370"/>
      <c r="AU111" s="371"/>
      <c r="AV111" s="371"/>
      <c r="AW111" s="371"/>
      <c r="AX111" s="370"/>
      <c r="AY111" s="370"/>
      <c r="AZ111" s="372"/>
      <c r="BA111" s="372"/>
      <c r="BB111" s="373"/>
      <c r="BC111" s="373"/>
      <c r="BD111" s="373"/>
      <c r="BE111" s="373"/>
      <c r="BF111" s="373"/>
      <c r="BG111" s="373"/>
      <c r="BH111" s="228"/>
      <c r="BI111" s="370"/>
      <c r="BJ111" s="370"/>
      <c r="BK111" s="371"/>
      <c r="BL111" s="371"/>
      <c r="BM111" s="371"/>
      <c r="BN111" s="370"/>
      <c r="BO111" s="370"/>
      <c r="BP111" s="372"/>
      <c r="BQ111" s="372"/>
      <c r="BR111" s="372"/>
      <c r="BS111" s="373"/>
      <c r="BT111" s="373"/>
      <c r="BU111" s="373"/>
      <c r="BV111" s="373"/>
      <c r="BW111" s="373"/>
      <c r="BX111" s="373"/>
      <c r="BY111" s="252"/>
      <c r="BZ111" s="339" t="str">
        <f t="shared" si="565"/>
        <v>0</v>
      </c>
      <c r="CB111" s="340">
        <f t="shared" si="566"/>
        <v>0</v>
      </c>
      <c r="CC111" s="341">
        <f t="shared" si="567"/>
        <v>0</v>
      </c>
      <c r="CD111" s="341">
        <f t="shared" si="568"/>
        <v>0</v>
      </c>
      <c r="CE111" s="341">
        <f t="shared" si="569"/>
        <v>0</v>
      </c>
      <c r="CF111" s="341">
        <f t="shared" si="570"/>
        <v>0</v>
      </c>
      <c r="CG111" s="342">
        <f t="shared" si="571"/>
        <v>0</v>
      </c>
      <c r="CH111" s="341">
        <f t="shared" si="572"/>
        <v>0</v>
      </c>
      <c r="CI111" s="342">
        <f t="shared" si="573"/>
        <v>0</v>
      </c>
      <c r="CJ111" s="341">
        <f t="shared" si="574"/>
        <v>0</v>
      </c>
      <c r="CK111" s="342">
        <f t="shared" si="575"/>
        <v>0</v>
      </c>
      <c r="CL111" s="341">
        <f t="shared" si="576"/>
        <v>0</v>
      </c>
      <c r="CM111" s="341">
        <f t="shared" si="577"/>
        <v>0</v>
      </c>
      <c r="CN111" s="341">
        <f t="shared" si="578"/>
        <v>0</v>
      </c>
      <c r="CO111" s="341">
        <f t="shared" si="579"/>
        <v>0</v>
      </c>
      <c r="CP111" s="341">
        <f t="shared" si="580"/>
        <v>0</v>
      </c>
      <c r="CQ111" s="342">
        <f t="shared" si="581"/>
        <v>0</v>
      </c>
      <c r="CR111" s="341">
        <f t="shared" si="582"/>
        <v>0</v>
      </c>
      <c r="CS111" s="342">
        <f t="shared" si="583"/>
        <v>0</v>
      </c>
      <c r="CT111" s="341">
        <f t="shared" si="584"/>
        <v>0</v>
      </c>
      <c r="CU111" s="342">
        <f t="shared" si="585"/>
        <v>0</v>
      </c>
      <c r="CV111" s="344">
        <f t="shared" si="68"/>
        <v>0</v>
      </c>
      <c r="CW111" s="344">
        <f t="shared" si="586"/>
        <v>0</v>
      </c>
      <c r="CX111" s="344">
        <f t="shared" si="69"/>
        <v>0</v>
      </c>
      <c r="CY111" s="344">
        <f t="shared" si="549"/>
        <v>0</v>
      </c>
      <c r="CZ111" s="344">
        <f t="shared" si="71"/>
        <v>0</v>
      </c>
      <c r="DA111" s="344">
        <f t="shared" si="550"/>
        <v>0</v>
      </c>
      <c r="DB111" s="344">
        <f t="shared" si="73"/>
        <v>0</v>
      </c>
      <c r="DC111" s="344">
        <f t="shared" si="551"/>
        <v>0</v>
      </c>
      <c r="DD111" s="344">
        <f t="shared" si="75"/>
        <v>0</v>
      </c>
      <c r="DE111" s="344">
        <f t="shared" si="552"/>
        <v>0</v>
      </c>
      <c r="DF111" s="344">
        <f t="shared" si="77"/>
        <v>0</v>
      </c>
      <c r="DG111" s="344">
        <f t="shared" si="553"/>
        <v>0</v>
      </c>
      <c r="DH111" s="344">
        <f t="shared" si="79"/>
        <v>0</v>
      </c>
      <c r="DI111" s="344">
        <f t="shared" si="587"/>
        <v>0</v>
      </c>
      <c r="DJ111" s="344">
        <f t="shared" si="588"/>
        <v>0</v>
      </c>
      <c r="DK111" s="344">
        <f t="shared" si="589"/>
        <v>0</v>
      </c>
      <c r="DL111" s="344">
        <f t="shared" si="590"/>
        <v>0</v>
      </c>
      <c r="DM111" s="342">
        <f t="shared" si="591"/>
        <v>0</v>
      </c>
      <c r="DN111" s="344">
        <f t="shared" si="592"/>
        <v>0</v>
      </c>
      <c r="DO111" s="342">
        <f t="shared" si="593"/>
        <v>0</v>
      </c>
      <c r="DP111" s="344">
        <f t="shared" si="594"/>
        <v>0</v>
      </c>
      <c r="DQ111" s="342">
        <f t="shared" si="595"/>
        <v>0</v>
      </c>
      <c r="DR111" s="341">
        <f t="shared" si="613"/>
        <v>0</v>
      </c>
      <c r="DS111" s="341">
        <f t="shared" si="49"/>
        <v>0</v>
      </c>
      <c r="DT111" s="341">
        <f t="shared" si="597"/>
        <v>0</v>
      </c>
      <c r="DU111" s="341">
        <f t="shared" si="554"/>
        <v>0</v>
      </c>
      <c r="DV111" s="341">
        <f t="shared" si="598"/>
        <v>0</v>
      </c>
      <c r="DW111" s="341">
        <f t="shared" si="555"/>
        <v>0</v>
      </c>
      <c r="DX111" s="341">
        <f t="shared" si="599"/>
        <v>0</v>
      </c>
      <c r="DY111" s="341">
        <f t="shared" si="556"/>
        <v>0</v>
      </c>
      <c r="DZ111" s="341">
        <f t="shared" si="600"/>
        <v>0</v>
      </c>
      <c r="EA111" s="341">
        <f t="shared" si="557"/>
        <v>0</v>
      </c>
      <c r="EB111" s="341">
        <f t="shared" si="601"/>
        <v>0</v>
      </c>
      <c r="EC111" s="341">
        <f t="shared" si="558"/>
        <v>0</v>
      </c>
      <c r="ED111" s="341">
        <f t="shared" si="602"/>
        <v>0</v>
      </c>
      <c r="EE111" s="341">
        <f t="shared" si="55"/>
        <v>0</v>
      </c>
      <c r="EF111" s="341">
        <f t="shared" si="603"/>
        <v>0</v>
      </c>
      <c r="EG111" s="341">
        <f t="shared" si="604"/>
        <v>0</v>
      </c>
      <c r="EH111" s="341">
        <f t="shared" si="605"/>
        <v>0</v>
      </c>
      <c r="EI111" s="346">
        <f t="shared" si="606"/>
        <v>0</v>
      </c>
      <c r="EJ111" s="341">
        <f t="shared" si="607"/>
        <v>0</v>
      </c>
      <c r="EK111" s="347">
        <f t="shared" si="608"/>
        <v>0</v>
      </c>
      <c r="EL111" s="341">
        <f t="shared" si="609"/>
        <v>0</v>
      </c>
      <c r="EM111" s="347">
        <f t="shared" si="610"/>
        <v>0</v>
      </c>
      <c r="EN111" s="348">
        <f t="shared" si="611"/>
        <v>0</v>
      </c>
    </row>
    <row r="112" spans="1:144" ht="19.5" customHeight="1">
      <c r="A112" s="349">
        <f t="shared" si="612"/>
        <v>99</v>
      </c>
      <c r="B112" s="1136"/>
      <c r="C112" s="1136"/>
      <c r="D112" s="350"/>
      <c r="E112" s="350"/>
      <c r="F112" s="350"/>
      <c r="G112" s="350"/>
      <c r="H112" s="350"/>
      <c r="I112" s="351" t="s">
        <v>17</v>
      </c>
      <c r="J112" s="350"/>
      <c r="K112" s="351" t="s">
        <v>44</v>
      </c>
      <c r="L112" s="350"/>
      <c r="M112" s="350"/>
      <c r="N112" s="326" t="str">
        <f>IF(L112="常勤",1,IF(M112="","",IF(M112=0,0,IF(ROUND(M112/⑤⑧処遇Ⅰ入力シート!$B$17,1)&lt;0.1,0.1,ROUND(M112/⑤⑧処遇Ⅰ入力シート!$B$17,1)))))</f>
        <v/>
      </c>
      <c r="O112" s="327"/>
      <c r="P112" s="328" t="s">
        <v>342</v>
      </c>
      <c r="Q112" s="352"/>
      <c r="R112" s="353"/>
      <c r="S112" s="354"/>
      <c r="T112" s="354"/>
      <c r="U112" s="355">
        <f t="shared" si="559"/>
        <v>0</v>
      </c>
      <c r="V112" s="354"/>
      <c r="W112" s="333" t="e">
        <f>ROUND((U112+V112)*⑤⑧処遇Ⅰ入力シート!$AG$17/⑤⑧処遇Ⅰ入力シート!$AC$17,0)</f>
        <v>#DIV/0!</v>
      </c>
      <c r="X112" s="356" t="e">
        <f t="shared" si="560"/>
        <v>#DIV/0!</v>
      </c>
      <c r="Y112" s="353"/>
      <c r="Z112" s="354"/>
      <c r="AA112" s="354"/>
      <c r="AB112" s="354"/>
      <c r="AC112" s="354"/>
      <c r="AD112" s="335">
        <f t="shared" si="561"/>
        <v>0</v>
      </c>
      <c r="AE112" s="333" t="e">
        <f>ROUND(AD112*⑤⑧処遇Ⅰ入力シート!$AG$17/⑤⑧処遇Ⅰ入力シート!$AC$17,0)</f>
        <v>#DIV/0!</v>
      </c>
      <c r="AF112" s="356" t="e">
        <f t="shared" si="562"/>
        <v>#DIV/0!</v>
      </c>
      <c r="AG112" s="357"/>
      <c r="AH112" s="354"/>
      <c r="AI112" s="354"/>
      <c r="AJ112" s="333" t="e">
        <f>ROUND(SUM(AG112:AI112)*⑤⑧処遇Ⅰ入力シート!$AG$17/⑤⑧処遇Ⅰ入力シート!$AC$17,0)</f>
        <v>#DIV/0!</v>
      </c>
      <c r="AK112" s="358" t="e">
        <f t="shared" si="563"/>
        <v>#DIV/0!</v>
      </c>
      <c r="AL112" s="338">
        <f t="shared" si="564"/>
        <v>0</v>
      </c>
      <c r="AM112" s="1131"/>
      <c r="AN112" s="1131"/>
      <c r="AO112" s="1131"/>
      <c r="AP112" s="252"/>
      <c r="AQ112" s="252"/>
      <c r="AR112" s="252"/>
      <c r="AS112" s="370"/>
      <c r="AT112" s="370"/>
      <c r="AU112" s="371"/>
      <c r="AV112" s="371"/>
      <c r="AW112" s="371"/>
      <c r="AX112" s="370"/>
      <c r="AY112" s="370"/>
      <c r="AZ112" s="372"/>
      <c r="BA112" s="372"/>
      <c r="BB112" s="373"/>
      <c r="BC112" s="373"/>
      <c r="BD112" s="373"/>
      <c r="BE112" s="373"/>
      <c r="BF112" s="373"/>
      <c r="BG112" s="373"/>
      <c r="BH112" s="228"/>
      <c r="BI112" s="370"/>
      <c r="BJ112" s="370"/>
      <c r="BK112" s="371"/>
      <c r="BL112" s="371"/>
      <c r="BM112" s="371"/>
      <c r="BN112" s="370"/>
      <c r="BO112" s="370"/>
      <c r="BP112" s="372"/>
      <c r="BQ112" s="372"/>
      <c r="BR112" s="372"/>
      <c r="BS112" s="373"/>
      <c r="BT112" s="373"/>
      <c r="BU112" s="373"/>
      <c r="BV112" s="373"/>
      <c r="BW112" s="373"/>
      <c r="BX112" s="373"/>
      <c r="BY112" s="252"/>
      <c r="BZ112" s="339" t="str">
        <f t="shared" si="565"/>
        <v>0</v>
      </c>
      <c r="CB112" s="340">
        <f t="shared" si="566"/>
        <v>0</v>
      </c>
      <c r="CC112" s="341">
        <f t="shared" si="567"/>
        <v>0</v>
      </c>
      <c r="CD112" s="341">
        <f t="shared" si="568"/>
        <v>0</v>
      </c>
      <c r="CE112" s="341">
        <f t="shared" si="569"/>
        <v>0</v>
      </c>
      <c r="CF112" s="341">
        <f t="shared" si="570"/>
        <v>0</v>
      </c>
      <c r="CG112" s="342">
        <f t="shared" si="571"/>
        <v>0</v>
      </c>
      <c r="CH112" s="341">
        <f t="shared" si="572"/>
        <v>0</v>
      </c>
      <c r="CI112" s="342">
        <f t="shared" si="573"/>
        <v>0</v>
      </c>
      <c r="CJ112" s="341">
        <f t="shared" si="574"/>
        <v>0</v>
      </c>
      <c r="CK112" s="342">
        <f t="shared" si="575"/>
        <v>0</v>
      </c>
      <c r="CL112" s="341">
        <f t="shared" si="576"/>
        <v>0</v>
      </c>
      <c r="CM112" s="341">
        <f t="shared" si="577"/>
        <v>0</v>
      </c>
      <c r="CN112" s="341">
        <f t="shared" si="578"/>
        <v>0</v>
      </c>
      <c r="CO112" s="341">
        <f t="shared" si="579"/>
        <v>0</v>
      </c>
      <c r="CP112" s="341">
        <f t="shared" si="580"/>
        <v>0</v>
      </c>
      <c r="CQ112" s="342">
        <f t="shared" si="581"/>
        <v>0</v>
      </c>
      <c r="CR112" s="341">
        <f t="shared" si="582"/>
        <v>0</v>
      </c>
      <c r="CS112" s="342">
        <f t="shared" si="583"/>
        <v>0</v>
      </c>
      <c r="CT112" s="341">
        <f t="shared" si="584"/>
        <v>0</v>
      </c>
      <c r="CU112" s="342">
        <f t="shared" si="585"/>
        <v>0</v>
      </c>
      <c r="CV112" s="344">
        <f t="shared" si="68"/>
        <v>0</v>
      </c>
      <c r="CW112" s="344">
        <f t="shared" si="586"/>
        <v>0</v>
      </c>
      <c r="CX112" s="344">
        <f t="shared" si="69"/>
        <v>0</v>
      </c>
      <c r="CY112" s="344">
        <f t="shared" si="549"/>
        <v>0</v>
      </c>
      <c r="CZ112" s="344">
        <f t="shared" si="71"/>
        <v>0</v>
      </c>
      <c r="DA112" s="344">
        <f t="shared" si="550"/>
        <v>0</v>
      </c>
      <c r="DB112" s="344">
        <f t="shared" si="73"/>
        <v>0</v>
      </c>
      <c r="DC112" s="344">
        <f t="shared" si="551"/>
        <v>0</v>
      </c>
      <c r="DD112" s="344">
        <f t="shared" si="75"/>
        <v>0</v>
      </c>
      <c r="DE112" s="344">
        <f t="shared" si="552"/>
        <v>0</v>
      </c>
      <c r="DF112" s="344">
        <f t="shared" si="77"/>
        <v>0</v>
      </c>
      <c r="DG112" s="344">
        <f t="shared" si="553"/>
        <v>0</v>
      </c>
      <c r="DH112" s="344">
        <f t="shared" si="79"/>
        <v>0</v>
      </c>
      <c r="DI112" s="344">
        <f t="shared" si="587"/>
        <v>0</v>
      </c>
      <c r="DJ112" s="344">
        <f t="shared" si="588"/>
        <v>0</v>
      </c>
      <c r="DK112" s="344">
        <f t="shared" si="589"/>
        <v>0</v>
      </c>
      <c r="DL112" s="344">
        <f t="shared" si="590"/>
        <v>0</v>
      </c>
      <c r="DM112" s="342">
        <f t="shared" si="591"/>
        <v>0</v>
      </c>
      <c r="DN112" s="344">
        <f t="shared" si="592"/>
        <v>0</v>
      </c>
      <c r="DO112" s="342">
        <f t="shared" si="593"/>
        <v>0</v>
      </c>
      <c r="DP112" s="344">
        <f t="shared" si="594"/>
        <v>0</v>
      </c>
      <c r="DQ112" s="342">
        <f t="shared" si="595"/>
        <v>0</v>
      </c>
      <c r="DR112" s="341">
        <f t="shared" si="613"/>
        <v>0</v>
      </c>
      <c r="DS112" s="341">
        <f t="shared" si="49"/>
        <v>0</v>
      </c>
      <c r="DT112" s="341">
        <f t="shared" si="597"/>
        <v>0</v>
      </c>
      <c r="DU112" s="341">
        <f t="shared" si="554"/>
        <v>0</v>
      </c>
      <c r="DV112" s="341">
        <f t="shared" si="598"/>
        <v>0</v>
      </c>
      <c r="DW112" s="341">
        <f t="shared" si="555"/>
        <v>0</v>
      </c>
      <c r="DX112" s="341">
        <f t="shared" si="599"/>
        <v>0</v>
      </c>
      <c r="DY112" s="341">
        <f t="shared" si="556"/>
        <v>0</v>
      </c>
      <c r="DZ112" s="341">
        <f t="shared" si="600"/>
        <v>0</v>
      </c>
      <c r="EA112" s="341">
        <f t="shared" si="557"/>
        <v>0</v>
      </c>
      <c r="EB112" s="341">
        <f t="shared" si="601"/>
        <v>0</v>
      </c>
      <c r="EC112" s="341">
        <f t="shared" si="558"/>
        <v>0</v>
      </c>
      <c r="ED112" s="341">
        <f t="shared" si="602"/>
        <v>0</v>
      </c>
      <c r="EE112" s="341">
        <f t="shared" si="55"/>
        <v>0</v>
      </c>
      <c r="EF112" s="341">
        <f t="shared" si="603"/>
        <v>0</v>
      </c>
      <c r="EG112" s="341">
        <f t="shared" si="604"/>
        <v>0</v>
      </c>
      <c r="EH112" s="341">
        <f t="shared" si="605"/>
        <v>0</v>
      </c>
      <c r="EI112" s="346">
        <f t="shared" si="606"/>
        <v>0</v>
      </c>
      <c r="EJ112" s="341">
        <f t="shared" si="607"/>
        <v>0</v>
      </c>
      <c r="EK112" s="347">
        <f t="shared" si="608"/>
        <v>0</v>
      </c>
      <c r="EL112" s="341">
        <f t="shared" si="609"/>
        <v>0</v>
      </c>
      <c r="EM112" s="347">
        <f t="shared" si="610"/>
        <v>0</v>
      </c>
      <c r="EN112" s="348">
        <f t="shared" si="611"/>
        <v>0</v>
      </c>
    </row>
    <row r="113" spans="1:144" ht="19.5" customHeight="1">
      <c r="A113" s="349">
        <f t="shared" si="612"/>
        <v>100</v>
      </c>
      <c r="B113" s="1136"/>
      <c r="C113" s="1136"/>
      <c r="D113" s="350"/>
      <c r="E113" s="350"/>
      <c r="F113" s="350"/>
      <c r="G113" s="350"/>
      <c r="H113" s="350"/>
      <c r="I113" s="351" t="s">
        <v>17</v>
      </c>
      <c r="J113" s="350"/>
      <c r="K113" s="351" t="s">
        <v>44</v>
      </c>
      <c r="L113" s="350"/>
      <c r="M113" s="350"/>
      <c r="N113" s="326" t="str">
        <f>IF(L113="常勤",1,IF(M113="","",IF(M113=0,0,IF(ROUND(M113/⑤⑧処遇Ⅰ入力シート!$B$17,1)&lt;0.1,0.1,ROUND(M113/⑤⑧処遇Ⅰ入力シート!$B$17,1)))))</f>
        <v/>
      </c>
      <c r="O113" s="327"/>
      <c r="P113" s="328" t="s">
        <v>342</v>
      </c>
      <c r="Q113" s="352"/>
      <c r="R113" s="353"/>
      <c r="S113" s="354"/>
      <c r="T113" s="354"/>
      <c r="U113" s="355">
        <f t="shared" si="559"/>
        <v>0</v>
      </c>
      <c r="V113" s="354"/>
      <c r="W113" s="333" t="e">
        <f>ROUND((U113+V113)*⑤⑧処遇Ⅰ入力シート!$AG$17/⑤⑧処遇Ⅰ入力シート!$AC$17,0)</f>
        <v>#DIV/0!</v>
      </c>
      <c r="X113" s="356" t="e">
        <f t="shared" si="560"/>
        <v>#DIV/0!</v>
      </c>
      <c r="Y113" s="353"/>
      <c r="Z113" s="354"/>
      <c r="AA113" s="354"/>
      <c r="AB113" s="354"/>
      <c r="AC113" s="354"/>
      <c r="AD113" s="335">
        <f t="shared" si="561"/>
        <v>0</v>
      </c>
      <c r="AE113" s="333" t="e">
        <f>ROUND(AD113*⑤⑧処遇Ⅰ入力シート!$AG$17/⑤⑧処遇Ⅰ入力シート!$AC$17,0)</f>
        <v>#DIV/0!</v>
      </c>
      <c r="AF113" s="356" t="e">
        <f t="shared" si="562"/>
        <v>#DIV/0!</v>
      </c>
      <c r="AG113" s="357"/>
      <c r="AH113" s="354"/>
      <c r="AI113" s="354"/>
      <c r="AJ113" s="333" t="e">
        <f>ROUND(SUM(AG113:AI113)*⑤⑧処遇Ⅰ入力シート!$AG$17/⑤⑧処遇Ⅰ入力シート!$AC$17,0)</f>
        <v>#DIV/0!</v>
      </c>
      <c r="AK113" s="358" t="e">
        <f t="shared" si="563"/>
        <v>#DIV/0!</v>
      </c>
      <c r="AL113" s="338">
        <f t="shared" si="564"/>
        <v>0</v>
      </c>
      <c r="AM113" s="1131"/>
      <c r="AN113" s="1131"/>
      <c r="AO113" s="1131"/>
      <c r="AP113" s="252"/>
      <c r="AQ113" s="252"/>
      <c r="AR113" s="252"/>
      <c r="AS113" s="370"/>
      <c r="AT113" s="370"/>
      <c r="AU113" s="371"/>
      <c r="AV113" s="371"/>
      <c r="AW113" s="371"/>
      <c r="AX113" s="370"/>
      <c r="AY113" s="370"/>
      <c r="AZ113" s="372"/>
      <c r="BA113" s="372"/>
      <c r="BB113" s="373"/>
      <c r="BC113" s="373"/>
      <c r="BD113" s="373"/>
      <c r="BE113" s="373"/>
      <c r="BF113" s="373"/>
      <c r="BG113" s="373"/>
      <c r="BH113" s="228"/>
      <c r="BI113" s="370"/>
      <c r="BJ113" s="370"/>
      <c r="BK113" s="371"/>
      <c r="BL113" s="371"/>
      <c r="BM113" s="371"/>
      <c r="BN113" s="370"/>
      <c r="BO113" s="370"/>
      <c r="BP113" s="372"/>
      <c r="BQ113" s="372"/>
      <c r="BR113" s="372"/>
      <c r="BS113" s="373"/>
      <c r="BT113" s="373"/>
      <c r="BU113" s="373"/>
      <c r="BV113" s="373"/>
      <c r="BW113" s="373"/>
      <c r="BX113" s="373"/>
      <c r="BY113" s="252"/>
      <c r="BZ113" s="339" t="str">
        <f t="shared" si="565"/>
        <v>0</v>
      </c>
      <c r="CB113" s="340">
        <f t="shared" si="566"/>
        <v>0</v>
      </c>
      <c r="CC113" s="341">
        <f t="shared" si="567"/>
        <v>0</v>
      </c>
      <c r="CD113" s="341">
        <f t="shared" si="568"/>
        <v>0</v>
      </c>
      <c r="CE113" s="341">
        <f t="shared" si="569"/>
        <v>0</v>
      </c>
      <c r="CF113" s="341">
        <f t="shared" si="570"/>
        <v>0</v>
      </c>
      <c r="CG113" s="342">
        <f t="shared" si="571"/>
        <v>0</v>
      </c>
      <c r="CH113" s="341">
        <f t="shared" si="572"/>
        <v>0</v>
      </c>
      <c r="CI113" s="342">
        <f t="shared" si="573"/>
        <v>0</v>
      </c>
      <c r="CJ113" s="341">
        <f t="shared" si="574"/>
        <v>0</v>
      </c>
      <c r="CK113" s="342">
        <f t="shared" si="575"/>
        <v>0</v>
      </c>
      <c r="CL113" s="341">
        <f t="shared" si="576"/>
        <v>0</v>
      </c>
      <c r="CM113" s="341">
        <f t="shared" si="577"/>
        <v>0</v>
      </c>
      <c r="CN113" s="341">
        <f t="shared" si="578"/>
        <v>0</v>
      </c>
      <c r="CO113" s="341">
        <f t="shared" si="579"/>
        <v>0</v>
      </c>
      <c r="CP113" s="341">
        <f t="shared" si="580"/>
        <v>0</v>
      </c>
      <c r="CQ113" s="342">
        <f t="shared" si="581"/>
        <v>0</v>
      </c>
      <c r="CR113" s="341">
        <f t="shared" si="582"/>
        <v>0</v>
      </c>
      <c r="CS113" s="342">
        <f t="shared" si="583"/>
        <v>0</v>
      </c>
      <c r="CT113" s="341">
        <f t="shared" si="584"/>
        <v>0</v>
      </c>
      <c r="CU113" s="342">
        <f t="shared" si="585"/>
        <v>0</v>
      </c>
      <c r="CV113" s="344">
        <f t="shared" si="68"/>
        <v>0</v>
      </c>
      <c r="CW113" s="344">
        <f t="shared" si="586"/>
        <v>0</v>
      </c>
      <c r="CX113" s="344">
        <f t="shared" si="69"/>
        <v>0</v>
      </c>
      <c r="CY113" s="344">
        <f t="shared" si="549"/>
        <v>0</v>
      </c>
      <c r="CZ113" s="344">
        <f t="shared" si="71"/>
        <v>0</v>
      </c>
      <c r="DA113" s="344">
        <f t="shared" si="550"/>
        <v>0</v>
      </c>
      <c r="DB113" s="344">
        <f t="shared" si="73"/>
        <v>0</v>
      </c>
      <c r="DC113" s="344">
        <f t="shared" si="551"/>
        <v>0</v>
      </c>
      <c r="DD113" s="344">
        <f t="shared" si="75"/>
        <v>0</v>
      </c>
      <c r="DE113" s="344">
        <f t="shared" si="552"/>
        <v>0</v>
      </c>
      <c r="DF113" s="344">
        <f t="shared" si="77"/>
        <v>0</v>
      </c>
      <c r="DG113" s="344">
        <f t="shared" si="553"/>
        <v>0</v>
      </c>
      <c r="DH113" s="344">
        <f t="shared" si="79"/>
        <v>0</v>
      </c>
      <c r="DI113" s="344">
        <f t="shared" si="587"/>
        <v>0</v>
      </c>
      <c r="DJ113" s="344">
        <f t="shared" si="588"/>
        <v>0</v>
      </c>
      <c r="DK113" s="344">
        <f t="shared" si="589"/>
        <v>0</v>
      </c>
      <c r="DL113" s="344">
        <f t="shared" si="590"/>
        <v>0</v>
      </c>
      <c r="DM113" s="342">
        <f t="shared" si="591"/>
        <v>0</v>
      </c>
      <c r="DN113" s="344">
        <f t="shared" si="592"/>
        <v>0</v>
      </c>
      <c r="DO113" s="342">
        <f t="shared" si="593"/>
        <v>0</v>
      </c>
      <c r="DP113" s="344">
        <f t="shared" si="594"/>
        <v>0</v>
      </c>
      <c r="DQ113" s="342">
        <f t="shared" si="595"/>
        <v>0</v>
      </c>
      <c r="DR113" s="341">
        <f t="shared" si="613"/>
        <v>0</v>
      </c>
      <c r="DS113" s="341">
        <f t="shared" si="49"/>
        <v>0</v>
      </c>
      <c r="DT113" s="341">
        <f t="shared" si="597"/>
        <v>0</v>
      </c>
      <c r="DU113" s="341">
        <f t="shared" si="554"/>
        <v>0</v>
      </c>
      <c r="DV113" s="341">
        <f t="shared" si="598"/>
        <v>0</v>
      </c>
      <c r="DW113" s="341">
        <f t="shared" si="555"/>
        <v>0</v>
      </c>
      <c r="DX113" s="341">
        <f t="shared" si="599"/>
        <v>0</v>
      </c>
      <c r="DY113" s="341">
        <f t="shared" si="556"/>
        <v>0</v>
      </c>
      <c r="DZ113" s="341">
        <f t="shared" si="600"/>
        <v>0</v>
      </c>
      <c r="EA113" s="341">
        <f t="shared" si="557"/>
        <v>0</v>
      </c>
      <c r="EB113" s="341">
        <f t="shared" si="601"/>
        <v>0</v>
      </c>
      <c r="EC113" s="341">
        <f t="shared" si="558"/>
        <v>0</v>
      </c>
      <c r="ED113" s="341">
        <f t="shared" si="602"/>
        <v>0</v>
      </c>
      <c r="EE113" s="341">
        <f t="shared" si="55"/>
        <v>0</v>
      </c>
      <c r="EF113" s="341">
        <f t="shared" si="603"/>
        <v>0</v>
      </c>
      <c r="EG113" s="341">
        <f t="shared" si="604"/>
        <v>0</v>
      </c>
      <c r="EH113" s="341">
        <f t="shared" si="605"/>
        <v>0</v>
      </c>
      <c r="EI113" s="346">
        <f t="shared" si="606"/>
        <v>0</v>
      </c>
      <c r="EJ113" s="341">
        <f t="shared" si="607"/>
        <v>0</v>
      </c>
      <c r="EK113" s="347">
        <f t="shared" si="608"/>
        <v>0</v>
      </c>
      <c r="EL113" s="341">
        <f t="shared" si="609"/>
        <v>0</v>
      </c>
      <c r="EM113" s="347">
        <f t="shared" si="610"/>
        <v>0</v>
      </c>
      <c r="EN113" s="348">
        <f t="shared" si="611"/>
        <v>0</v>
      </c>
    </row>
    <row r="114" spans="1:144" ht="19.5" customHeight="1">
      <c r="A114" s="349">
        <f t="shared" si="612"/>
        <v>101</v>
      </c>
      <c r="B114" s="1136"/>
      <c r="C114" s="1136"/>
      <c r="D114" s="350"/>
      <c r="E114" s="350"/>
      <c r="F114" s="350"/>
      <c r="G114" s="350"/>
      <c r="H114" s="350"/>
      <c r="I114" s="351" t="s">
        <v>17</v>
      </c>
      <c r="J114" s="350"/>
      <c r="K114" s="351" t="s">
        <v>44</v>
      </c>
      <c r="L114" s="350"/>
      <c r="M114" s="350"/>
      <c r="N114" s="326" t="str">
        <f>IF(L114="常勤",1,IF(M114="","",IF(M114=0,0,IF(ROUND(M114/⑤⑧処遇Ⅰ入力シート!$B$17,1)&lt;0.1,0.1,ROUND(M114/⑤⑧処遇Ⅰ入力シート!$B$17,1)))))</f>
        <v/>
      </c>
      <c r="O114" s="327"/>
      <c r="P114" s="328" t="s">
        <v>342</v>
      </c>
      <c r="Q114" s="352"/>
      <c r="R114" s="353"/>
      <c r="S114" s="354"/>
      <c r="T114" s="354"/>
      <c r="U114" s="355">
        <f t="shared" ref="U114:U163" si="614">SUM(R114:T114)</f>
        <v>0</v>
      </c>
      <c r="V114" s="354"/>
      <c r="W114" s="333" t="e">
        <f>ROUND((U114+V114)*⑤⑧処遇Ⅰ入力シート!$AG$17/⑤⑧処遇Ⅰ入力シート!$AC$17,0)</f>
        <v>#DIV/0!</v>
      </c>
      <c r="X114" s="356" t="e">
        <f t="shared" ref="X114:X163" si="615">SUM(U114:W114)</f>
        <v>#DIV/0!</v>
      </c>
      <c r="Y114" s="353"/>
      <c r="Z114" s="354"/>
      <c r="AA114" s="354"/>
      <c r="AB114" s="354"/>
      <c r="AC114" s="354"/>
      <c r="AD114" s="335">
        <f t="shared" ref="AD114:AD163" si="616">SUM(Y114:AA114)-SUM(AB114:AC114)</f>
        <v>0</v>
      </c>
      <c r="AE114" s="333" t="e">
        <f>ROUND(AD114*⑤⑧処遇Ⅰ入力シート!$AG$17/⑤⑧処遇Ⅰ入力シート!$AC$17,0)</f>
        <v>#DIV/0!</v>
      </c>
      <c r="AF114" s="356" t="e">
        <f t="shared" ref="AF114:AF163" si="617">SUM(AD114:AE114)</f>
        <v>#DIV/0!</v>
      </c>
      <c r="AG114" s="357"/>
      <c r="AH114" s="354"/>
      <c r="AI114" s="354"/>
      <c r="AJ114" s="333" t="e">
        <f>ROUND(SUM(AG114:AI114)*⑤⑧処遇Ⅰ入力シート!$AG$17/⑤⑧処遇Ⅰ入力シート!$AC$17,0)</f>
        <v>#DIV/0!</v>
      </c>
      <c r="AK114" s="358" t="e">
        <f t="shared" ref="AK114:AK163" si="618">SUM(AG114:AJ114)</f>
        <v>#DIV/0!</v>
      </c>
      <c r="AL114" s="338">
        <f t="shared" ref="AL114:AL163" si="619">IF(D114="○",AF114-X114-AK114,0)</f>
        <v>0</v>
      </c>
      <c r="AM114" s="1131"/>
      <c r="AN114" s="1131"/>
      <c r="AO114" s="1131"/>
      <c r="AP114" s="252"/>
      <c r="AQ114" s="252"/>
      <c r="AR114" s="252"/>
      <c r="AS114" s="370"/>
      <c r="AT114" s="370"/>
      <c r="AU114" s="371"/>
      <c r="AV114" s="371"/>
      <c r="AW114" s="371"/>
      <c r="AX114" s="370"/>
      <c r="AY114" s="370"/>
      <c r="AZ114" s="372"/>
      <c r="BA114" s="372"/>
      <c r="BB114" s="373"/>
      <c r="BC114" s="373"/>
      <c r="BD114" s="373"/>
      <c r="BE114" s="373"/>
      <c r="BF114" s="373"/>
      <c r="BG114" s="373"/>
      <c r="BH114" s="228"/>
      <c r="BI114" s="370"/>
      <c r="BJ114" s="370"/>
      <c r="BK114" s="371"/>
      <c r="BL114" s="371"/>
      <c r="BM114" s="371"/>
      <c r="BN114" s="370"/>
      <c r="BO114" s="370"/>
      <c r="BP114" s="372"/>
      <c r="BQ114" s="372"/>
      <c r="BR114" s="372"/>
      <c r="BS114" s="373"/>
      <c r="BT114" s="373"/>
      <c r="BU114" s="373"/>
      <c r="BV114" s="373"/>
      <c r="BW114" s="373"/>
      <c r="BX114" s="373"/>
      <c r="BY114" s="252"/>
      <c r="BZ114" s="339" t="str">
        <f t="shared" ref="BZ114:BZ163" si="620">IF(D114="○","1","0")</f>
        <v>0</v>
      </c>
      <c r="CB114" s="340">
        <f t="shared" ref="CB114:CB163" si="621">IF(AND(OR(G114="教諭",G114="保育教諭",G114="保育士",G114="家庭的保育者"),L114="常勤"),O114,0)</f>
        <v>0</v>
      </c>
      <c r="CC114" s="341">
        <f t="shared" ref="CC114:CC163" si="622">CB114*BZ114</f>
        <v>0</v>
      </c>
      <c r="CD114" s="341">
        <f t="shared" ref="CD114:CD163" si="623">IF(AND(OR(G114="教諭",G114="保育教諭",G114="保育士",G114="家庭的保育者"),L114="常勤"),N114*O114,0)</f>
        <v>0</v>
      </c>
      <c r="CE114" s="341">
        <f t="shared" ref="CE114:CE163" si="624">CD114*BZ114</f>
        <v>0</v>
      </c>
      <c r="CF114" s="341">
        <f t="shared" ref="CF114:CF163" si="625">IF(AND(OR(G114="教諭",G114="保育教諭",G114="保育士",G114="家庭的保育者"),L114="常勤"),AD114,0)</f>
        <v>0</v>
      </c>
      <c r="CG114" s="342">
        <f t="shared" ref="CG114:CG163" si="626">CF114*BZ114</f>
        <v>0</v>
      </c>
      <c r="CH114" s="341">
        <f t="shared" ref="CH114:CH163" si="627">IF(AND(OR(G114="教諭",G114="保育教諭",G114="保育士",G114="家庭的保育者"),L114="常勤"),AG114+AH114+AI114,0)</f>
        <v>0</v>
      </c>
      <c r="CI114" s="342">
        <f t="shared" ref="CI114:CI163" si="628">CH114*BZ114</f>
        <v>0</v>
      </c>
      <c r="CJ114" s="341">
        <f t="shared" ref="CJ114:CJ163" si="629">IF(AND(OR(G114="教諭",G114="保育教諭",G114="保育士",G114="家庭的保育者"),L114="常勤"),U114+V114,0)</f>
        <v>0</v>
      </c>
      <c r="CK114" s="342">
        <f t="shared" ref="CK114:CK163" si="630">CJ114*BZ114</f>
        <v>0</v>
      </c>
      <c r="CL114" s="341">
        <f t="shared" ref="CL114:CL163" si="631">IF(AND(OR(G114="教諭",G114="保育教諭",G114="保育士",G114="家庭的保育者"),L114="非常勤"),O114,0)</f>
        <v>0</v>
      </c>
      <c r="CM114" s="341">
        <f t="shared" ref="CM114:CM163" si="632">CL114*BZ114</f>
        <v>0</v>
      </c>
      <c r="CN114" s="341">
        <f t="shared" ref="CN114:CN163" si="633">IF(AND(OR(G114="教諭",G114="保育教諭",G114="保育士",G114="家庭的保育者"),L114="非常勤"),N114*O114,0)</f>
        <v>0</v>
      </c>
      <c r="CO114" s="341">
        <f t="shared" ref="CO114:CO163" si="634">CN114*BZ114</f>
        <v>0</v>
      </c>
      <c r="CP114" s="341">
        <f t="shared" ref="CP114:CP163" si="635">IF(AND(OR(G114="教諭",G114="保育教諭",G114="保育士",G114="家庭的保育者"),L114="非常勤"),AD114,0)</f>
        <v>0</v>
      </c>
      <c r="CQ114" s="342">
        <f t="shared" ref="CQ114:CQ163" si="636">CP114*BZ114</f>
        <v>0</v>
      </c>
      <c r="CR114" s="341">
        <f t="shared" ref="CR114:CR163" si="637">IF(AND(OR(G114="教諭",G114="保育教諭",G114="保育士",G114="家庭的保育者"),L114="非常勤"),AG114+AH114+AI114,0)</f>
        <v>0</v>
      </c>
      <c r="CS114" s="342">
        <f t="shared" ref="CS114:CS163" si="638">CR114*BZ114</f>
        <v>0</v>
      </c>
      <c r="CT114" s="341">
        <f t="shared" ref="CT114:CT163" si="639">IF(AND(OR(G114="教諭",G114="保育教諭",G114="保育士",G114="家庭的保育者"),L114="非常勤"),U114+V114,0)</f>
        <v>0</v>
      </c>
      <c r="CU114" s="342">
        <f t="shared" ref="CU114:CU163" si="640">CT114*BZ114</f>
        <v>0</v>
      </c>
      <c r="CV114" s="344">
        <f t="shared" si="68"/>
        <v>0</v>
      </c>
      <c r="CW114" s="344">
        <f t="shared" ref="CW114:CW163" si="641">CV114*$BZ114</f>
        <v>0</v>
      </c>
      <c r="CX114" s="344">
        <f t="shared" si="69"/>
        <v>0</v>
      </c>
      <c r="CY114" s="344">
        <f t="shared" ref="CY114:CY163" si="642">CX114*$BZ114</f>
        <v>0</v>
      </c>
      <c r="CZ114" s="344">
        <f t="shared" si="71"/>
        <v>0</v>
      </c>
      <c r="DA114" s="344">
        <f t="shared" ref="DA114:DA163" si="643">CZ114*$BZ114</f>
        <v>0</v>
      </c>
      <c r="DB114" s="344">
        <f t="shared" si="73"/>
        <v>0</v>
      </c>
      <c r="DC114" s="344">
        <f t="shared" ref="DC114:DC163" si="644">DB114*$BZ114</f>
        <v>0</v>
      </c>
      <c r="DD114" s="344">
        <f t="shared" si="75"/>
        <v>0</v>
      </c>
      <c r="DE114" s="344">
        <f t="shared" ref="DE114:DE163" si="645">DD114*$BZ114</f>
        <v>0</v>
      </c>
      <c r="DF114" s="344">
        <f t="shared" si="77"/>
        <v>0</v>
      </c>
      <c r="DG114" s="344">
        <f t="shared" ref="DG114:DG163" si="646">DF114*$BZ114</f>
        <v>0</v>
      </c>
      <c r="DH114" s="344">
        <f t="shared" si="79"/>
        <v>0</v>
      </c>
      <c r="DI114" s="344">
        <f t="shared" ref="DI114:DI163" si="647">DH114*$BZ114</f>
        <v>0</v>
      </c>
      <c r="DJ114" s="344">
        <f t="shared" ref="DJ114:DJ163" si="648">IF(AND(OR(G114="事務職員",G114="調理員",G114="保健師",G114="看護師",G114="准看護師",G114="栄養士",G114="その他"),L114="常勤"),N114*O114,0)</f>
        <v>0</v>
      </c>
      <c r="DK114" s="344">
        <f t="shared" ref="DK114:DK163" si="649">DJ114*BZ114</f>
        <v>0</v>
      </c>
      <c r="DL114" s="344">
        <f t="shared" ref="DL114:DL163" si="650">IF(AND(OR(G114="事務職員",G114="調理員",G114="保健師",G114="看護師",G114="准看護師",G114="栄養士",G114="その他"),L114="常勤"),AD114,0)</f>
        <v>0</v>
      </c>
      <c r="DM114" s="342">
        <f t="shared" ref="DM114:DM163" si="651">DL114*BZ114</f>
        <v>0</v>
      </c>
      <c r="DN114" s="344">
        <f t="shared" ref="DN114:DN163" si="652">IF(AND(OR(G114="事務職員",G114="調理員",G114="保健師",G114="看護師",G114="准看護師",G114="栄養士",G114="その他"),L114="常勤"),AG114+AH114+AI114,0)</f>
        <v>0</v>
      </c>
      <c r="DO114" s="342">
        <f t="shared" ref="DO114:DO163" si="653">DN114*BZ114</f>
        <v>0</v>
      </c>
      <c r="DP114" s="344">
        <f t="shared" ref="DP114:DP163" si="654">IF(AND(OR(G114="事務職員",G114="調理員",G114="保健師",G114="看護師",G114="准看護師",G114="栄養士",G114="その他"),L114="常勤"),U114+V114,0)</f>
        <v>0</v>
      </c>
      <c r="DQ114" s="342">
        <f t="shared" ref="DQ114:DQ163" si="655">DP114*BZ114</f>
        <v>0</v>
      </c>
      <c r="DR114" s="341">
        <f t="shared" si="613"/>
        <v>0</v>
      </c>
      <c r="DS114" s="341">
        <f t="shared" ref="DS114:DS163" si="656">DR114*$BZ114</f>
        <v>0</v>
      </c>
      <c r="DT114" s="341">
        <f t="shared" ref="DT114:DT163" si="657">DS114*$BZ114</f>
        <v>0</v>
      </c>
      <c r="DU114" s="341">
        <f t="shared" ref="DU114:DU163" si="658">DT114*$BZ114</f>
        <v>0</v>
      </c>
      <c r="DV114" s="341">
        <f t="shared" ref="DV114:DV163" si="659">DU114*$BZ114</f>
        <v>0</v>
      </c>
      <c r="DW114" s="341">
        <f t="shared" ref="DW114:DW163" si="660">DV114*$BZ114</f>
        <v>0</v>
      </c>
      <c r="DX114" s="341">
        <f t="shared" ref="DX114:DX163" si="661">DW114*$BZ114</f>
        <v>0</v>
      </c>
      <c r="DY114" s="341">
        <f t="shared" ref="DY114:DY163" si="662">DX114*$BZ114</f>
        <v>0</v>
      </c>
      <c r="DZ114" s="341">
        <f t="shared" ref="DZ114:DZ163" si="663">DY114*$BZ114</f>
        <v>0</v>
      </c>
      <c r="EA114" s="341">
        <f t="shared" ref="EA114:EA163" si="664">DZ114*$BZ114</f>
        <v>0</v>
      </c>
      <c r="EB114" s="341">
        <f t="shared" ref="EB114:EB163" si="665">EA114*$BZ114</f>
        <v>0</v>
      </c>
      <c r="EC114" s="341">
        <f t="shared" ref="EC114:EC163" si="666">EB114*$BZ114</f>
        <v>0</v>
      </c>
      <c r="ED114" s="341">
        <f t="shared" ref="ED114:ED163" si="667">EC114*$BZ114</f>
        <v>0</v>
      </c>
      <c r="EE114" s="341">
        <f t="shared" ref="EE114:EE163" si="668">ED114*$BZ114</f>
        <v>0</v>
      </c>
      <c r="EF114" s="341">
        <f t="shared" ref="EF114:EF163" si="669">IF(AND(OR(G114="事務職員",G114="調理員",G114="保健師",G114="看護師",G114="准看護師",G114="栄養士",G114="その他"),L114="非常勤"),N114*O114,0)</f>
        <v>0</v>
      </c>
      <c r="EG114" s="341">
        <f t="shared" ref="EG114:EG163" si="670">EF114*BZ114</f>
        <v>0</v>
      </c>
      <c r="EH114" s="341">
        <f t="shared" ref="EH114:EH163" si="671">IF(AND(OR(G114="事務職員",G114="調理員",G114="保健師",G114="看護師",G114="准看護師",G114="栄養士",G114="その他"),L114="非常勤"),AD114,0)</f>
        <v>0</v>
      </c>
      <c r="EI114" s="346">
        <f t="shared" ref="EI114:EI163" si="672">EH114*BZ114</f>
        <v>0</v>
      </c>
      <c r="EJ114" s="341">
        <f t="shared" ref="EJ114:EJ163" si="673">IF(AND(OR(G114="事務職員",G114="調理員",G114="保健師",G114="看護師",G114="准看護師",G114="栄養士",G114="その他"),L114="非常勤"),AG114+AH114+AI114,0)</f>
        <v>0</v>
      </c>
      <c r="EK114" s="347">
        <f t="shared" ref="EK114:EK163" si="674">EJ114*BZ114</f>
        <v>0</v>
      </c>
      <c r="EL114" s="341">
        <f t="shared" ref="EL114:EL163" si="675">IF(AND(OR(G114="事務職員",G114="調理員",G114="保健師",G114="看護師",G114="准看護師",G114="栄養士",G114="その他"),L114="非常勤"),U114+V114,0)</f>
        <v>0</v>
      </c>
      <c r="EM114" s="347">
        <f t="shared" ref="EM114:EM163" si="676">EL114*BZ114</f>
        <v>0</v>
      </c>
      <c r="EN114" s="348">
        <f t="shared" ref="EN114:EN163" si="677">IF(OR(E114="○",F114="○"),X114,0)</f>
        <v>0</v>
      </c>
    </row>
    <row r="115" spans="1:144" ht="19.5" customHeight="1">
      <c r="A115" s="349">
        <f t="shared" si="612"/>
        <v>102</v>
      </c>
      <c r="B115" s="1136"/>
      <c r="C115" s="1136"/>
      <c r="D115" s="350"/>
      <c r="E115" s="350"/>
      <c r="F115" s="350"/>
      <c r="G115" s="350"/>
      <c r="H115" s="350"/>
      <c r="I115" s="351" t="s">
        <v>17</v>
      </c>
      <c r="J115" s="350"/>
      <c r="K115" s="351" t="s">
        <v>44</v>
      </c>
      <c r="L115" s="350"/>
      <c r="M115" s="350"/>
      <c r="N115" s="326" t="str">
        <f>IF(L115="常勤",1,IF(M115="","",IF(M115=0,0,IF(ROUND(M115/⑤⑧処遇Ⅰ入力シート!$B$17,1)&lt;0.1,0.1,ROUND(M115/⑤⑧処遇Ⅰ入力シート!$B$17,1)))))</f>
        <v/>
      </c>
      <c r="O115" s="327"/>
      <c r="P115" s="328" t="s">
        <v>342</v>
      </c>
      <c r="Q115" s="352"/>
      <c r="R115" s="353"/>
      <c r="S115" s="354"/>
      <c r="T115" s="354"/>
      <c r="U115" s="355">
        <f t="shared" si="614"/>
        <v>0</v>
      </c>
      <c r="V115" s="354"/>
      <c r="W115" s="333" t="e">
        <f>ROUND((U115+V115)*⑤⑧処遇Ⅰ入力シート!$AG$17/⑤⑧処遇Ⅰ入力シート!$AC$17,0)</f>
        <v>#DIV/0!</v>
      </c>
      <c r="X115" s="356" t="e">
        <f t="shared" si="615"/>
        <v>#DIV/0!</v>
      </c>
      <c r="Y115" s="353"/>
      <c r="Z115" s="354"/>
      <c r="AA115" s="354"/>
      <c r="AB115" s="354"/>
      <c r="AC115" s="354"/>
      <c r="AD115" s="335">
        <f t="shared" si="616"/>
        <v>0</v>
      </c>
      <c r="AE115" s="333" t="e">
        <f>ROUND(AD115*⑤⑧処遇Ⅰ入力シート!$AG$17/⑤⑧処遇Ⅰ入力シート!$AC$17,0)</f>
        <v>#DIV/0!</v>
      </c>
      <c r="AF115" s="356" t="e">
        <f t="shared" si="617"/>
        <v>#DIV/0!</v>
      </c>
      <c r="AG115" s="357"/>
      <c r="AH115" s="354"/>
      <c r="AI115" s="354"/>
      <c r="AJ115" s="333" t="e">
        <f>ROUND(SUM(AG115:AI115)*⑤⑧処遇Ⅰ入力シート!$AG$17/⑤⑧処遇Ⅰ入力シート!$AC$17,0)</f>
        <v>#DIV/0!</v>
      </c>
      <c r="AK115" s="358" t="e">
        <f t="shared" si="618"/>
        <v>#DIV/0!</v>
      </c>
      <c r="AL115" s="338">
        <f t="shared" si="619"/>
        <v>0</v>
      </c>
      <c r="AM115" s="1131"/>
      <c r="AN115" s="1131"/>
      <c r="AO115" s="1131"/>
      <c r="AP115" s="252"/>
      <c r="AQ115" s="252"/>
      <c r="AR115" s="252"/>
      <c r="AS115" s="370"/>
      <c r="AT115" s="370"/>
      <c r="AU115" s="371"/>
      <c r="AV115" s="371"/>
      <c r="AW115" s="371"/>
      <c r="AX115" s="370"/>
      <c r="AY115" s="370"/>
      <c r="AZ115" s="372"/>
      <c r="BA115" s="372"/>
      <c r="BB115" s="373"/>
      <c r="BC115" s="373"/>
      <c r="BD115" s="373"/>
      <c r="BE115" s="373"/>
      <c r="BF115" s="373"/>
      <c r="BG115" s="373"/>
      <c r="BH115" s="228"/>
      <c r="BI115" s="370"/>
      <c r="BJ115" s="370"/>
      <c r="BK115" s="371"/>
      <c r="BL115" s="371"/>
      <c r="BM115" s="371"/>
      <c r="BN115" s="370"/>
      <c r="BO115" s="370"/>
      <c r="BP115" s="372"/>
      <c r="BQ115" s="372"/>
      <c r="BR115" s="372"/>
      <c r="BS115" s="373"/>
      <c r="BT115" s="373"/>
      <c r="BU115" s="373"/>
      <c r="BV115" s="373"/>
      <c r="BW115" s="373"/>
      <c r="BX115" s="373"/>
      <c r="BY115" s="252"/>
      <c r="BZ115" s="339" t="str">
        <f t="shared" si="620"/>
        <v>0</v>
      </c>
      <c r="CB115" s="340">
        <f t="shared" si="621"/>
        <v>0</v>
      </c>
      <c r="CC115" s="341">
        <f t="shared" si="622"/>
        <v>0</v>
      </c>
      <c r="CD115" s="341">
        <f t="shared" si="623"/>
        <v>0</v>
      </c>
      <c r="CE115" s="341">
        <f t="shared" si="624"/>
        <v>0</v>
      </c>
      <c r="CF115" s="341">
        <f t="shared" si="625"/>
        <v>0</v>
      </c>
      <c r="CG115" s="342">
        <f t="shared" si="626"/>
        <v>0</v>
      </c>
      <c r="CH115" s="341">
        <f t="shared" si="627"/>
        <v>0</v>
      </c>
      <c r="CI115" s="342">
        <f t="shared" si="628"/>
        <v>0</v>
      </c>
      <c r="CJ115" s="341">
        <f t="shared" si="629"/>
        <v>0</v>
      </c>
      <c r="CK115" s="342">
        <f t="shared" si="630"/>
        <v>0</v>
      </c>
      <c r="CL115" s="341">
        <f t="shared" si="631"/>
        <v>0</v>
      </c>
      <c r="CM115" s="341">
        <f t="shared" si="632"/>
        <v>0</v>
      </c>
      <c r="CN115" s="341">
        <f t="shared" si="633"/>
        <v>0</v>
      </c>
      <c r="CO115" s="341">
        <f t="shared" si="634"/>
        <v>0</v>
      </c>
      <c r="CP115" s="341">
        <f t="shared" si="635"/>
        <v>0</v>
      </c>
      <c r="CQ115" s="342">
        <f t="shared" si="636"/>
        <v>0</v>
      </c>
      <c r="CR115" s="341">
        <f t="shared" si="637"/>
        <v>0</v>
      </c>
      <c r="CS115" s="342">
        <f t="shared" si="638"/>
        <v>0</v>
      </c>
      <c r="CT115" s="341">
        <f t="shared" si="639"/>
        <v>0</v>
      </c>
      <c r="CU115" s="342">
        <f t="shared" si="640"/>
        <v>0</v>
      </c>
      <c r="CV115" s="344">
        <f t="shared" si="68"/>
        <v>0</v>
      </c>
      <c r="CW115" s="344">
        <f t="shared" si="641"/>
        <v>0</v>
      </c>
      <c r="CX115" s="344">
        <f t="shared" si="69"/>
        <v>0</v>
      </c>
      <c r="CY115" s="344">
        <f t="shared" si="642"/>
        <v>0</v>
      </c>
      <c r="CZ115" s="344">
        <f t="shared" si="71"/>
        <v>0</v>
      </c>
      <c r="DA115" s="344">
        <f t="shared" si="643"/>
        <v>0</v>
      </c>
      <c r="DB115" s="344">
        <f t="shared" si="73"/>
        <v>0</v>
      </c>
      <c r="DC115" s="344">
        <f t="shared" si="644"/>
        <v>0</v>
      </c>
      <c r="DD115" s="344">
        <f t="shared" si="75"/>
        <v>0</v>
      </c>
      <c r="DE115" s="344">
        <f t="shared" si="645"/>
        <v>0</v>
      </c>
      <c r="DF115" s="344">
        <f t="shared" si="77"/>
        <v>0</v>
      </c>
      <c r="DG115" s="344">
        <f t="shared" si="646"/>
        <v>0</v>
      </c>
      <c r="DH115" s="344">
        <f t="shared" si="79"/>
        <v>0</v>
      </c>
      <c r="DI115" s="344">
        <f t="shared" si="647"/>
        <v>0</v>
      </c>
      <c r="DJ115" s="344">
        <f t="shared" si="648"/>
        <v>0</v>
      </c>
      <c r="DK115" s="344">
        <f t="shared" si="649"/>
        <v>0</v>
      </c>
      <c r="DL115" s="344">
        <f t="shared" si="650"/>
        <v>0</v>
      </c>
      <c r="DM115" s="342">
        <f t="shared" si="651"/>
        <v>0</v>
      </c>
      <c r="DN115" s="344">
        <f t="shared" si="652"/>
        <v>0</v>
      </c>
      <c r="DO115" s="342">
        <f t="shared" si="653"/>
        <v>0</v>
      </c>
      <c r="DP115" s="344">
        <f t="shared" si="654"/>
        <v>0</v>
      </c>
      <c r="DQ115" s="342">
        <f t="shared" si="655"/>
        <v>0</v>
      </c>
      <c r="DR115" s="341">
        <f t="shared" si="613"/>
        <v>0</v>
      </c>
      <c r="DS115" s="341">
        <f t="shared" si="656"/>
        <v>0</v>
      </c>
      <c r="DT115" s="341">
        <f t="shared" si="657"/>
        <v>0</v>
      </c>
      <c r="DU115" s="341">
        <f t="shared" si="658"/>
        <v>0</v>
      </c>
      <c r="DV115" s="341">
        <f t="shared" si="659"/>
        <v>0</v>
      </c>
      <c r="DW115" s="341">
        <f t="shared" si="660"/>
        <v>0</v>
      </c>
      <c r="DX115" s="341">
        <f t="shared" si="661"/>
        <v>0</v>
      </c>
      <c r="DY115" s="341">
        <f t="shared" si="662"/>
        <v>0</v>
      </c>
      <c r="DZ115" s="341">
        <f t="shared" si="663"/>
        <v>0</v>
      </c>
      <c r="EA115" s="341">
        <f t="shared" si="664"/>
        <v>0</v>
      </c>
      <c r="EB115" s="341">
        <f t="shared" si="665"/>
        <v>0</v>
      </c>
      <c r="EC115" s="341">
        <f t="shared" si="666"/>
        <v>0</v>
      </c>
      <c r="ED115" s="341">
        <f t="shared" si="667"/>
        <v>0</v>
      </c>
      <c r="EE115" s="341">
        <f t="shared" si="668"/>
        <v>0</v>
      </c>
      <c r="EF115" s="341">
        <f t="shared" si="669"/>
        <v>0</v>
      </c>
      <c r="EG115" s="341">
        <f t="shared" si="670"/>
        <v>0</v>
      </c>
      <c r="EH115" s="341">
        <f t="shared" si="671"/>
        <v>0</v>
      </c>
      <c r="EI115" s="346">
        <f t="shared" si="672"/>
        <v>0</v>
      </c>
      <c r="EJ115" s="341">
        <f t="shared" si="673"/>
        <v>0</v>
      </c>
      <c r="EK115" s="347">
        <f t="shared" si="674"/>
        <v>0</v>
      </c>
      <c r="EL115" s="341">
        <f t="shared" si="675"/>
        <v>0</v>
      </c>
      <c r="EM115" s="347">
        <f t="shared" si="676"/>
        <v>0</v>
      </c>
      <c r="EN115" s="348">
        <f t="shared" si="677"/>
        <v>0</v>
      </c>
    </row>
    <row r="116" spans="1:144" ht="19.5" customHeight="1">
      <c r="A116" s="349">
        <f t="shared" si="612"/>
        <v>103</v>
      </c>
      <c r="B116" s="1136"/>
      <c r="C116" s="1136"/>
      <c r="D116" s="350"/>
      <c r="E116" s="350"/>
      <c r="F116" s="350"/>
      <c r="G116" s="350"/>
      <c r="H116" s="350"/>
      <c r="I116" s="351" t="s">
        <v>17</v>
      </c>
      <c r="J116" s="350"/>
      <c r="K116" s="351" t="s">
        <v>44</v>
      </c>
      <c r="L116" s="350"/>
      <c r="M116" s="350"/>
      <c r="N116" s="326" t="str">
        <f>IF(L116="常勤",1,IF(M116="","",IF(M116=0,0,IF(ROUND(M116/⑤⑧処遇Ⅰ入力シート!$B$17,1)&lt;0.1,0.1,ROUND(M116/⑤⑧処遇Ⅰ入力シート!$B$17,1)))))</f>
        <v/>
      </c>
      <c r="O116" s="327"/>
      <c r="P116" s="328" t="s">
        <v>342</v>
      </c>
      <c r="Q116" s="352"/>
      <c r="R116" s="353"/>
      <c r="S116" s="354"/>
      <c r="T116" s="354"/>
      <c r="U116" s="355">
        <f t="shared" si="614"/>
        <v>0</v>
      </c>
      <c r="V116" s="354"/>
      <c r="W116" s="333" t="e">
        <f>ROUND((U116+V116)*⑤⑧処遇Ⅰ入力シート!$AG$17/⑤⑧処遇Ⅰ入力シート!$AC$17,0)</f>
        <v>#DIV/0!</v>
      </c>
      <c r="X116" s="356" t="e">
        <f t="shared" si="615"/>
        <v>#DIV/0!</v>
      </c>
      <c r="Y116" s="353"/>
      <c r="Z116" s="354"/>
      <c r="AA116" s="354"/>
      <c r="AB116" s="354"/>
      <c r="AC116" s="354"/>
      <c r="AD116" s="335">
        <f t="shared" si="616"/>
        <v>0</v>
      </c>
      <c r="AE116" s="333" t="e">
        <f>ROUND(AD116*⑤⑧処遇Ⅰ入力シート!$AG$17/⑤⑧処遇Ⅰ入力シート!$AC$17,0)</f>
        <v>#DIV/0!</v>
      </c>
      <c r="AF116" s="356" t="e">
        <f t="shared" si="617"/>
        <v>#DIV/0!</v>
      </c>
      <c r="AG116" s="357"/>
      <c r="AH116" s="354"/>
      <c r="AI116" s="354"/>
      <c r="AJ116" s="333" t="e">
        <f>ROUND(SUM(AG116:AI116)*⑤⑧処遇Ⅰ入力シート!$AG$17/⑤⑧処遇Ⅰ入力シート!$AC$17,0)</f>
        <v>#DIV/0!</v>
      </c>
      <c r="AK116" s="358" t="e">
        <f t="shared" si="618"/>
        <v>#DIV/0!</v>
      </c>
      <c r="AL116" s="338">
        <f t="shared" si="619"/>
        <v>0</v>
      </c>
      <c r="AM116" s="1131"/>
      <c r="AN116" s="1131"/>
      <c r="AO116" s="1131"/>
      <c r="AP116" s="252"/>
      <c r="AQ116" s="252"/>
      <c r="AR116" s="252"/>
      <c r="AS116" s="370"/>
      <c r="AT116" s="370"/>
      <c r="AU116" s="371"/>
      <c r="AV116" s="371"/>
      <c r="AW116" s="371"/>
      <c r="AX116" s="370"/>
      <c r="AY116" s="370"/>
      <c r="AZ116" s="372"/>
      <c r="BA116" s="372"/>
      <c r="BB116" s="373"/>
      <c r="BC116" s="373"/>
      <c r="BD116" s="373"/>
      <c r="BE116" s="373"/>
      <c r="BF116" s="373"/>
      <c r="BG116" s="373"/>
      <c r="BH116" s="228"/>
      <c r="BI116" s="370"/>
      <c r="BJ116" s="370"/>
      <c r="BK116" s="371"/>
      <c r="BL116" s="371"/>
      <c r="BM116" s="371"/>
      <c r="BN116" s="370"/>
      <c r="BO116" s="370"/>
      <c r="BP116" s="372"/>
      <c r="BQ116" s="372"/>
      <c r="BR116" s="372"/>
      <c r="BS116" s="373"/>
      <c r="BT116" s="373"/>
      <c r="BU116" s="373"/>
      <c r="BV116" s="373"/>
      <c r="BW116" s="373"/>
      <c r="BX116" s="373"/>
      <c r="BY116" s="252"/>
      <c r="BZ116" s="339" t="str">
        <f t="shared" si="620"/>
        <v>0</v>
      </c>
      <c r="CB116" s="340">
        <f t="shared" si="621"/>
        <v>0</v>
      </c>
      <c r="CC116" s="341">
        <f t="shared" si="622"/>
        <v>0</v>
      </c>
      <c r="CD116" s="341">
        <f t="shared" si="623"/>
        <v>0</v>
      </c>
      <c r="CE116" s="341">
        <f t="shared" si="624"/>
        <v>0</v>
      </c>
      <c r="CF116" s="341">
        <f t="shared" si="625"/>
        <v>0</v>
      </c>
      <c r="CG116" s="342">
        <f t="shared" si="626"/>
        <v>0</v>
      </c>
      <c r="CH116" s="341">
        <f t="shared" si="627"/>
        <v>0</v>
      </c>
      <c r="CI116" s="342">
        <f t="shared" si="628"/>
        <v>0</v>
      </c>
      <c r="CJ116" s="341">
        <f t="shared" si="629"/>
        <v>0</v>
      </c>
      <c r="CK116" s="342">
        <f t="shared" si="630"/>
        <v>0</v>
      </c>
      <c r="CL116" s="341">
        <f t="shared" si="631"/>
        <v>0</v>
      </c>
      <c r="CM116" s="341">
        <f t="shared" si="632"/>
        <v>0</v>
      </c>
      <c r="CN116" s="341">
        <f t="shared" si="633"/>
        <v>0</v>
      </c>
      <c r="CO116" s="341">
        <f t="shared" si="634"/>
        <v>0</v>
      </c>
      <c r="CP116" s="341">
        <f t="shared" si="635"/>
        <v>0</v>
      </c>
      <c r="CQ116" s="342">
        <f t="shared" si="636"/>
        <v>0</v>
      </c>
      <c r="CR116" s="341">
        <f t="shared" si="637"/>
        <v>0</v>
      </c>
      <c r="CS116" s="342">
        <f t="shared" si="638"/>
        <v>0</v>
      </c>
      <c r="CT116" s="341">
        <f t="shared" si="639"/>
        <v>0</v>
      </c>
      <c r="CU116" s="342">
        <f t="shared" si="640"/>
        <v>0</v>
      </c>
      <c r="CV116" s="344">
        <f t="shared" si="68"/>
        <v>0</v>
      </c>
      <c r="CW116" s="344">
        <f t="shared" si="641"/>
        <v>0</v>
      </c>
      <c r="CX116" s="344">
        <f t="shared" si="69"/>
        <v>0</v>
      </c>
      <c r="CY116" s="344">
        <f t="shared" si="642"/>
        <v>0</v>
      </c>
      <c r="CZ116" s="344">
        <f t="shared" si="71"/>
        <v>0</v>
      </c>
      <c r="DA116" s="344">
        <f t="shared" si="643"/>
        <v>0</v>
      </c>
      <c r="DB116" s="344">
        <f t="shared" si="73"/>
        <v>0</v>
      </c>
      <c r="DC116" s="344">
        <f t="shared" si="644"/>
        <v>0</v>
      </c>
      <c r="DD116" s="344">
        <f t="shared" si="75"/>
        <v>0</v>
      </c>
      <c r="DE116" s="344">
        <f t="shared" si="645"/>
        <v>0</v>
      </c>
      <c r="DF116" s="344">
        <f t="shared" si="77"/>
        <v>0</v>
      </c>
      <c r="DG116" s="344">
        <f t="shared" si="646"/>
        <v>0</v>
      </c>
      <c r="DH116" s="344">
        <f t="shared" si="79"/>
        <v>0</v>
      </c>
      <c r="DI116" s="344">
        <f t="shared" si="647"/>
        <v>0</v>
      </c>
      <c r="DJ116" s="344">
        <f t="shared" si="648"/>
        <v>0</v>
      </c>
      <c r="DK116" s="344">
        <f t="shared" si="649"/>
        <v>0</v>
      </c>
      <c r="DL116" s="344">
        <f t="shared" si="650"/>
        <v>0</v>
      </c>
      <c r="DM116" s="342">
        <f t="shared" si="651"/>
        <v>0</v>
      </c>
      <c r="DN116" s="344">
        <f t="shared" si="652"/>
        <v>0</v>
      </c>
      <c r="DO116" s="342">
        <f t="shared" si="653"/>
        <v>0</v>
      </c>
      <c r="DP116" s="344">
        <f t="shared" si="654"/>
        <v>0</v>
      </c>
      <c r="DQ116" s="342">
        <f t="shared" si="655"/>
        <v>0</v>
      </c>
      <c r="DR116" s="341">
        <f t="shared" si="613"/>
        <v>0</v>
      </c>
      <c r="DS116" s="341">
        <f t="shared" si="656"/>
        <v>0</v>
      </c>
      <c r="DT116" s="341">
        <f t="shared" si="657"/>
        <v>0</v>
      </c>
      <c r="DU116" s="341">
        <f t="shared" si="658"/>
        <v>0</v>
      </c>
      <c r="DV116" s="341">
        <f t="shared" si="659"/>
        <v>0</v>
      </c>
      <c r="DW116" s="341">
        <f t="shared" si="660"/>
        <v>0</v>
      </c>
      <c r="DX116" s="341">
        <f t="shared" si="661"/>
        <v>0</v>
      </c>
      <c r="DY116" s="341">
        <f t="shared" si="662"/>
        <v>0</v>
      </c>
      <c r="DZ116" s="341">
        <f t="shared" si="663"/>
        <v>0</v>
      </c>
      <c r="EA116" s="341">
        <f t="shared" si="664"/>
        <v>0</v>
      </c>
      <c r="EB116" s="341">
        <f t="shared" si="665"/>
        <v>0</v>
      </c>
      <c r="EC116" s="341">
        <f t="shared" si="666"/>
        <v>0</v>
      </c>
      <c r="ED116" s="341">
        <f t="shared" si="667"/>
        <v>0</v>
      </c>
      <c r="EE116" s="341">
        <f t="shared" si="668"/>
        <v>0</v>
      </c>
      <c r="EF116" s="341">
        <f t="shared" si="669"/>
        <v>0</v>
      </c>
      <c r="EG116" s="341">
        <f t="shared" si="670"/>
        <v>0</v>
      </c>
      <c r="EH116" s="341">
        <f t="shared" si="671"/>
        <v>0</v>
      </c>
      <c r="EI116" s="346">
        <f t="shared" si="672"/>
        <v>0</v>
      </c>
      <c r="EJ116" s="341">
        <f t="shared" si="673"/>
        <v>0</v>
      </c>
      <c r="EK116" s="347">
        <f t="shared" si="674"/>
        <v>0</v>
      </c>
      <c r="EL116" s="341">
        <f t="shared" si="675"/>
        <v>0</v>
      </c>
      <c r="EM116" s="347">
        <f t="shared" si="676"/>
        <v>0</v>
      </c>
      <c r="EN116" s="348">
        <f t="shared" si="677"/>
        <v>0</v>
      </c>
    </row>
    <row r="117" spans="1:144" ht="19.5" customHeight="1">
      <c r="A117" s="349">
        <f t="shared" si="612"/>
        <v>104</v>
      </c>
      <c r="B117" s="1136"/>
      <c r="C117" s="1136"/>
      <c r="D117" s="350"/>
      <c r="E117" s="350"/>
      <c r="F117" s="350"/>
      <c r="G117" s="350"/>
      <c r="H117" s="350"/>
      <c r="I117" s="351" t="s">
        <v>17</v>
      </c>
      <c r="J117" s="350"/>
      <c r="K117" s="351" t="s">
        <v>44</v>
      </c>
      <c r="L117" s="350"/>
      <c r="M117" s="350"/>
      <c r="N117" s="326" t="str">
        <f>IF(L117="常勤",1,IF(M117="","",IF(M117=0,0,IF(ROUND(M117/⑤⑧処遇Ⅰ入力シート!$B$17,1)&lt;0.1,0.1,ROUND(M117/⑤⑧処遇Ⅰ入力シート!$B$17,1)))))</f>
        <v/>
      </c>
      <c r="O117" s="327"/>
      <c r="P117" s="328" t="s">
        <v>342</v>
      </c>
      <c r="Q117" s="352"/>
      <c r="R117" s="353"/>
      <c r="S117" s="354"/>
      <c r="T117" s="354"/>
      <c r="U117" s="355">
        <f t="shared" si="614"/>
        <v>0</v>
      </c>
      <c r="V117" s="354"/>
      <c r="W117" s="333" t="e">
        <f>ROUND((U117+V117)*⑤⑧処遇Ⅰ入力シート!$AG$17/⑤⑧処遇Ⅰ入力シート!$AC$17,0)</f>
        <v>#DIV/0!</v>
      </c>
      <c r="X117" s="356" t="e">
        <f t="shared" si="615"/>
        <v>#DIV/0!</v>
      </c>
      <c r="Y117" s="353"/>
      <c r="Z117" s="354"/>
      <c r="AA117" s="354"/>
      <c r="AB117" s="354"/>
      <c r="AC117" s="354"/>
      <c r="AD117" s="335">
        <f t="shared" si="616"/>
        <v>0</v>
      </c>
      <c r="AE117" s="333" t="e">
        <f>ROUND(AD117*⑤⑧処遇Ⅰ入力シート!$AG$17/⑤⑧処遇Ⅰ入力シート!$AC$17,0)</f>
        <v>#DIV/0!</v>
      </c>
      <c r="AF117" s="356" t="e">
        <f t="shared" si="617"/>
        <v>#DIV/0!</v>
      </c>
      <c r="AG117" s="357"/>
      <c r="AH117" s="354"/>
      <c r="AI117" s="354"/>
      <c r="AJ117" s="333" t="e">
        <f>ROUND(SUM(AG117:AI117)*⑤⑧処遇Ⅰ入力シート!$AG$17/⑤⑧処遇Ⅰ入力シート!$AC$17,0)</f>
        <v>#DIV/0!</v>
      </c>
      <c r="AK117" s="358" t="e">
        <f t="shared" si="618"/>
        <v>#DIV/0!</v>
      </c>
      <c r="AL117" s="338">
        <f t="shared" si="619"/>
        <v>0</v>
      </c>
      <c r="AM117" s="1131"/>
      <c r="AN117" s="1131"/>
      <c r="AO117" s="1131"/>
      <c r="AP117" s="252"/>
      <c r="AQ117" s="252"/>
      <c r="AR117" s="252"/>
      <c r="AS117" s="370"/>
      <c r="AT117" s="370"/>
      <c r="AU117" s="371"/>
      <c r="AV117" s="371"/>
      <c r="AW117" s="371"/>
      <c r="AX117" s="370"/>
      <c r="AY117" s="370"/>
      <c r="AZ117" s="372"/>
      <c r="BA117" s="372"/>
      <c r="BB117" s="373"/>
      <c r="BC117" s="373"/>
      <c r="BD117" s="373"/>
      <c r="BE117" s="373"/>
      <c r="BF117" s="373"/>
      <c r="BG117" s="373"/>
      <c r="BH117" s="228"/>
      <c r="BI117" s="370"/>
      <c r="BJ117" s="370"/>
      <c r="BK117" s="371"/>
      <c r="BL117" s="371"/>
      <c r="BM117" s="371"/>
      <c r="BN117" s="370"/>
      <c r="BO117" s="370"/>
      <c r="BP117" s="372"/>
      <c r="BQ117" s="372"/>
      <c r="BR117" s="372"/>
      <c r="BS117" s="373"/>
      <c r="BT117" s="373"/>
      <c r="BU117" s="373"/>
      <c r="BV117" s="373"/>
      <c r="BW117" s="373"/>
      <c r="BX117" s="373"/>
      <c r="BY117" s="252"/>
      <c r="BZ117" s="339" t="str">
        <f t="shared" si="620"/>
        <v>0</v>
      </c>
      <c r="CB117" s="340">
        <f t="shared" si="621"/>
        <v>0</v>
      </c>
      <c r="CC117" s="341">
        <f t="shared" si="622"/>
        <v>0</v>
      </c>
      <c r="CD117" s="341">
        <f t="shared" si="623"/>
        <v>0</v>
      </c>
      <c r="CE117" s="341">
        <f t="shared" si="624"/>
        <v>0</v>
      </c>
      <c r="CF117" s="341">
        <f t="shared" si="625"/>
        <v>0</v>
      </c>
      <c r="CG117" s="342">
        <f t="shared" si="626"/>
        <v>0</v>
      </c>
      <c r="CH117" s="341">
        <f t="shared" si="627"/>
        <v>0</v>
      </c>
      <c r="CI117" s="342">
        <f t="shared" si="628"/>
        <v>0</v>
      </c>
      <c r="CJ117" s="341">
        <f t="shared" si="629"/>
        <v>0</v>
      </c>
      <c r="CK117" s="342">
        <f t="shared" si="630"/>
        <v>0</v>
      </c>
      <c r="CL117" s="341">
        <f t="shared" si="631"/>
        <v>0</v>
      </c>
      <c r="CM117" s="341">
        <f t="shared" si="632"/>
        <v>0</v>
      </c>
      <c r="CN117" s="341">
        <f t="shared" si="633"/>
        <v>0</v>
      </c>
      <c r="CO117" s="341">
        <f t="shared" si="634"/>
        <v>0</v>
      </c>
      <c r="CP117" s="341">
        <f t="shared" si="635"/>
        <v>0</v>
      </c>
      <c r="CQ117" s="342">
        <f t="shared" si="636"/>
        <v>0</v>
      </c>
      <c r="CR117" s="341">
        <f t="shared" si="637"/>
        <v>0</v>
      </c>
      <c r="CS117" s="342">
        <f t="shared" si="638"/>
        <v>0</v>
      </c>
      <c r="CT117" s="341">
        <f t="shared" si="639"/>
        <v>0</v>
      </c>
      <c r="CU117" s="342">
        <f t="shared" si="640"/>
        <v>0</v>
      </c>
      <c r="CV117" s="344">
        <f t="shared" si="68"/>
        <v>0</v>
      </c>
      <c r="CW117" s="344">
        <f t="shared" si="641"/>
        <v>0</v>
      </c>
      <c r="CX117" s="344">
        <f t="shared" si="69"/>
        <v>0</v>
      </c>
      <c r="CY117" s="344">
        <f t="shared" si="642"/>
        <v>0</v>
      </c>
      <c r="CZ117" s="344">
        <f t="shared" si="71"/>
        <v>0</v>
      </c>
      <c r="DA117" s="344">
        <f t="shared" si="643"/>
        <v>0</v>
      </c>
      <c r="DB117" s="344">
        <f t="shared" si="73"/>
        <v>0</v>
      </c>
      <c r="DC117" s="344">
        <f t="shared" si="644"/>
        <v>0</v>
      </c>
      <c r="DD117" s="344">
        <f t="shared" si="75"/>
        <v>0</v>
      </c>
      <c r="DE117" s="344">
        <f t="shared" si="645"/>
        <v>0</v>
      </c>
      <c r="DF117" s="344">
        <f t="shared" si="77"/>
        <v>0</v>
      </c>
      <c r="DG117" s="344">
        <f t="shared" si="646"/>
        <v>0</v>
      </c>
      <c r="DH117" s="344">
        <f t="shared" si="79"/>
        <v>0</v>
      </c>
      <c r="DI117" s="344">
        <f t="shared" si="647"/>
        <v>0</v>
      </c>
      <c r="DJ117" s="344">
        <f t="shared" si="648"/>
        <v>0</v>
      </c>
      <c r="DK117" s="344">
        <f t="shared" si="649"/>
        <v>0</v>
      </c>
      <c r="DL117" s="344">
        <f t="shared" si="650"/>
        <v>0</v>
      </c>
      <c r="DM117" s="342">
        <f t="shared" si="651"/>
        <v>0</v>
      </c>
      <c r="DN117" s="344">
        <f t="shared" si="652"/>
        <v>0</v>
      </c>
      <c r="DO117" s="342">
        <f t="shared" si="653"/>
        <v>0</v>
      </c>
      <c r="DP117" s="344">
        <f t="shared" si="654"/>
        <v>0</v>
      </c>
      <c r="DQ117" s="342">
        <f t="shared" si="655"/>
        <v>0</v>
      </c>
      <c r="DR117" s="341">
        <f t="shared" si="613"/>
        <v>0</v>
      </c>
      <c r="DS117" s="341">
        <f t="shared" si="656"/>
        <v>0</v>
      </c>
      <c r="DT117" s="341">
        <f t="shared" si="657"/>
        <v>0</v>
      </c>
      <c r="DU117" s="341">
        <f t="shared" si="658"/>
        <v>0</v>
      </c>
      <c r="DV117" s="341">
        <f t="shared" si="659"/>
        <v>0</v>
      </c>
      <c r="DW117" s="341">
        <f t="shared" si="660"/>
        <v>0</v>
      </c>
      <c r="DX117" s="341">
        <f t="shared" si="661"/>
        <v>0</v>
      </c>
      <c r="DY117" s="341">
        <f t="shared" si="662"/>
        <v>0</v>
      </c>
      <c r="DZ117" s="341">
        <f t="shared" si="663"/>
        <v>0</v>
      </c>
      <c r="EA117" s="341">
        <f t="shared" si="664"/>
        <v>0</v>
      </c>
      <c r="EB117" s="341">
        <f t="shared" si="665"/>
        <v>0</v>
      </c>
      <c r="EC117" s="341">
        <f t="shared" si="666"/>
        <v>0</v>
      </c>
      <c r="ED117" s="341">
        <f t="shared" si="667"/>
        <v>0</v>
      </c>
      <c r="EE117" s="341">
        <f t="shared" si="668"/>
        <v>0</v>
      </c>
      <c r="EF117" s="341">
        <f t="shared" si="669"/>
        <v>0</v>
      </c>
      <c r="EG117" s="341">
        <f t="shared" si="670"/>
        <v>0</v>
      </c>
      <c r="EH117" s="341">
        <f t="shared" si="671"/>
        <v>0</v>
      </c>
      <c r="EI117" s="346">
        <f t="shared" si="672"/>
        <v>0</v>
      </c>
      <c r="EJ117" s="341">
        <f t="shared" si="673"/>
        <v>0</v>
      </c>
      <c r="EK117" s="347">
        <f t="shared" si="674"/>
        <v>0</v>
      </c>
      <c r="EL117" s="341">
        <f t="shared" si="675"/>
        <v>0</v>
      </c>
      <c r="EM117" s="347">
        <f t="shared" si="676"/>
        <v>0</v>
      </c>
      <c r="EN117" s="348">
        <f t="shared" si="677"/>
        <v>0</v>
      </c>
    </row>
    <row r="118" spans="1:144" ht="19.5" customHeight="1">
      <c r="A118" s="349">
        <f t="shared" si="612"/>
        <v>105</v>
      </c>
      <c r="B118" s="1136"/>
      <c r="C118" s="1136"/>
      <c r="D118" s="350"/>
      <c r="E118" s="350"/>
      <c r="F118" s="350"/>
      <c r="G118" s="350"/>
      <c r="H118" s="350"/>
      <c r="I118" s="351" t="s">
        <v>17</v>
      </c>
      <c r="J118" s="350"/>
      <c r="K118" s="351" t="s">
        <v>44</v>
      </c>
      <c r="L118" s="350"/>
      <c r="M118" s="350"/>
      <c r="N118" s="326" t="str">
        <f>IF(L118="常勤",1,IF(M118="","",IF(M118=0,0,IF(ROUND(M118/⑤⑧処遇Ⅰ入力シート!$B$17,1)&lt;0.1,0.1,ROUND(M118/⑤⑧処遇Ⅰ入力シート!$B$17,1)))))</f>
        <v/>
      </c>
      <c r="O118" s="327"/>
      <c r="P118" s="328" t="s">
        <v>342</v>
      </c>
      <c r="Q118" s="352"/>
      <c r="R118" s="353"/>
      <c r="S118" s="354"/>
      <c r="T118" s="354"/>
      <c r="U118" s="355">
        <f t="shared" si="614"/>
        <v>0</v>
      </c>
      <c r="V118" s="354"/>
      <c r="W118" s="333" t="e">
        <f>ROUND((U118+V118)*⑤⑧処遇Ⅰ入力シート!$AG$17/⑤⑧処遇Ⅰ入力シート!$AC$17,0)</f>
        <v>#DIV/0!</v>
      </c>
      <c r="X118" s="356" t="e">
        <f t="shared" si="615"/>
        <v>#DIV/0!</v>
      </c>
      <c r="Y118" s="353"/>
      <c r="Z118" s="354"/>
      <c r="AA118" s="354"/>
      <c r="AB118" s="354"/>
      <c r="AC118" s="354"/>
      <c r="AD118" s="335">
        <f t="shared" si="616"/>
        <v>0</v>
      </c>
      <c r="AE118" s="333" t="e">
        <f>ROUND(AD118*⑤⑧処遇Ⅰ入力シート!$AG$17/⑤⑧処遇Ⅰ入力シート!$AC$17,0)</f>
        <v>#DIV/0!</v>
      </c>
      <c r="AF118" s="356" t="e">
        <f t="shared" si="617"/>
        <v>#DIV/0!</v>
      </c>
      <c r="AG118" s="357"/>
      <c r="AH118" s="354"/>
      <c r="AI118" s="354"/>
      <c r="AJ118" s="333" t="e">
        <f>ROUND(SUM(AG118:AI118)*⑤⑧処遇Ⅰ入力シート!$AG$17/⑤⑧処遇Ⅰ入力シート!$AC$17,0)</f>
        <v>#DIV/0!</v>
      </c>
      <c r="AK118" s="358" t="e">
        <f t="shared" si="618"/>
        <v>#DIV/0!</v>
      </c>
      <c r="AL118" s="338">
        <f t="shared" si="619"/>
        <v>0</v>
      </c>
      <c r="AM118" s="1131"/>
      <c r="AN118" s="1131"/>
      <c r="AO118" s="1131"/>
      <c r="AP118" s="252"/>
      <c r="AQ118" s="252"/>
      <c r="AR118" s="252"/>
      <c r="AS118" s="370"/>
      <c r="AT118" s="370"/>
      <c r="AU118" s="371"/>
      <c r="AV118" s="371"/>
      <c r="AW118" s="371"/>
      <c r="AX118" s="370"/>
      <c r="AY118" s="370"/>
      <c r="AZ118" s="372"/>
      <c r="BA118" s="372"/>
      <c r="BB118" s="373"/>
      <c r="BC118" s="373"/>
      <c r="BD118" s="373"/>
      <c r="BE118" s="373"/>
      <c r="BF118" s="373"/>
      <c r="BG118" s="373"/>
      <c r="BH118" s="228"/>
      <c r="BI118" s="370"/>
      <c r="BJ118" s="370"/>
      <c r="BK118" s="371"/>
      <c r="BL118" s="371"/>
      <c r="BM118" s="371"/>
      <c r="BN118" s="370"/>
      <c r="BO118" s="370"/>
      <c r="BP118" s="372"/>
      <c r="BQ118" s="372"/>
      <c r="BR118" s="372"/>
      <c r="BS118" s="373"/>
      <c r="BT118" s="373"/>
      <c r="BU118" s="373"/>
      <c r="BV118" s="373"/>
      <c r="BW118" s="373"/>
      <c r="BX118" s="373"/>
      <c r="BY118" s="252"/>
      <c r="BZ118" s="339" t="str">
        <f t="shared" si="620"/>
        <v>0</v>
      </c>
      <c r="CB118" s="340">
        <f t="shared" si="621"/>
        <v>0</v>
      </c>
      <c r="CC118" s="341">
        <f t="shared" si="622"/>
        <v>0</v>
      </c>
      <c r="CD118" s="341">
        <f t="shared" si="623"/>
        <v>0</v>
      </c>
      <c r="CE118" s="341">
        <f t="shared" si="624"/>
        <v>0</v>
      </c>
      <c r="CF118" s="341">
        <f t="shared" si="625"/>
        <v>0</v>
      </c>
      <c r="CG118" s="342">
        <f t="shared" si="626"/>
        <v>0</v>
      </c>
      <c r="CH118" s="341">
        <f t="shared" si="627"/>
        <v>0</v>
      </c>
      <c r="CI118" s="342">
        <f t="shared" si="628"/>
        <v>0</v>
      </c>
      <c r="CJ118" s="341">
        <f t="shared" si="629"/>
        <v>0</v>
      </c>
      <c r="CK118" s="342">
        <f t="shared" si="630"/>
        <v>0</v>
      </c>
      <c r="CL118" s="341">
        <f t="shared" si="631"/>
        <v>0</v>
      </c>
      <c r="CM118" s="341">
        <f t="shared" si="632"/>
        <v>0</v>
      </c>
      <c r="CN118" s="341">
        <f t="shared" si="633"/>
        <v>0</v>
      </c>
      <c r="CO118" s="341">
        <f t="shared" si="634"/>
        <v>0</v>
      </c>
      <c r="CP118" s="341">
        <f t="shared" si="635"/>
        <v>0</v>
      </c>
      <c r="CQ118" s="342">
        <f t="shared" si="636"/>
        <v>0</v>
      </c>
      <c r="CR118" s="341">
        <f t="shared" si="637"/>
        <v>0</v>
      </c>
      <c r="CS118" s="342">
        <f t="shared" si="638"/>
        <v>0</v>
      </c>
      <c r="CT118" s="341">
        <f t="shared" si="639"/>
        <v>0</v>
      </c>
      <c r="CU118" s="342">
        <f t="shared" si="640"/>
        <v>0</v>
      </c>
      <c r="CV118" s="344">
        <f t="shared" si="68"/>
        <v>0</v>
      </c>
      <c r="CW118" s="344">
        <f t="shared" si="641"/>
        <v>0</v>
      </c>
      <c r="CX118" s="344">
        <f t="shared" si="69"/>
        <v>0</v>
      </c>
      <c r="CY118" s="344">
        <f t="shared" si="642"/>
        <v>0</v>
      </c>
      <c r="CZ118" s="344">
        <f t="shared" si="71"/>
        <v>0</v>
      </c>
      <c r="DA118" s="344">
        <f t="shared" si="643"/>
        <v>0</v>
      </c>
      <c r="DB118" s="344">
        <f t="shared" si="73"/>
        <v>0</v>
      </c>
      <c r="DC118" s="344">
        <f t="shared" si="644"/>
        <v>0</v>
      </c>
      <c r="DD118" s="344">
        <f t="shared" si="75"/>
        <v>0</v>
      </c>
      <c r="DE118" s="344">
        <f t="shared" si="645"/>
        <v>0</v>
      </c>
      <c r="DF118" s="344">
        <f t="shared" si="77"/>
        <v>0</v>
      </c>
      <c r="DG118" s="344">
        <f t="shared" si="646"/>
        <v>0</v>
      </c>
      <c r="DH118" s="344">
        <f t="shared" si="79"/>
        <v>0</v>
      </c>
      <c r="DI118" s="344">
        <f t="shared" si="647"/>
        <v>0</v>
      </c>
      <c r="DJ118" s="344">
        <f t="shared" si="648"/>
        <v>0</v>
      </c>
      <c r="DK118" s="344">
        <f t="shared" si="649"/>
        <v>0</v>
      </c>
      <c r="DL118" s="344">
        <f t="shared" si="650"/>
        <v>0</v>
      </c>
      <c r="DM118" s="342">
        <f t="shared" si="651"/>
        <v>0</v>
      </c>
      <c r="DN118" s="344">
        <f t="shared" si="652"/>
        <v>0</v>
      </c>
      <c r="DO118" s="342">
        <f t="shared" si="653"/>
        <v>0</v>
      </c>
      <c r="DP118" s="344">
        <f t="shared" si="654"/>
        <v>0</v>
      </c>
      <c r="DQ118" s="342">
        <f t="shared" si="655"/>
        <v>0</v>
      </c>
      <c r="DR118" s="341">
        <f t="shared" si="613"/>
        <v>0</v>
      </c>
      <c r="DS118" s="341">
        <f t="shared" si="656"/>
        <v>0</v>
      </c>
      <c r="DT118" s="341">
        <f t="shared" si="657"/>
        <v>0</v>
      </c>
      <c r="DU118" s="341">
        <f t="shared" si="658"/>
        <v>0</v>
      </c>
      <c r="DV118" s="341">
        <f t="shared" si="659"/>
        <v>0</v>
      </c>
      <c r="DW118" s="341">
        <f t="shared" si="660"/>
        <v>0</v>
      </c>
      <c r="DX118" s="341">
        <f t="shared" si="661"/>
        <v>0</v>
      </c>
      <c r="DY118" s="341">
        <f t="shared" si="662"/>
        <v>0</v>
      </c>
      <c r="DZ118" s="341">
        <f t="shared" si="663"/>
        <v>0</v>
      </c>
      <c r="EA118" s="341">
        <f t="shared" si="664"/>
        <v>0</v>
      </c>
      <c r="EB118" s="341">
        <f t="shared" si="665"/>
        <v>0</v>
      </c>
      <c r="EC118" s="341">
        <f t="shared" si="666"/>
        <v>0</v>
      </c>
      <c r="ED118" s="341">
        <f t="shared" si="667"/>
        <v>0</v>
      </c>
      <c r="EE118" s="341">
        <f t="shared" si="668"/>
        <v>0</v>
      </c>
      <c r="EF118" s="341">
        <f t="shared" si="669"/>
        <v>0</v>
      </c>
      <c r="EG118" s="341">
        <f t="shared" si="670"/>
        <v>0</v>
      </c>
      <c r="EH118" s="341">
        <f t="shared" si="671"/>
        <v>0</v>
      </c>
      <c r="EI118" s="346">
        <f t="shared" si="672"/>
        <v>0</v>
      </c>
      <c r="EJ118" s="341">
        <f t="shared" si="673"/>
        <v>0</v>
      </c>
      <c r="EK118" s="347">
        <f t="shared" si="674"/>
        <v>0</v>
      </c>
      <c r="EL118" s="341">
        <f t="shared" si="675"/>
        <v>0</v>
      </c>
      <c r="EM118" s="347">
        <f t="shared" si="676"/>
        <v>0</v>
      </c>
      <c r="EN118" s="348">
        <f t="shared" si="677"/>
        <v>0</v>
      </c>
    </row>
    <row r="119" spans="1:144" ht="19.5" customHeight="1">
      <c r="A119" s="349">
        <f t="shared" si="612"/>
        <v>106</v>
      </c>
      <c r="B119" s="1136"/>
      <c r="C119" s="1136"/>
      <c r="D119" s="350"/>
      <c r="E119" s="350"/>
      <c r="F119" s="350"/>
      <c r="G119" s="350"/>
      <c r="H119" s="350"/>
      <c r="I119" s="351" t="s">
        <v>17</v>
      </c>
      <c r="J119" s="350"/>
      <c r="K119" s="351" t="s">
        <v>44</v>
      </c>
      <c r="L119" s="350"/>
      <c r="M119" s="350"/>
      <c r="N119" s="326" t="str">
        <f>IF(L119="常勤",1,IF(M119="","",IF(M119=0,0,IF(ROUND(M119/⑤⑧処遇Ⅰ入力シート!$B$17,1)&lt;0.1,0.1,ROUND(M119/⑤⑧処遇Ⅰ入力シート!$B$17,1)))))</f>
        <v/>
      </c>
      <c r="O119" s="327"/>
      <c r="P119" s="328" t="s">
        <v>342</v>
      </c>
      <c r="Q119" s="352"/>
      <c r="R119" s="353"/>
      <c r="S119" s="354"/>
      <c r="T119" s="354"/>
      <c r="U119" s="355">
        <f t="shared" si="614"/>
        <v>0</v>
      </c>
      <c r="V119" s="354"/>
      <c r="W119" s="333" t="e">
        <f>ROUND((U119+V119)*⑤⑧処遇Ⅰ入力シート!$AG$17/⑤⑧処遇Ⅰ入力シート!$AC$17,0)</f>
        <v>#DIV/0!</v>
      </c>
      <c r="X119" s="356" t="e">
        <f t="shared" si="615"/>
        <v>#DIV/0!</v>
      </c>
      <c r="Y119" s="353"/>
      <c r="Z119" s="354"/>
      <c r="AA119" s="354"/>
      <c r="AB119" s="354"/>
      <c r="AC119" s="354"/>
      <c r="AD119" s="335">
        <f t="shared" si="616"/>
        <v>0</v>
      </c>
      <c r="AE119" s="333" t="e">
        <f>ROUND(AD119*⑤⑧処遇Ⅰ入力シート!$AG$17/⑤⑧処遇Ⅰ入力シート!$AC$17,0)</f>
        <v>#DIV/0!</v>
      </c>
      <c r="AF119" s="356" t="e">
        <f t="shared" si="617"/>
        <v>#DIV/0!</v>
      </c>
      <c r="AG119" s="357"/>
      <c r="AH119" s="354"/>
      <c r="AI119" s="354"/>
      <c r="AJ119" s="333" t="e">
        <f>ROUND(SUM(AG119:AI119)*⑤⑧処遇Ⅰ入力シート!$AG$17/⑤⑧処遇Ⅰ入力シート!$AC$17,0)</f>
        <v>#DIV/0!</v>
      </c>
      <c r="AK119" s="358" t="e">
        <f t="shared" si="618"/>
        <v>#DIV/0!</v>
      </c>
      <c r="AL119" s="338">
        <f t="shared" si="619"/>
        <v>0</v>
      </c>
      <c r="AM119" s="1131"/>
      <c r="AN119" s="1131"/>
      <c r="AO119" s="1131"/>
      <c r="AP119" s="252"/>
      <c r="AQ119" s="252"/>
      <c r="AR119" s="252"/>
      <c r="AS119" s="370"/>
      <c r="AT119" s="370"/>
      <c r="AU119" s="371"/>
      <c r="AV119" s="371"/>
      <c r="AW119" s="371"/>
      <c r="AX119" s="370"/>
      <c r="AY119" s="370"/>
      <c r="AZ119" s="372"/>
      <c r="BA119" s="372"/>
      <c r="BB119" s="373"/>
      <c r="BC119" s="373"/>
      <c r="BD119" s="373"/>
      <c r="BE119" s="373"/>
      <c r="BF119" s="373"/>
      <c r="BG119" s="373"/>
      <c r="BH119" s="228"/>
      <c r="BI119" s="370"/>
      <c r="BJ119" s="370"/>
      <c r="BK119" s="371"/>
      <c r="BL119" s="371"/>
      <c r="BM119" s="371"/>
      <c r="BN119" s="370"/>
      <c r="BO119" s="370"/>
      <c r="BP119" s="372"/>
      <c r="BQ119" s="372"/>
      <c r="BR119" s="372"/>
      <c r="BS119" s="373"/>
      <c r="BT119" s="373"/>
      <c r="BU119" s="373"/>
      <c r="BV119" s="373"/>
      <c r="BW119" s="373"/>
      <c r="BX119" s="373"/>
      <c r="BY119" s="252"/>
      <c r="BZ119" s="339" t="str">
        <f t="shared" si="620"/>
        <v>0</v>
      </c>
      <c r="CB119" s="340">
        <f t="shared" si="621"/>
        <v>0</v>
      </c>
      <c r="CC119" s="341">
        <f t="shared" si="622"/>
        <v>0</v>
      </c>
      <c r="CD119" s="341">
        <f t="shared" si="623"/>
        <v>0</v>
      </c>
      <c r="CE119" s="341">
        <f t="shared" si="624"/>
        <v>0</v>
      </c>
      <c r="CF119" s="341">
        <f t="shared" si="625"/>
        <v>0</v>
      </c>
      <c r="CG119" s="342">
        <f t="shared" si="626"/>
        <v>0</v>
      </c>
      <c r="CH119" s="341">
        <f t="shared" si="627"/>
        <v>0</v>
      </c>
      <c r="CI119" s="342">
        <f t="shared" si="628"/>
        <v>0</v>
      </c>
      <c r="CJ119" s="341">
        <f t="shared" si="629"/>
        <v>0</v>
      </c>
      <c r="CK119" s="342">
        <f t="shared" si="630"/>
        <v>0</v>
      </c>
      <c r="CL119" s="341">
        <f t="shared" si="631"/>
        <v>0</v>
      </c>
      <c r="CM119" s="341">
        <f t="shared" si="632"/>
        <v>0</v>
      </c>
      <c r="CN119" s="341">
        <f t="shared" si="633"/>
        <v>0</v>
      </c>
      <c r="CO119" s="341">
        <f t="shared" si="634"/>
        <v>0</v>
      </c>
      <c r="CP119" s="341">
        <f t="shared" si="635"/>
        <v>0</v>
      </c>
      <c r="CQ119" s="342">
        <f t="shared" si="636"/>
        <v>0</v>
      </c>
      <c r="CR119" s="341">
        <f t="shared" si="637"/>
        <v>0</v>
      </c>
      <c r="CS119" s="342">
        <f t="shared" si="638"/>
        <v>0</v>
      </c>
      <c r="CT119" s="341">
        <f t="shared" si="639"/>
        <v>0</v>
      </c>
      <c r="CU119" s="342">
        <f t="shared" si="640"/>
        <v>0</v>
      </c>
      <c r="CV119" s="344">
        <f t="shared" si="68"/>
        <v>0</v>
      </c>
      <c r="CW119" s="344">
        <f t="shared" si="641"/>
        <v>0</v>
      </c>
      <c r="CX119" s="344">
        <f t="shared" si="69"/>
        <v>0</v>
      </c>
      <c r="CY119" s="344">
        <f t="shared" si="642"/>
        <v>0</v>
      </c>
      <c r="CZ119" s="344">
        <f t="shared" si="71"/>
        <v>0</v>
      </c>
      <c r="DA119" s="344">
        <f t="shared" si="643"/>
        <v>0</v>
      </c>
      <c r="DB119" s="344">
        <f t="shared" si="73"/>
        <v>0</v>
      </c>
      <c r="DC119" s="344">
        <f t="shared" si="644"/>
        <v>0</v>
      </c>
      <c r="DD119" s="344">
        <f t="shared" si="75"/>
        <v>0</v>
      </c>
      <c r="DE119" s="344">
        <f t="shared" si="645"/>
        <v>0</v>
      </c>
      <c r="DF119" s="344">
        <f t="shared" si="77"/>
        <v>0</v>
      </c>
      <c r="DG119" s="344">
        <f t="shared" si="646"/>
        <v>0</v>
      </c>
      <c r="DH119" s="344">
        <f t="shared" si="79"/>
        <v>0</v>
      </c>
      <c r="DI119" s="344">
        <f t="shared" si="647"/>
        <v>0</v>
      </c>
      <c r="DJ119" s="344">
        <f t="shared" si="648"/>
        <v>0</v>
      </c>
      <c r="DK119" s="344">
        <f t="shared" si="649"/>
        <v>0</v>
      </c>
      <c r="DL119" s="344">
        <f t="shared" si="650"/>
        <v>0</v>
      </c>
      <c r="DM119" s="342">
        <f t="shared" si="651"/>
        <v>0</v>
      </c>
      <c r="DN119" s="344">
        <f t="shared" si="652"/>
        <v>0</v>
      </c>
      <c r="DO119" s="342">
        <f t="shared" si="653"/>
        <v>0</v>
      </c>
      <c r="DP119" s="344">
        <f t="shared" si="654"/>
        <v>0</v>
      </c>
      <c r="DQ119" s="342">
        <f t="shared" si="655"/>
        <v>0</v>
      </c>
      <c r="DR119" s="341">
        <f t="shared" si="613"/>
        <v>0</v>
      </c>
      <c r="DS119" s="341">
        <f t="shared" si="656"/>
        <v>0</v>
      </c>
      <c r="DT119" s="341">
        <f t="shared" si="657"/>
        <v>0</v>
      </c>
      <c r="DU119" s="341">
        <f t="shared" si="658"/>
        <v>0</v>
      </c>
      <c r="DV119" s="341">
        <f t="shared" si="659"/>
        <v>0</v>
      </c>
      <c r="DW119" s="341">
        <f t="shared" si="660"/>
        <v>0</v>
      </c>
      <c r="DX119" s="341">
        <f t="shared" si="661"/>
        <v>0</v>
      </c>
      <c r="DY119" s="341">
        <f t="shared" si="662"/>
        <v>0</v>
      </c>
      <c r="DZ119" s="341">
        <f t="shared" si="663"/>
        <v>0</v>
      </c>
      <c r="EA119" s="341">
        <f t="shared" si="664"/>
        <v>0</v>
      </c>
      <c r="EB119" s="341">
        <f t="shared" si="665"/>
        <v>0</v>
      </c>
      <c r="EC119" s="341">
        <f t="shared" si="666"/>
        <v>0</v>
      </c>
      <c r="ED119" s="341">
        <f t="shared" si="667"/>
        <v>0</v>
      </c>
      <c r="EE119" s="341">
        <f t="shared" si="668"/>
        <v>0</v>
      </c>
      <c r="EF119" s="341">
        <f t="shared" si="669"/>
        <v>0</v>
      </c>
      <c r="EG119" s="341">
        <f t="shared" si="670"/>
        <v>0</v>
      </c>
      <c r="EH119" s="341">
        <f t="shared" si="671"/>
        <v>0</v>
      </c>
      <c r="EI119" s="346">
        <f t="shared" si="672"/>
        <v>0</v>
      </c>
      <c r="EJ119" s="341">
        <f t="shared" si="673"/>
        <v>0</v>
      </c>
      <c r="EK119" s="347">
        <f t="shared" si="674"/>
        <v>0</v>
      </c>
      <c r="EL119" s="341">
        <f t="shared" si="675"/>
        <v>0</v>
      </c>
      <c r="EM119" s="347">
        <f t="shared" si="676"/>
        <v>0</v>
      </c>
      <c r="EN119" s="348">
        <f t="shared" si="677"/>
        <v>0</v>
      </c>
    </row>
    <row r="120" spans="1:144" ht="19.5" customHeight="1">
      <c r="A120" s="349">
        <f t="shared" si="612"/>
        <v>107</v>
      </c>
      <c r="B120" s="1136"/>
      <c r="C120" s="1136"/>
      <c r="D120" s="350"/>
      <c r="E120" s="350"/>
      <c r="F120" s="350"/>
      <c r="G120" s="350"/>
      <c r="H120" s="350"/>
      <c r="I120" s="351" t="s">
        <v>17</v>
      </c>
      <c r="J120" s="350"/>
      <c r="K120" s="351" t="s">
        <v>44</v>
      </c>
      <c r="L120" s="350"/>
      <c r="M120" s="350"/>
      <c r="N120" s="326" t="str">
        <f>IF(L120="常勤",1,IF(M120="","",IF(M120=0,0,IF(ROUND(M120/⑤⑧処遇Ⅰ入力シート!$B$17,1)&lt;0.1,0.1,ROUND(M120/⑤⑧処遇Ⅰ入力シート!$B$17,1)))))</f>
        <v/>
      </c>
      <c r="O120" s="327"/>
      <c r="P120" s="328" t="s">
        <v>342</v>
      </c>
      <c r="Q120" s="352"/>
      <c r="R120" s="353"/>
      <c r="S120" s="354"/>
      <c r="T120" s="354"/>
      <c r="U120" s="355">
        <f t="shared" si="614"/>
        <v>0</v>
      </c>
      <c r="V120" s="354"/>
      <c r="W120" s="333" t="e">
        <f>ROUND((U120+V120)*⑤⑧処遇Ⅰ入力シート!$AG$17/⑤⑧処遇Ⅰ入力シート!$AC$17,0)</f>
        <v>#DIV/0!</v>
      </c>
      <c r="X120" s="356" t="e">
        <f t="shared" si="615"/>
        <v>#DIV/0!</v>
      </c>
      <c r="Y120" s="353"/>
      <c r="Z120" s="354"/>
      <c r="AA120" s="354"/>
      <c r="AB120" s="354"/>
      <c r="AC120" s="354"/>
      <c r="AD120" s="335">
        <f t="shared" si="616"/>
        <v>0</v>
      </c>
      <c r="AE120" s="333" t="e">
        <f>ROUND(AD120*⑤⑧処遇Ⅰ入力シート!$AG$17/⑤⑧処遇Ⅰ入力シート!$AC$17,0)</f>
        <v>#DIV/0!</v>
      </c>
      <c r="AF120" s="356" t="e">
        <f t="shared" si="617"/>
        <v>#DIV/0!</v>
      </c>
      <c r="AG120" s="357"/>
      <c r="AH120" s="354"/>
      <c r="AI120" s="354"/>
      <c r="AJ120" s="333" t="e">
        <f>ROUND(SUM(AG120:AI120)*⑤⑧処遇Ⅰ入力シート!$AG$17/⑤⑧処遇Ⅰ入力シート!$AC$17,0)</f>
        <v>#DIV/0!</v>
      </c>
      <c r="AK120" s="358" t="e">
        <f t="shared" si="618"/>
        <v>#DIV/0!</v>
      </c>
      <c r="AL120" s="338">
        <f t="shared" si="619"/>
        <v>0</v>
      </c>
      <c r="AM120" s="1131"/>
      <c r="AN120" s="1131"/>
      <c r="AO120" s="1131"/>
      <c r="AP120" s="252"/>
      <c r="AQ120" s="252"/>
      <c r="AR120" s="252"/>
      <c r="AS120" s="370"/>
      <c r="AT120" s="370"/>
      <c r="AU120" s="371"/>
      <c r="AV120" s="371"/>
      <c r="AW120" s="371"/>
      <c r="AX120" s="370"/>
      <c r="AY120" s="370"/>
      <c r="AZ120" s="372"/>
      <c r="BA120" s="372"/>
      <c r="BB120" s="373"/>
      <c r="BC120" s="373"/>
      <c r="BD120" s="373"/>
      <c r="BE120" s="373"/>
      <c r="BF120" s="373"/>
      <c r="BG120" s="373"/>
      <c r="BH120" s="228"/>
      <c r="BI120" s="370"/>
      <c r="BJ120" s="370"/>
      <c r="BK120" s="371"/>
      <c r="BL120" s="371"/>
      <c r="BM120" s="371"/>
      <c r="BN120" s="370"/>
      <c r="BO120" s="370"/>
      <c r="BP120" s="372"/>
      <c r="BQ120" s="372"/>
      <c r="BR120" s="372"/>
      <c r="BS120" s="373"/>
      <c r="BT120" s="373"/>
      <c r="BU120" s="373"/>
      <c r="BV120" s="373"/>
      <c r="BW120" s="373"/>
      <c r="BX120" s="373"/>
      <c r="BY120" s="252"/>
      <c r="BZ120" s="339" t="str">
        <f t="shared" si="620"/>
        <v>0</v>
      </c>
      <c r="CB120" s="340">
        <f t="shared" si="621"/>
        <v>0</v>
      </c>
      <c r="CC120" s="341">
        <f t="shared" si="622"/>
        <v>0</v>
      </c>
      <c r="CD120" s="341">
        <f t="shared" si="623"/>
        <v>0</v>
      </c>
      <c r="CE120" s="341">
        <f t="shared" si="624"/>
        <v>0</v>
      </c>
      <c r="CF120" s="341">
        <f t="shared" si="625"/>
        <v>0</v>
      </c>
      <c r="CG120" s="342">
        <f t="shared" si="626"/>
        <v>0</v>
      </c>
      <c r="CH120" s="341">
        <f t="shared" si="627"/>
        <v>0</v>
      </c>
      <c r="CI120" s="342">
        <f t="shared" si="628"/>
        <v>0</v>
      </c>
      <c r="CJ120" s="341">
        <f t="shared" si="629"/>
        <v>0</v>
      </c>
      <c r="CK120" s="342">
        <f t="shared" si="630"/>
        <v>0</v>
      </c>
      <c r="CL120" s="341">
        <f t="shared" si="631"/>
        <v>0</v>
      </c>
      <c r="CM120" s="341">
        <f t="shared" si="632"/>
        <v>0</v>
      </c>
      <c r="CN120" s="341">
        <f t="shared" si="633"/>
        <v>0</v>
      </c>
      <c r="CO120" s="341">
        <f t="shared" si="634"/>
        <v>0</v>
      </c>
      <c r="CP120" s="341">
        <f t="shared" si="635"/>
        <v>0</v>
      </c>
      <c r="CQ120" s="342">
        <f t="shared" si="636"/>
        <v>0</v>
      </c>
      <c r="CR120" s="341">
        <f t="shared" si="637"/>
        <v>0</v>
      </c>
      <c r="CS120" s="342">
        <f t="shared" si="638"/>
        <v>0</v>
      </c>
      <c r="CT120" s="341">
        <f t="shared" si="639"/>
        <v>0</v>
      </c>
      <c r="CU120" s="342">
        <f t="shared" si="640"/>
        <v>0</v>
      </c>
      <c r="CV120" s="344">
        <f t="shared" si="68"/>
        <v>0</v>
      </c>
      <c r="CW120" s="344">
        <f t="shared" si="641"/>
        <v>0</v>
      </c>
      <c r="CX120" s="344">
        <f t="shared" si="69"/>
        <v>0</v>
      </c>
      <c r="CY120" s="344">
        <f t="shared" si="642"/>
        <v>0</v>
      </c>
      <c r="CZ120" s="344">
        <f t="shared" si="71"/>
        <v>0</v>
      </c>
      <c r="DA120" s="344">
        <f t="shared" si="643"/>
        <v>0</v>
      </c>
      <c r="DB120" s="344">
        <f t="shared" si="73"/>
        <v>0</v>
      </c>
      <c r="DC120" s="344">
        <f t="shared" si="644"/>
        <v>0</v>
      </c>
      <c r="DD120" s="344">
        <f t="shared" si="75"/>
        <v>0</v>
      </c>
      <c r="DE120" s="344">
        <f t="shared" si="645"/>
        <v>0</v>
      </c>
      <c r="DF120" s="344">
        <f t="shared" si="77"/>
        <v>0</v>
      </c>
      <c r="DG120" s="344">
        <f t="shared" si="646"/>
        <v>0</v>
      </c>
      <c r="DH120" s="344">
        <f t="shared" si="79"/>
        <v>0</v>
      </c>
      <c r="DI120" s="344">
        <f t="shared" si="647"/>
        <v>0</v>
      </c>
      <c r="DJ120" s="344">
        <f t="shared" si="648"/>
        <v>0</v>
      </c>
      <c r="DK120" s="344">
        <f t="shared" si="649"/>
        <v>0</v>
      </c>
      <c r="DL120" s="344">
        <f t="shared" si="650"/>
        <v>0</v>
      </c>
      <c r="DM120" s="342">
        <f t="shared" si="651"/>
        <v>0</v>
      </c>
      <c r="DN120" s="344">
        <f t="shared" si="652"/>
        <v>0</v>
      </c>
      <c r="DO120" s="342">
        <f t="shared" si="653"/>
        <v>0</v>
      </c>
      <c r="DP120" s="344">
        <f t="shared" si="654"/>
        <v>0</v>
      </c>
      <c r="DQ120" s="342">
        <f t="shared" si="655"/>
        <v>0</v>
      </c>
      <c r="DR120" s="341">
        <f t="shared" si="613"/>
        <v>0</v>
      </c>
      <c r="DS120" s="341">
        <f t="shared" si="656"/>
        <v>0</v>
      </c>
      <c r="DT120" s="341">
        <f t="shared" si="657"/>
        <v>0</v>
      </c>
      <c r="DU120" s="341">
        <f t="shared" si="658"/>
        <v>0</v>
      </c>
      <c r="DV120" s="341">
        <f t="shared" si="659"/>
        <v>0</v>
      </c>
      <c r="DW120" s="341">
        <f t="shared" si="660"/>
        <v>0</v>
      </c>
      <c r="DX120" s="341">
        <f t="shared" si="661"/>
        <v>0</v>
      </c>
      <c r="DY120" s="341">
        <f t="shared" si="662"/>
        <v>0</v>
      </c>
      <c r="DZ120" s="341">
        <f t="shared" si="663"/>
        <v>0</v>
      </c>
      <c r="EA120" s="341">
        <f t="shared" si="664"/>
        <v>0</v>
      </c>
      <c r="EB120" s="341">
        <f t="shared" si="665"/>
        <v>0</v>
      </c>
      <c r="EC120" s="341">
        <f t="shared" si="666"/>
        <v>0</v>
      </c>
      <c r="ED120" s="341">
        <f t="shared" si="667"/>
        <v>0</v>
      </c>
      <c r="EE120" s="341">
        <f t="shared" si="668"/>
        <v>0</v>
      </c>
      <c r="EF120" s="341">
        <f t="shared" si="669"/>
        <v>0</v>
      </c>
      <c r="EG120" s="341">
        <f t="shared" si="670"/>
        <v>0</v>
      </c>
      <c r="EH120" s="341">
        <f t="shared" si="671"/>
        <v>0</v>
      </c>
      <c r="EI120" s="346">
        <f t="shared" si="672"/>
        <v>0</v>
      </c>
      <c r="EJ120" s="341">
        <f t="shared" si="673"/>
        <v>0</v>
      </c>
      <c r="EK120" s="347">
        <f t="shared" si="674"/>
        <v>0</v>
      </c>
      <c r="EL120" s="341">
        <f t="shared" si="675"/>
        <v>0</v>
      </c>
      <c r="EM120" s="347">
        <f t="shared" si="676"/>
        <v>0</v>
      </c>
      <c r="EN120" s="348">
        <f t="shared" si="677"/>
        <v>0</v>
      </c>
    </row>
    <row r="121" spans="1:144" ht="19.5" customHeight="1">
      <c r="A121" s="349">
        <f t="shared" si="612"/>
        <v>108</v>
      </c>
      <c r="B121" s="1136"/>
      <c r="C121" s="1136"/>
      <c r="D121" s="350"/>
      <c r="E121" s="350"/>
      <c r="F121" s="350"/>
      <c r="G121" s="350"/>
      <c r="H121" s="350"/>
      <c r="I121" s="351" t="s">
        <v>17</v>
      </c>
      <c r="J121" s="350"/>
      <c r="K121" s="351" t="s">
        <v>44</v>
      </c>
      <c r="L121" s="350"/>
      <c r="M121" s="350"/>
      <c r="N121" s="326" t="str">
        <f>IF(L121="常勤",1,IF(M121="","",IF(M121=0,0,IF(ROUND(M121/⑤⑧処遇Ⅰ入力シート!$B$17,1)&lt;0.1,0.1,ROUND(M121/⑤⑧処遇Ⅰ入力シート!$B$17,1)))))</f>
        <v/>
      </c>
      <c r="O121" s="327"/>
      <c r="P121" s="328" t="s">
        <v>342</v>
      </c>
      <c r="Q121" s="352"/>
      <c r="R121" s="353"/>
      <c r="S121" s="354"/>
      <c r="T121" s="354"/>
      <c r="U121" s="355">
        <f t="shared" si="614"/>
        <v>0</v>
      </c>
      <c r="V121" s="354"/>
      <c r="W121" s="333" t="e">
        <f>ROUND((U121+V121)*⑤⑧処遇Ⅰ入力シート!$AG$17/⑤⑧処遇Ⅰ入力シート!$AC$17,0)</f>
        <v>#DIV/0!</v>
      </c>
      <c r="X121" s="356" t="e">
        <f t="shared" si="615"/>
        <v>#DIV/0!</v>
      </c>
      <c r="Y121" s="353"/>
      <c r="Z121" s="354"/>
      <c r="AA121" s="354"/>
      <c r="AB121" s="354"/>
      <c r="AC121" s="354"/>
      <c r="AD121" s="335">
        <f t="shared" si="616"/>
        <v>0</v>
      </c>
      <c r="AE121" s="333" t="e">
        <f>ROUND(AD121*⑤⑧処遇Ⅰ入力シート!$AG$17/⑤⑧処遇Ⅰ入力シート!$AC$17,0)</f>
        <v>#DIV/0!</v>
      </c>
      <c r="AF121" s="356" t="e">
        <f t="shared" si="617"/>
        <v>#DIV/0!</v>
      </c>
      <c r="AG121" s="357"/>
      <c r="AH121" s="354"/>
      <c r="AI121" s="354"/>
      <c r="AJ121" s="333" t="e">
        <f>ROUND(SUM(AG121:AI121)*⑤⑧処遇Ⅰ入力シート!$AG$17/⑤⑧処遇Ⅰ入力シート!$AC$17,0)</f>
        <v>#DIV/0!</v>
      </c>
      <c r="AK121" s="358" t="e">
        <f t="shared" si="618"/>
        <v>#DIV/0!</v>
      </c>
      <c r="AL121" s="338">
        <f t="shared" si="619"/>
        <v>0</v>
      </c>
      <c r="AM121" s="1131"/>
      <c r="AN121" s="1131"/>
      <c r="AO121" s="1131"/>
      <c r="AP121" s="252"/>
      <c r="AQ121" s="252"/>
      <c r="AR121" s="252"/>
      <c r="AS121" s="370"/>
      <c r="AT121" s="370"/>
      <c r="AU121" s="371"/>
      <c r="AV121" s="371"/>
      <c r="AW121" s="371"/>
      <c r="AX121" s="370"/>
      <c r="AY121" s="370"/>
      <c r="AZ121" s="372"/>
      <c r="BA121" s="372"/>
      <c r="BB121" s="373"/>
      <c r="BC121" s="373"/>
      <c r="BD121" s="373"/>
      <c r="BE121" s="373"/>
      <c r="BF121" s="373"/>
      <c r="BG121" s="373"/>
      <c r="BH121" s="228"/>
      <c r="BI121" s="370"/>
      <c r="BJ121" s="370"/>
      <c r="BK121" s="371"/>
      <c r="BL121" s="371"/>
      <c r="BM121" s="371"/>
      <c r="BN121" s="370"/>
      <c r="BO121" s="370"/>
      <c r="BP121" s="372"/>
      <c r="BQ121" s="372"/>
      <c r="BR121" s="372"/>
      <c r="BS121" s="373"/>
      <c r="BT121" s="373"/>
      <c r="BU121" s="373"/>
      <c r="BV121" s="373"/>
      <c r="BW121" s="373"/>
      <c r="BX121" s="373"/>
      <c r="BY121" s="252"/>
      <c r="BZ121" s="339" t="str">
        <f t="shared" si="620"/>
        <v>0</v>
      </c>
      <c r="CB121" s="340">
        <f t="shared" si="621"/>
        <v>0</v>
      </c>
      <c r="CC121" s="341">
        <f t="shared" si="622"/>
        <v>0</v>
      </c>
      <c r="CD121" s="341">
        <f t="shared" si="623"/>
        <v>0</v>
      </c>
      <c r="CE121" s="341">
        <f t="shared" si="624"/>
        <v>0</v>
      </c>
      <c r="CF121" s="341">
        <f t="shared" si="625"/>
        <v>0</v>
      </c>
      <c r="CG121" s="342">
        <f t="shared" si="626"/>
        <v>0</v>
      </c>
      <c r="CH121" s="341">
        <f t="shared" si="627"/>
        <v>0</v>
      </c>
      <c r="CI121" s="342">
        <f t="shared" si="628"/>
        <v>0</v>
      </c>
      <c r="CJ121" s="341">
        <f t="shared" si="629"/>
        <v>0</v>
      </c>
      <c r="CK121" s="342">
        <f t="shared" si="630"/>
        <v>0</v>
      </c>
      <c r="CL121" s="341">
        <f t="shared" si="631"/>
        <v>0</v>
      </c>
      <c r="CM121" s="341">
        <f t="shared" si="632"/>
        <v>0</v>
      </c>
      <c r="CN121" s="341">
        <f t="shared" si="633"/>
        <v>0</v>
      </c>
      <c r="CO121" s="341">
        <f t="shared" si="634"/>
        <v>0</v>
      </c>
      <c r="CP121" s="341">
        <f t="shared" si="635"/>
        <v>0</v>
      </c>
      <c r="CQ121" s="342">
        <f t="shared" si="636"/>
        <v>0</v>
      </c>
      <c r="CR121" s="341">
        <f t="shared" si="637"/>
        <v>0</v>
      </c>
      <c r="CS121" s="342">
        <f t="shared" si="638"/>
        <v>0</v>
      </c>
      <c r="CT121" s="341">
        <f t="shared" si="639"/>
        <v>0</v>
      </c>
      <c r="CU121" s="342">
        <f t="shared" si="640"/>
        <v>0</v>
      </c>
      <c r="CV121" s="344">
        <f t="shared" si="68"/>
        <v>0</v>
      </c>
      <c r="CW121" s="344">
        <f t="shared" si="641"/>
        <v>0</v>
      </c>
      <c r="CX121" s="344">
        <f t="shared" si="69"/>
        <v>0</v>
      </c>
      <c r="CY121" s="344">
        <f t="shared" si="642"/>
        <v>0</v>
      </c>
      <c r="CZ121" s="344">
        <f t="shared" si="71"/>
        <v>0</v>
      </c>
      <c r="DA121" s="344">
        <f t="shared" si="643"/>
        <v>0</v>
      </c>
      <c r="DB121" s="344">
        <f t="shared" si="73"/>
        <v>0</v>
      </c>
      <c r="DC121" s="344">
        <f t="shared" si="644"/>
        <v>0</v>
      </c>
      <c r="DD121" s="344">
        <f t="shared" si="75"/>
        <v>0</v>
      </c>
      <c r="DE121" s="344">
        <f t="shared" si="645"/>
        <v>0</v>
      </c>
      <c r="DF121" s="344">
        <f t="shared" si="77"/>
        <v>0</v>
      </c>
      <c r="DG121" s="344">
        <f t="shared" si="646"/>
        <v>0</v>
      </c>
      <c r="DH121" s="344">
        <f t="shared" si="79"/>
        <v>0</v>
      </c>
      <c r="DI121" s="344">
        <f t="shared" si="647"/>
        <v>0</v>
      </c>
      <c r="DJ121" s="344">
        <f t="shared" si="648"/>
        <v>0</v>
      </c>
      <c r="DK121" s="344">
        <f t="shared" si="649"/>
        <v>0</v>
      </c>
      <c r="DL121" s="344">
        <f t="shared" si="650"/>
        <v>0</v>
      </c>
      <c r="DM121" s="342">
        <f t="shared" si="651"/>
        <v>0</v>
      </c>
      <c r="DN121" s="344">
        <f t="shared" si="652"/>
        <v>0</v>
      </c>
      <c r="DO121" s="342">
        <f t="shared" si="653"/>
        <v>0</v>
      </c>
      <c r="DP121" s="344">
        <f t="shared" si="654"/>
        <v>0</v>
      </c>
      <c r="DQ121" s="342">
        <f t="shared" si="655"/>
        <v>0</v>
      </c>
      <c r="DR121" s="341">
        <f t="shared" si="613"/>
        <v>0</v>
      </c>
      <c r="DS121" s="341">
        <f t="shared" si="656"/>
        <v>0</v>
      </c>
      <c r="DT121" s="341">
        <f t="shared" si="657"/>
        <v>0</v>
      </c>
      <c r="DU121" s="341">
        <f t="shared" si="658"/>
        <v>0</v>
      </c>
      <c r="DV121" s="341">
        <f t="shared" si="659"/>
        <v>0</v>
      </c>
      <c r="DW121" s="341">
        <f t="shared" si="660"/>
        <v>0</v>
      </c>
      <c r="DX121" s="341">
        <f t="shared" si="661"/>
        <v>0</v>
      </c>
      <c r="DY121" s="341">
        <f t="shared" si="662"/>
        <v>0</v>
      </c>
      <c r="DZ121" s="341">
        <f t="shared" si="663"/>
        <v>0</v>
      </c>
      <c r="EA121" s="341">
        <f t="shared" si="664"/>
        <v>0</v>
      </c>
      <c r="EB121" s="341">
        <f t="shared" si="665"/>
        <v>0</v>
      </c>
      <c r="EC121" s="341">
        <f t="shared" si="666"/>
        <v>0</v>
      </c>
      <c r="ED121" s="341">
        <f t="shared" si="667"/>
        <v>0</v>
      </c>
      <c r="EE121" s="341">
        <f t="shared" si="668"/>
        <v>0</v>
      </c>
      <c r="EF121" s="341">
        <f t="shared" si="669"/>
        <v>0</v>
      </c>
      <c r="EG121" s="341">
        <f t="shared" si="670"/>
        <v>0</v>
      </c>
      <c r="EH121" s="341">
        <f t="shared" si="671"/>
        <v>0</v>
      </c>
      <c r="EI121" s="346">
        <f t="shared" si="672"/>
        <v>0</v>
      </c>
      <c r="EJ121" s="341">
        <f t="shared" si="673"/>
        <v>0</v>
      </c>
      <c r="EK121" s="347">
        <f t="shared" si="674"/>
        <v>0</v>
      </c>
      <c r="EL121" s="341">
        <f t="shared" si="675"/>
        <v>0</v>
      </c>
      <c r="EM121" s="347">
        <f t="shared" si="676"/>
        <v>0</v>
      </c>
      <c r="EN121" s="348">
        <f t="shared" si="677"/>
        <v>0</v>
      </c>
    </row>
    <row r="122" spans="1:144" ht="19.5" customHeight="1">
      <c r="A122" s="349">
        <f t="shared" si="612"/>
        <v>109</v>
      </c>
      <c r="B122" s="1136"/>
      <c r="C122" s="1136"/>
      <c r="D122" s="350"/>
      <c r="E122" s="350"/>
      <c r="F122" s="350"/>
      <c r="G122" s="350"/>
      <c r="H122" s="350"/>
      <c r="I122" s="351" t="s">
        <v>17</v>
      </c>
      <c r="J122" s="350"/>
      <c r="K122" s="351" t="s">
        <v>44</v>
      </c>
      <c r="L122" s="350"/>
      <c r="M122" s="350"/>
      <c r="N122" s="326" t="str">
        <f>IF(L122="常勤",1,IF(M122="","",IF(M122=0,0,IF(ROUND(M122/⑤⑧処遇Ⅰ入力シート!$B$17,1)&lt;0.1,0.1,ROUND(M122/⑤⑧処遇Ⅰ入力シート!$B$17,1)))))</f>
        <v/>
      </c>
      <c r="O122" s="327"/>
      <c r="P122" s="328" t="s">
        <v>342</v>
      </c>
      <c r="Q122" s="352"/>
      <c r="R122" s="353"/>
      <c r="S122" s="354"/>
      <c r="T122" s="354"/>
      <c r="U122" s="355">
        <f t="shared" si="614"/>
        <v>0</v>
      </c>
      <c r="V122" s="354"/>
      <c r="W122" s="333" t="e">
        <f>ROUND((U122+V122)*⑤⑧処遇Ⅰ入力シート!$AG$17/⑤⑧処遇Ⅰ入力シート!$AC$17,0)</f>
        <v>#DIV/0!</v>
      </c>
      <c r="X122" s="356" t="e">
        <f t="shared" si="615"/>
        <v>#DIV/0!</v>
      </c>
      <c r="Y122" s="353"/>
      <c r="Z122" s="354"/>
      <c r="AA122" s="354"/>
      <c r="AB122" s="354"/>
      <c r="AC122" s="354"/>
      <c r="AD122" s="335">
        <f t="shared" si="616"/>
        <v>0</v>
      </c>
      <c r="AE122" s="333" t="e">
        <f>ROUND(AD122*⑤⑧処遇Ⅰ入力シート!$AG$17/⑤⑧処遇Ⅰ入力シート!$AC$17,0)</f>
        <v>#DIV/0!</v>
      </c>
      <c r="AF122" s="356" t="e">
        <f t="shared" si="617"/>
        <v>#DIV/0!</v>
      </c>
      <c r="AG122" s="357"/>
      <c r="AH122" s="354"/>
      <c r="AI122" s="354"/>
      <c r="AJ122" s="333" t="e">
        <f>ROUND(SUM(AG122:AI122)*⑤⑧処遇Ⅰ入力シート!$AG$17/⑤⑧処遇Ⅰ入力シート!$AC$17,0)</f>
        <v>#DIV/0!</v>
      </c>
      <c r="AK122" s="358" t="e">
        <f t="shared" si="618"/>
        <v>#DIV/0!</v>
      </c>
      <c r="AL122" s="338">
        <f t="shared" si="619"/>
        <v>0</v>
      </c>
      <c r="AM122" s="1131"/>
      <c r="AN122" s="1131"/>
      <c r="AO122" s="1131"/>
      <c r="AP122" s="252"/>
      <c r="AQ122" s="252"/>
      <c r="AR122" s="252"/>
      <c r="AS122" s="370"/>
      <c r="AT122" s="370"/>
      <c r="AU122" s="371"/>
      <c r="AV122" s="371"/>
      <c r="AW122" s="371"/>
      <c r="AX122" s="370"/>
      <c r="AY122" s="370"/>
      <c r="AZ122" s="372"/>
      <c r="BA122" s="372"/>
      <c r="BB122" s="373"/>
      <c r="BC122" s="373"/>
      <c r="BD122" s="373"/>
      <c r="BE122" s="373"/>
      <c r="BF122" s="373"/>
      <c r="BG122" s="373"/>
      <c r="BH122" s="228"/>
      <c r="BI122" s="370"/>
      <c r="BJ122" s="370"/>
      <c r="BK122" s="371"/>
      <c r="BL122" s="371"/>
      <c r="BM122" s="371"/>
      <c r="BN122" s="370"/>
      <c r="BO122" s="370"/>
      <c r="BP122" s="372"/>
      <c r="BQ122" s="372"/>
      <c r="BR122" s="372"/>
      <c r="BS122" s="373"/>
      <c r="BT122" s="373"/>
      <c r="BU122" s="373"/>
      <c r="BV122" s="373"/>
      <c r="BW122" s="373"/>
      <c r="BX122" s="373"/>
      <c r="BY122" s="252"/>
      <c r="BZ122" s="339" t="str">
        <f t="shared" si="620"/>
        <v>0</v>
      </c>
      <c r="CB122" s="340">
        <f t="shared" si="621"/>
        <v>0</v>
      </c>
      <c r="CC122" s="341">
        <f t="shared" si="622"/>
        <v>0</v>
      </c>
      <c r="CD122" s="341">
        <f t="shared" si="623"/>
        <v>0</v>
      </c>
      <c r="CE122" s="341">
        <f t="shared" si="624"/>
        <v>0</v>
      </c>
      <c r="CF122" s="341">
        <f t="shared" si="625"/>
        <v>0</v>
      </c>
      <c r="CG122" s="342">
        <f t="shared" si="626"/>
        <v>0</v>
      </c>
      <c r="CH122" s="341">
        <f t="shared" si="627"/>
        <v>0</v>
      </c>
      <c r="CI122" s="342">
        <f t="shared" si="628"/>
        <v>0</v>
      </c>
      <c r="CJ122" s="341">
        <f t="shared" si="629"/>
        <v>0</v>
      </c>
      <c r="CK122" s="342">
        <f t="shared" si="630"/>
        <v>0</v>
      </c>
      <c r="CL122" s="341">
        <f t="shared" si="631"/>
        <v>0</v>
      </c>
      <c r="CM122" s="341">
        <f t="shared" si="632"/>
        <v>0</v>
      </c>
      <c r="CN122" s="341">
        <f t="shared" si="633"/>
        <v>0</v>
      </c>
      <c r="CO122" s="341">
        <f t="shared" si="634"/>
        <v>0</v>
      </c>
      <c r="CP122" s="341">
        <f t="shared" si="635"/>
        <v>0</v>
      </c>
      <c r="CQ122" s="342">
        <f t="shared" si="636"/>
        <v>0</v>
      </c>
      <c r="CR122" s="341">
        <f t="shared" si="637"/>
        <v>0</v>
      </c>
      <c r="CS122" s="342">
        <f t="shared" si="638"/>
        <v>0</v>
      </c>
      <c r="CT122" s="341">
        <f t="shared" si="639"/>
        <v>0</v>
      </c>
      <c r="CU122" s="342">
        <f t="shared" si="640"/>
        <v>0</v>
      </c>
      <c r="CV122" s="344">
        <f t="shared" si="68"/>
        <v>0</v>
      </c>
      <c r="CW122" s="344">
        <f t="shared" si="641"/>
        <v>0</v>
      </c>
      <c r="CX122" s="344">
        <f t="shared" si="69"/>
        <v>0</v>
      </c>
      <c r="CY122" s="344">
        <f t="shared" si="642"/>
        <v>0</v>
      </c>
      <c r="CZ122" s="344">
        <f t="shared" si="71"/>
        <v>0</v>
      </c>
      <c r="DA122" s="344">
        <f t="shared" si="643"/>
        <v>0</v>
      </c>
      <c r="DB122" s="344">
        <f t="shared" si="73"/>
        <v>0</v>
      </c>
      <c r="DC122" s="344">
        <f t="shared" si="644"/>
        <v>0</v>
      </c>
      <c r="DD122" s="344">
        <f t="shared" si="75"/>
        <v>0</v>
      </c>
      <c r="DE122" s="344">
        <f t="shared" si="645"/>
        <v>0</v>
      </c>
      <c r="DF122" s="344">
        <f t="shared" si="77"/>
        <v>0</v>
      </c>
      <c r="DG122" s="344">
        <f t="shared" si="646"/>
        <v>0</v>
      </c>
      <c r="DH122" s="344">
        <f t="shared" si="79"/>
        <v>0</v>
      </c>
      <c r="DI122" s="344">
        <f t="shared" si="647"/>
        <v>0</v>
      </c>
      <c r="DJ122" s="344">
        <f t="shared" si="648"/>
        <v>0</v>
      </c>
      <c r="DK122" s="344">
        <f t="shared" si="649"/>
        <v>0</v>
      </c>
      <c r="DL122" s="344">
        <f t="shared" si="650"/>
        <v>0</v>
      </c>
      <c r="DM122" s="342">
        <f t="shared" si="651"/>
        <v>0</v>
      </c>
      <c r="DN122" s="344">
        <f t="shared" si="652"/>
        <v>0</v>
      </c>
      <c r="DO122" s="342">
        <f t="shared" si="653"/>
        <v>0</v>
      </c>
      <c r="DP122" s="344">
        <f t="shared" si="654"/>
        <v>0</v>
      </c>
      <c r="DQ122" s="342">
        <f t="shared" si="655"/>
        <v>0</v>
      </c>
      <c r="DR122" s="341">
        <f t="shared" si="613"/>
        <v>0</v>
      </c>
      <c r="DS122" s="341">
        <f t="shared" si="656"/>
        <v>0</v>
      </c>
      <c r="DT122" s="341">
        <f t="shared" si="657"/>
        <v>0</v>
      </c>
      <c r="DU122" s="341">
        <f t="shared" si="658"/>
        <v>0</v>
      </c>
      <c r="DV122" s="341">
        <f t="shared" si="659"/>
        <v>0</v>
      </c>
      <c r="DW122" s="341">
        <f t="shared" si="660"/>
        <v>0</v>
      </c>
      <c r="DX122" s="341">
        <f t="shared" si="661"/>
        <v>0</v>
      </c>
      <c r="DY122" s="341">
        <f t="shared" si="662"/>
        <v>0</v>
      </c>
      <c r="DZ122" s="341">
        <f t="shared" si="663"/>
        <v>0</v>
      </c>
      <c r="EA122" s="341">
        <f t="shared" si="664"/>
        <v>0</v>
      </c>
      <c r="EB122" s="341">
        <f t="shared" si="665"/>
        <v>0</v>
      </c>
      <c r="EC122" s="341">
        <f t="shared" si="666"/>
        <v>0</v>
      </c>
      <c r="ED122" s="341">
        <f t="shared" si="667"/>
        <v>0</v>
      </c>
      <c r="EE122" s="341">
        <f t="shared" si="668"/>
        <v>0</v>
      </c>
      <c r="EF122" s="341">
        <f t="shared" si="669"/>
        <v>0</v>
      </c>
      <c r="EG122" s="341">
        <f t="shared" si="670"/>
        <v>0</v>
      </c>
      <c r="EH122" s="341">
        <f t="shared" si="671"/>
        <v>0</v>
      </c>
      <c r="EI122" s="346">
        <f t="shared" si="672"/>
        <v>0</v>
      </c>
      <c r="EJ122" s="341">
        <f t="shared" si="673"/>
        <v>0</v>
      </c>
      <c r="EK122" s="347">
        <f t="shared" si="674"/>
        <v>0</v>
      </c>
      <c r="EL122" s="341">
        <f t="shared" si="675"/>
        <v>0</v>
      </c>
      <c r="EM122" s="347">
        <f t="shared" si="676"/>
        <v>0</v>
      </c>
      <c r="EN122" s="348">
        <f t="shared" si="677"/>
        <v>0</v>
      </c>
    </row>
    <row r="123" spans="1:144" ht="19.5" customHeight="1">
      <c r="A123" s="349">
        <f t="shared" si="612"/>
        <v>110</v>
      </c>
      <c r="B123" s="1136"/>
      <c r="C123" s="1136"/>
      <c r="D123" s="350"/>
      <c r="E123" s="350"/>
      <c r="F123" s="350"/>
      <c r="G123" s="350"/>
      <c r="H123" s="350"/>
      <c r="I123" s="351" t="s">
        <v>17</v>
      </c>
      <c r="J123" s="350"/>
      <c r="K123" s="351" t="s">
        <v>44</v>
      </c>
      <c r="L123" s="350"/>
      <c r="M123" s="350"/>
      <c r="N123" s="326" t="str">
        <f>IF(L123="常勤",1,IF(M123="","",IF(M123=0,0,IF(ROUND(M123/⑤⑧処遇Ⅰ入力シート!$B$17,1)&lt;0.1,0.1,ROUND(M123/⑤⑧処遇Ⅰ入力シート!$B$17,1)))))</f>
        <v/>
      </c>
      <c r="O123" s="327"/>
      <c r="P123" s="328" t="s">
        <v>342</v>
      </c>
      <c r="Q123" s="352"/>
      <c r="R123" s="353"/>
      <c r="S123" s="354"/>
      <c r="T123" s="354"/>
      <c r="U123" s="355">
        <f t="shared" si="614"/>
        <v>0</v>
      </c>
      <c r="V123" s="354"/>
      <c r="W123" s="333" t="e">
        <f>ROUND((U123+V123)*⑤⑧処遇Ⅰ入力シート!$AG$17/⑤⑧処遇Ⅰ入力シート!$AC$17,0)</f>
        <v>#DIV/0!</v>
      </c>
      <c r="X123" s="356" t="e">
        <f t="shared" si="615"/>
        <v>#DIV/0!</v>
      </c>
      <c r="Y123" s="353"/>
      <c r="Z123" s="354"/>
      <c r="AA123" s="354"/>
      <c r="AB123" s="354"/>
      <c r="AC123" s="354"/>
      <c r="AD123" s="335">
        <f t="shared" si="616"/>
        <v>0</v>
      </c>
      <c r="AE123" s="333" t="e">
        <f>ROUND(AD123*⑤⑧処遇Ⅰ入力シート!$AG$17/⑤⑧処遇Ⅰ入力シート!$AC$17,0)</f>
        <v>#DIV/0!</v>
      </c>
      <c r="AF123" s="356" t="e">
        <f t="shared" si="617"/>
        <v>#DIV/0!</v>
      </c>
      <c r="AG123" s="357"/>
      <c r="AH123" s="354"/>
      <c r="AI123" s="354"/>
      <c r="AJ123" s="333" t="e">
        <f>ROUND(SUM(AG123:AI123)*⑤⑧処遇Ⅰ入力シート!$AG$17/⑤⑧処遇Ⅰ入力シート!$AC$17,0)</f>
        <v>#DIV/0!</v>
      </c>
      <c r="AK123" s="358" t="e">
        <f t="shared" si="618"/>
        <v>#DIV/0!</v>
      </c>
      <c r="AL123" s="338">
        <f t="shared" si="619"/>
        <v>0</v>
      </c>
      <c r="AM123" s="1131"/>
      <c r="AN123" s="1131"/>
      <c r="AO123" s="1131"/>
      <c r="AP123" s="252"/>
      <c r="AQ123" s="252"/>
      <c r="AR123" s="252"/>
      <c r="AS123" s="370"/>
      <c r="AT123" s="370"/>
      <c r="AU123" s="371"/>
      <c r="AV123" s="371"/>
      <c r="AW123" s="371"/>
      <c r="AX123" s="370"/>
      <c r="AY123" s="370"/>
      <c r="AZ123" s="372"/>
      <c r="BA123" s="372"/>
      <c r="BB123" s="373"/>
      <c r="BC123" s="373"/>
      <c r="BD123" s="373"/>
      <c r="BE123" s="373"/>
      <c r="BF123" s="373"/>
      <c r="BG123" s="373"/>
      <c r="BH123" s="228"/>
      <c r="BI123" s="370"/>
      <c r="BJ123" s="370"/>
      <c r="BK123" s="371"/>
      <c r="BL123" s="371"/>
      <c r="BM123" s="371"/>
      <c r="BN123" s="370"/>
      <c r="BO123" s="370"/>
      <c r="BP123" s="372"/>
      <c r="BQ123" s="372"/>
      <c r="BR123" s="372"/>
      <c r="BS123" s="373"/>
      <c r="BT123" s="373"/>
      <c r="BU123" s="373"/>
      <c r="BV123" s="373"/>
      <c r="BW123" s="373"/>
      <c r="BX123" s="373"/>
      <c r="BY123" s="252"/>
      <c r="BZ123" s="339" t="str">
        <f t="shared" si="620"/>
        <v>0</v>
      </c>
      <c r="CB123" s="340">
        <f t="shared" si="621"/>
        <v>0</v>
      </c>
      <c r="CC123" s="341">
        <f t="shared" si="622"/>
        <v>0</v>
      </c>
      <c r="CD123" s="341">
        <f t="shared" si="623"/>
        <v>0</v>
      </c>
      <c r="CE123" s="341">
        <f t="shared" si="624"/>
        <v>0</v>
      </c>
      <c r="CF123" s="341">
        <f t="shared" si="625"/>
        <v>0</v>
      </c>
      <c r="CG123" s="342">
        <f t="shared" si="626"/>
        <v>0</v>
      </c>
      <c r="CH123" s="341">
        <f t="shared" si="627"/>
        <v>0</v>
      </c>
      <c r="CI123" s="342">
        <f t="shared" si="628"/>
        <v>0</v>
      </c>
      <c r="CJ123" s="341">
        <f t="shared" si="629"/>
        <v>0</v>
      </c>
      <c r="CK123" s="342">
        <f t="shared" si="630"/>
        <v>0</v>
      </c>
      <c r="CL123" s="341">
        <f t="shared" si="631"/>
        <v>0</v>
      </c>
      <c r="CM123" s="341">
        <f t="shared" si="632"/>
        <v>0</v>
      </c>
      <c r="CN123" s="341">
        <f t="shared" si="633"/>
        <v>0</v>
      </c>
      <c r="CO123" s="341">
        <f t="shared" si="634"/>
        <v>0</v>
      </c>
      <c r="CP123" s="341">
        <f t="shared" si="635"/>
        <v>0</v>
      </c>
      <c r="CQ123" s="342">
        <f t="shared" si="636"/>
        <v>0</v>
      </c>
      <c r="CR123" s="341">
        <f t="shared" si="637"/>
        <v>0</v>
      </c>
      <c r="CS123" s="342">
        <f t="shared" si="638"/>
        <v>0</v>
      </c>
      <c r="CT123" s="341">
        <f t="shared" si="639"/>
        <v>0</v>
      </c>
      <c r="CU123" s="342">
        <f t="shared" si="640"/>
        <v>0</v>
      </c>
      <c r="CV123" s="344">
        <f t="shared" si="68"/>
        <v>0</v>
      </c>
      <c r="CW123" s="344">
        <f t="shared" si="641"/>
        <v>0</v>
      </c>
      <c r="CX123" s="344">
        <f t="shared" si="69"/>
        <v>0</v>
      </c>
      <c r="CY123" s="344">
        <f t="shared" si="642"/>
        <v>0</v>
      </c>
      <c r="CZ123" s="344">
        <f t="shared" si="71"/>
        <v>0</v>
      </c>
      <c r="DA123" s="344">
        <f t="shared" si="643"/>
        <v>0</v>
      </c>
      <c r="DB123" s="344">
        <f t="shared" si="73"/>
        <v>0</v>
      </c>
      <c r="DC123" s="344">
        <f t="shared" si="644"/>
        <v>0</v>
      </c>
      <c r="DD123" s="344">
        <f t="shared" si="75"/>
        <v>0</v>
      </c>
      <c r="DE123" s="344">
        <f t="shared" si="645"/>
        <v>0</v>
      </c>
      <c r="DF123" s="344">
        <f t="shared" si="77"/>
        <v>0</v>
      </c>
      <c r="DG123" s="344">
        <f t="shared" si="646"/>
        <v>0</v>
      </c>
      <c r="DH123" s="344">
        <f t="shared" si="79"/>
        <v>0</v>
      </c>
      <c r="DI123" s="344">
        <f t="shared" si="647"/>
        <v>0</v>
      </c>
      <c r="DJ123" s="344">
        <f t="shared" si="648"/>
        <v>0</v>
      </c>
      <c r="DK123" s="344">
        <f t="shared" si="649"/>
        <v>0</v>
      </c>
      <c r="DL123" s="344">
        <f t="shared" si="650"/>
        <v>0</v>
      </c>
      <c r="DM123" s="342">
        <f t="shared" si="651"/>
        <v>0</v>
      </c>
      <c r="DN123" s="344">
        <f t="shared" si="652"/>
        <v>0</v>
      </c>
      <c r="DO123" s="342">
        <f t="shared" si="653"/>
        <v>0</v>
      </c>
      <c r="DP123" s="344">
        <f t="shared" si="654"/>
        <v>0</v>
      </c>
      <c r="DQ123" s="342">
        <f t="shared" si="655"/>
        <v>0</v>
      </c>
      <c r="DR123" s="341">
        <f t="shared" si="613"/>
        <v>0</v>
      </c>
      <c r="DS123" s="341">
        <f t="shared" si="656"/>
        <v>0</v>
      </c>
      <c r="DT123" s="341">
        <f t="shared" si="657"/>
        <v>0</v>
      </c>
      <c r="DU123" s="341">
        <f t="shared" si="658"/>
        <v>0</v>
      </c>
      <c r="DV123" s="341">
        <f t="shared" si="659"/>
        <v>0</v>
      </c>
      <c r="DW123" s="341">
        <f t="shared" si="660"/>
        <v>0</v>
      </c>
      <c r="DX123" s="341">
        <f t="shared" si="661"/>
        <v>0</v>
      </c>
      <c r="DY123" s="341">
        <f t="shared" si="662"/>
        <v>0</v>
      </c>
      <c r="DZ123" s="341">
        <f t="shared" si="663"/>
        <v>0</v>
      </c>
      <c r="EA123" s="341">
        <f t="shared" si="664"/>
        <v>0</v>
      </c>
      <c r="EB123" s="341">
        <f t="shared" si="665"/>
        <v>0</v>
      </c>
      <c r="EC123" s="341">
        <f t="shared" si="666"/>
        <v>0</v>
      </c>
      <c r="ED123" s="341">
        <f t="shared" si="667"/>
        <v>0</v>
      </c>
      <c r="EE123" s="341">
        <f t="shared" si="668"/>
        <v>0</v>
      </c>
      <c r="EF123" s="341">
        <f t="shared" si="669"/>
        <v>0</v>
      </c>
      <c r="EG123" s="341">
        <f t="shared" si="670"/>
        <v>0</v>
      </c>
      <c r="EH123" s="341">
        <f t="shared" si="671"/>
        <v>0</v>
      </c>
      <c r="EI123" s="346">
        <f t="shared" si="672"/>
        <v>0</v>
      </c>
      <c r="EJ123" s="341">
        <f t="shared" si="673"/>
        <v>0</v>
      </c>
      <c r="EK123" s="347">
        <f t="shared" si="674"/>
        <v>0</v>
      </c>
      <c r="EL123" s="341">
        <f t="shared" si="675"/>
        <v>0</v>
      </c>
      <c r="EM123" s="347">
        <f t="shared" si="676"/>
        <v>0</v>
      </c>
      <c r="EN123" s="348">
        <f t="shared" si="677"/>
        <v>0</v>
      </c>
    </row>
    <row r="124" spans="1:144" ht="19.5" customHeight="1">
      <c r="A124" s="349">
        <f t="shared" si="612"/>
        <v>111</v>
      </c>
      <c r="B124" s="1136"/>
      <c r="C124" s="1136"/>
      <c r="D124" s="350"/>
      <c r="E124" s="350"/>
      <c r="F124" s="350"/>
      <c r="G124" s="350"/>
      <c r="H124" s="350"/>
      <c r="I124" s="351" t="s">
        <v>17</v>
      </c>
      <c r="J124" s="350"/>
      <c r="K124" s="351" t="s">
        <v>44</v>
      </c>
      <c r="L124" s="350"/>
      <c r="M124" s="350"/>
      <c r="N124" s="326" t="str">
        <f>IF(L124="常勤",1,IF(M124="","",IF(M124=0,0,IF(ROUND(M124/⑤⑧処遇Ⅰ入力シート!$B$17,1)&lt;0.1,0.1,ROUND(M124/⑤⑧処遇Ⅰ入力シート!$B$17,1)))))</f>
        <v/>
      </c>
      <c r="O124" s="327"/>
      <c r="P124" s="328" t="s">
        <v>342</v>
      </c>
      <c r="Q124" s="352"/>
      <c r="R124" s="353"/>
      <c r="S124" s="354"/>
      <c r="T124" s="354"/>
      <c r="U124" s="355">
        <f t="shared" si="614"/>
        <v>0</v>
      </c>
      <c r="V124" s="354"/>
      <c r="W124" s="333" t="e">
        <f>ROUND((U124+V124)*⑤⑧処遇Ⅰ入力シート!$AG$17/⑤⑧処遇Ⅰ入力シート!$AC$17,0)</f>
        <v>#DIV/0!</v>
      </c>
      <c r="X124" s="356" t="e">
        <f t="shared" si="615"/>
        <v>#DIV/0!</v>
      </c>
      <c r="Y124" s="353"/>
      <c r="Z124" s="354"/>
      <c r="AA124" s="354"/>
      <c r="AB124" s="354"/>
      <c r="AC124" s="354"/>
      <c r="AD124" s="335">
        <f t="shared" si="616"/>
        <v>0</v>
      </c>
      <c r="AE124" s="333" t="e">
        <f>ROUND(AD124*⑤⑧処遇Ⅰ入力シート!$AG$17/⑤⑧処遇Ⅰ入力シート!$AC$17,0)</f>
        <v>#DIV/0!</v>
      </c>
      <c r="AF124" s="356" t="e">
        <f t="shared" si="617"/>
        <v>#DIV/0!</v>
      </c>
      <c r="AG124" s="357"/>
      <c r="AH124" s="354"/>
      <c r="AI124" s="354"/>
      <c r="AJ124" s="333" t="e">
        <f>ROUND(SUM(AG124:AI124)*⑤⑧処遇Ⅰ入力シート!$AG$17/⑤⑧処遇Ⅰ入力シート!$AC$17,0)</f>
        <v>#DIV/0!</v>
      </c>
      <c r="AK124" s="358" t="e">
        <f t="shared" si="618"/>
        <v>#DIV/0!</v>
      </c>
      <c r="AL124" s="338">
        <f t="shared" si="619"/>
        <v>0</v>
      </c>
      <c r="AM124" s="1131"/>
      <c r="AN124" s="1131"/>
      <c r="AO124" s="1131"/>
      <c r="AP124" s="252"/>
      <c r="AQ124" s="252"/>
      <c r="AR124" s="252"/>
      <c r="AS124" s="370"/>
      <c r="AT124" s="370"/>
      <c r="AU124" s="371"/>
      <c r="AV124" s="371"/>
      <c r="AW124" s="371"/>
      <c r="AX124" s="370"/>
      <c r="AY124" s="370"/>
      <c r="AZ124" s="372"/>
      <c r="BA124" s="372"/>
      <c r="BB124" s="373"/>
      <c r="BC124" s="373"/>
      <c r="BD124" s="373"/>
      <c r="BE124" s="373"/>
      <c r="BF124" s="373"/>
      <c r="BG124" s="373"/>
      <c r="BH124" s="228"/>
      <c r="BI124" s="370"/>
      <c r="BJ124" s="370"/>
      <c r="BK124" s="371"/>
      <c r="BL124" s="371"/>
      <c r="BM124" s="371"/>
      <c r="BN124" s="370"/>
      <c r="BO124" s="370"/>
      <c r="BP124" s="372"/>
      <c r="BQ124" s="372"/>
      <c r="BR124" s="372"/>
      <c r="BS124" s="373"/>
      <c r="BT124" s="373"/>
      <c r="BU124" s="373"/>
      <c r="BV124" s="373"/>
      <c r="BW124" s="373"/>
      <c r="BX124" s="373"/>
      <c r="BY124" s="252"/>
      <c r="BZ124" s="339" t="str">
        <f t="shared" si="620"/>
        <v>0</v>
      </c>
      <c r="CB124" s="340">
        <f t="shared" si="621"/>
        <v>0</v>
      </c>
      <c r="CC124" s="341">
        <f t="shared" si="622"/>
        <v>0</v>
      </c>
      <c r="CD124" s="341">
        <f t="shared" si="623"/>
        <v>0</v>
      </c>
      <c r="CE124" s="341">
        <f t="shared" si="624"/>
        <v>0</v>
      </c>
      <c r="CF124" s="341">
        <f t="shared" si="625"/>
        <v>0</v>
      </c>
      <c r="CG124" s="342">
        <f t="shared" si="626"/>
        <v>0</v>
      </c>
      <c r="CH124" s="341">
        <f t="shared" si="627"/>
        <v>0</v>
      </c>
      <c r="CI124" s="342">
        <f t="shared" si="628"/>
        <v>0</v>
      </c>
      <c r="CJ124" s="341">
        <f t="shared" si="629"/>
        <v>0</v>
      </c>
      <c r="CK124" s="342">
        <f t="shared" si="630"/>
        <v>0</v>
      </c>
      <c r="CL124" s="341">
        <f t="shared" si="631"/>
        <v>0</v>
      </c>
      <c r="CM124" s="341">
        <f t="shared" si="632"/>
        <v>0</v>
      </c>
      <c r="CN124" s="341">
        <f t="shared" si="633"/>
        <v>0</v>
      </c>
      <c r="CO124" s="341">
        <f t="shared" si="634"/>
        <v>0</v>
      </c>
      <c r="CP124" s="341">
        <f t="shared" si="635"/>
        <v>0</v>
      </c>
      <c r="CQ124" s="342">
        <f t="shared" si="636"/>
        <v>0</v>
      </c>
      <c r="CR124" s="341">
        <f t="shared" si="637"/>
        <v>0</v>
      </c>
      <c r="CS124" s="342">
        <f t="shared" si="638"/>
        <v>0</v>
      </c>
      <c r="CT124" s="341">
        <f t="shared" si="639"/>
        <v>0</v>
      </c>
      <c r="CU124" s="342">
        <f t="shared" si="640"/>
        <v>0</v>
      </c>
      <c r="CV124" s="344">
        <f t="shared" si="68"/>
        <v>0</v>
      </c>
      <c r="CW124" s="344">
        <f t="shared" si="641"/>
        <v>0</v>
      </c>
      <c r="CX124" s="344">
        <f t="shared" si="69"/>
        <v>0</v>
      </c>
      <c r="CY124" s="344">
        <f t="shared" si="642"/>
        <v>0</v>
      </c>
      <c r="CZ124" s="344">
        <f t="shared" si="71"/>
        <v>0</v>
      </c>
      <c r="DA124" s="344">
        <f t="shared" si="643"/>
        <v>0</v>
      </c>
      <c r="DB124" s="344">
        <f t="shared" si="73"/>
        <v>0</v>
      </c>
      <c r="DC124" s="344">
        <f t="shared" si="644"/>
        <v>0</v>
      </c>
      <c r="DD124" s="344">
        <f t="shared" si="75"/>
        <v>0</v>
      </c>
      <c r="DE124" s="344">
        <f t="shared" si="645"/>
        <v>0</v>
      </c>
      <c r="DF124" s="344">
        <f t="shared" si="77"/>
        <v>0</v>
      </c>
      <c r="DG124" s="344">
        <f t="shared" si="646"/>
        <v>0</v>
      </c>
      <c r="DH124" s="344">
        <f t="shared" si="79"/>
        <v>0</v>
      </c>
      <c r="DI124" s="344">
        <f t="shared" si="647"/>
        <v>0</v>
      </c>
      <c r="DJ124" s="344">
        <f t="shared" si="648"/>
        <v>0</v>
      </c>
      <c r="DK124" s="344">
        <f t="shared" si="649"/>
        <v>0</v>
      </c>
      <c r="DL124" s="344">
        <f t="shared" si="650"/>
        <v>0</v>
      </c>
      <c r="DM124" s="342">
        <f t="shared" si="651"/>
        <v>0</v>
      </c>
      <c r="DN124" s="344">
        <f t="shared" si="652"/>
        <v>0</v>
      </c>
      <c r="DO124" s="342">
        <f t="shared" si="653"/>
        <v>0</v>
      </c>
      <c r="DP124" s="344">
        <f t="shared" si="654"/>
        <v>0</v>
      </c>
      <c r="DQ124" s="342">
        <f t="shared" si="655"/>
        <v>0</v>
      </c>
      <c r="DR124" s="341">
        <f t="shared" si="613"/>
        <v>0</v>
      </c>
      <c r="DS124" s="341">
        <f t="shared" si="656"/>
        <v>0</v>
      </c>
      <c r="DT124" s="341">
        <f t="shared" si="657"/>
        <v>0</v>
      </c>
      <c r="DU124" s="341">
        <f t="shared" si="658"/>
        <v>0</v>
      </c>
      <c r="DV124" s="341">
        <f t="shared" si="659"/>
        <v>0</v>
      </c>
      <c r="DW124" s="341">
        <f t="shared" si="660"/>
        <v>0</v>
      </c>
      <c r="DX124" s="341">
        <f t="shared" si="661"/>
        <v>0</v>
      </c>
      <c r="DY124" s="341">
        <f t="shared" si="662"/>
        <v>0</v>
      </c>
      <c r="DZ124" s="341">
        <f t="shared" si="663"/>
        <v>0</v>
      </c>
      <c r="EA124" s="341">
        <f t="shared" si="664"/>
        <v>0</v>
      </c>
      <c r="EB124" s="341">
        <f t="shared" si="665"/>
        <v>0</v>
      </c>
      <c r="EC124" s="341">
        <f t="shared" si="666"/>
        <v>0</v>
      </c>
      <c r="ED124" s="341">
        <f t="shared" si="667"/>
        <v>0</v>
      </c>
      <c r="EE124" s="341">
        <f t="shared" si="668"/>
        <v>0</v>
      </c>
      <c r="EF124" s="341">
        <f t="shared" si="669"/>
        <v>0</v>
      </c>
      <c r="EG124" s="341">
        <f t="shared" si="670"/>
        <v>0</v>
      </c>
      <c r="EH124" s="341">
        <f t="shared" si="671"/>
        <v>0</v>
      </c>
      <c r="EI124" s="346">
        <f t="shared" si="672"/>
        <v>0</v>
      </c>
      <c r="EJ124" s="341">
        <f t="shared" si="673"/>
        <v>0</v>
      </c>
      <c r="EK124" s="347">
        <f t="shared" si="674"/>
        <v>0</v>
      </c>
      <c r="EL124" s="341">
        <f t="shared" si="675"/>
        <v>0</v>
      </c>
      <c r="EM124" s="347">
        <f t="shared" si="676"/>
        <v>0</v>
      </c>
      <c r="EN124" s="348">
        <f t="shared" si="677"/>
        <v>0</v>
      </c>
    </row>
    <row r="125" spans="1:144" ht="19.5" customHeight="1">
      <c r="A125" s="349">
        <f t="shared" si="612"/>
        <v>112</v>
      </c>
      <c r="B125" s="1136"/>
      <c r="C125" s="1136"/>
      <c r="D125" s="350"/>
      <c r="E125" s="350"/>
      <c r="F125" s="350"/>
      <c r="G125" s="350"/>
      <c r="H125" s="350"/>
      <c r="I125" s="351" t="s">
        <v>17</v>
      </c>
      <c r="J125" s="350"/>
      <c r="K125" s="351" t="s">
        <v>44</v>
      </c>
      <c r="L125" s="350"/>
      <c r="M125" s="350"/>
      <c r="N125" s="326" t="str">
        <f>IF(L125="常勤",1,IF(M125="","",IF(M125=0,0,IF(ROUND(M125/⑤⑧処遇Ⅰ入力シート!$B$17,1)&lt;0.1,0.1,ROUND(M125/⑤⑧処遇Ⅰ入力シート!$B$17,1)))))</f>
        <v/>
      </c>
      <c r="O125" s="327"/>
      <c r="P125" s="328" t="s">
        <v>342</v>
      </c>
      <c r="Q125" s="352"/>
      <c r="R125" s="353"/>
      <c r="S125" s="354"/>
      <c r="T125" s="354"/>
      <c r="U125" s="355">
        <f t="shared" si="614"/>
        <v>0</v>
      </c>
      <c r="V125" s="354"/>
      <c r="W125" s="333" t="e">
        <f>ROUND((U125+V125)*⑤⑧処遇Ⅰ入力シート!$AG$17/⑤⑧処遇Ⅰ入力シート!$AC$17,0)</f>
        <v>#DIV/0!</v>
      </c>
      <c r="X125" s="356" t="e">
        <f t="shared" si="615"/>
        <v>#DIV/0!</v>
      </c>
      <c r="Y125" s="353"/>
      <c r="Z125" s="354"/>
      <c r="AA125" s="354"/>
      <c r="AB125" s="354"/>
      <c r="AC125" s="354"/>
      <c r="AD125" s="335">
        <f t="shared" si="616"/>
        <v>0</v>
      </c>
      <c r="AE125" s="333" t="e">
        <f>ROUND(AD125*⑤⑧処遇Ⅰ入力シート!$AG$17/⑤⑧処遇Ⅰ入力シート!$AC$17,0)</f>
        <v>#DIV/0!</v>
      </c>
      <c r="AF125" s="356" t="e">
        <f t="shared" si="617"/>
        <v>#DIV/0!</v>
      </c>
      <c r="AG125" s="357"/>
      <c r="AH125" s="354"/>
      <c r="AI125" s="354"/>
      <c r="AJ125" s="333" t="e">
        <f>ROUND(SUM(AG125:AI125)*⑤⑧処遇Ⅰ入力シート!$AG$17/⑤⑧処遇Ⅰ入力シート!$AC$17,0)</f>
        <v>#DIV/0!</v>
      </c>
      <c r="AK125" s="358" t="e">
        <f t="shared" si="618"/>
        <v>#DIV/0!</v>
      </c>
      <c r="AL125" s="338">
        <f t="shared" si="619"/>
        <v>0</v>
      </c>
      <c r="AM125" s="1131"/>
      <c r="AN125" s="1131"/>
      <c r="AO125" s="1131"/>
      <c r="AP125" s="252"/>
      <c r="AQ125" s="252"/>
      <c r="AR125" s="252"/>
      <c r="AS125" s="370"/>
      <c r="AT125" s="370"/>
      <c r="AU125" s="371"/>
      <c r="AV125" s="371"/>
      <c r="AW125" s="371"/>
      <c r="AX125" s="370"/>
      <c r="AY125" s="370"/>
      <c r="AZ125" s="372"/>
      <c r="BA125" s="372"/>
      <c r="BB125" s="373"/>
      <c r="BC125" s="373"/>
      <c r="BD125" s="373"/>
      <c r="BE125" s="373"/>
      <c r="BF125" s="373"/>
      <c r="BG125" s="373"/>
      <c r="BH125" s="228"/>
      <c r="BI125" s="370"/>
      <c r="BJ125" s="370"/>
      <c r="BK125" s="371"/>
      <c r="BL125" s="371"/>
      <c r="BM125" s="371"/>
      <c r="BN125" s="370"/>
      <c r="BO125" s="370"/>
      <c r="BP125" s="372"/>
      <c r="BQ125" s="372"/>
      <c r="BR125" s="372"/>
      <c r="BS125" s="373"/>
      <c r="BT125" s="373"/>
      <c r="BU125" s="373"/>
      <c r="BV125" s="373"/>
      <c r="BW125" s="373"/>
      <c r="BX125" s="373"/>
      <c r="BY125" s="252"/>
      <c r="BZ125" s="339" t="str">
        <f t="shared" si="620"/>
        <v>0</v>
      </c>
      <c r="CB125" s="340">
        <f t="shared" si="621"/>
        <v>0</v>
      </c>
      <c r="CC125" s="341">
        <f t="shared" si="622"/>
        <v>0</v>
      </c>
      <c r="CD125" s="341">
        <f t="shared" si="623"/>
        <v>0</v>
      </c>
      <c r="CE125" s="341">
        <f t="shared" si="624"/>
        <v>0</v>
      </c>
      <c r="CF125" s="341">
        <f t="shared" si="625"/>
        <v>0</v>
      </c>
      <c r="CG125" s="342">
        <f t="shared" si="626"/>
        <v>0</v>
      </c>
      <c r="CH125" s="341">
        <f t="shared" si="627"/>
        <v>0</v>
      </c>
      <c r="CI125" s="342">
        <f t="shared" si="628"/>
        <v>0</v>
      </c>
      <c r="CJ125" s="341">
        <f t="shared" si="629"/>
        <v>0</v>
      </c>
      <c r="CK125" s="342">
        <f t="shared" si="630"/>
        <v>0</v>
      </c>
      <c r="CL125" s="341">
        <f t="shared" si="631"/>
        <v>0</v>
      </c>
      <c r="CM125" s="341">
        <f t="shared" si="632"/>
        <v>0</v>
      </c>
      <c r="CN125" s="341">
        <f t="shared" si="633"/>
        <v>0</v>
      </c>
      <c r="CO125" s="341">
        <f t="shared" si="634"/>
        <v>0</v>
      </c>
      <c r="CP125" s="341">
        <f t="shared" si="635"/>
        <v>0</v>
      </c>
      <c r="CQ125" s="342">
        <f t="shared" si="636"/>
        <v>0</v>
      </c>
      <c r="CR125" s="341">
        <f t="shared" si="637"/>
        <v>0</v>
      </c>
      <c r="CS125" s="342">
        <f t="shared" si="638"/>
        <v>0</v>
      </c>
      <c r="CT125" s="341">
        <f t="shared" si="639"/>
        <v>0</v>
      </c>
      <c r="CU125" s="342">
        <f t="shared" si="640"/>
        <v>0</v>
      </c>
      <c r="CV125" s="344">
        <f t="shared" si="68"/>
        <v>0</v>
      </c>
      <c r="CW125" s="344">
        <f t="shared" si="641"/>
        <v>0</v>
      </c>
      <c r="CX125" s="344">
        <f t="shared" si="69"/>
        <v>0</v>
      </c>
      <c r="CY125" s="344">
        <f t="shared" si="642"/>
        <v>0</v>
      </c>
      <c r="CZ125" s="344">
        <f t="shared" si="71"/>
        <v>0</v>
      </c>
      <c r="DA125" s="344">
        <f t="shared" si="643"/>
        <v>0</v>
      </c>
      <c r="DB125" s="344">
        <f t="shared" si="73"/>
        <v>0</v>
      </c>
      <c r="DC125" s="344">
        <f t="shared" si="644"/>
        <v>0</v>
      </c>
      <c r="DD125" s="344">
        <f t="shared" si="75"/>
        <v>0</v>
      </c>
      <c r="DE125" s="344">
        <f t="shared" si="645"/>
        <v>0</v>
      </c>
      <c r="DF125" s="344">
        <f t="shared" si="77"/>
        <v>0</v>
      </c>
      <c r="DG125" s="344">
        <f t="shared" si="646"/>
        <v>0</v>
      </c>
      <c r="DH125" s="344">
        <f t="shared" si="79"/>
        <v>0</v>
      </c>
      <c r="DI125" s="344">
        <f t="shared" si="647"/>
        <v>0</v>
      </c>
      <c r="DJ125" s="344">
        <f t="shared" si="648"/>
        <v>0</v>
      </c>
      <c r="DK125" s="344">
        <f t="shared" si="649"/>
        <v>0</v>
      </c>
      <c r="DL125" s="344">
        <f t="shared" si="650"/>
        <v>0</v>
      </c>
      <c r="DM125" s="342">
        <f t="shared" si="651"/>
        <v>0</v>
      </c>
      <c r="DN125" s="344">
        <f t="shared" si="652"/>
        <v>0</v>
      </c>
      <c r="DO125" s="342">
        <f t="shared" si="653"/>
        <v>0</v>
      </c>
      <c r="DP125" s="344">
        <f t="shared" si="654"/>
        <v>0</v>
      </c>
      <c r="DQ125" s="342">
        <f t="shared" si="655"/>
        <v>0</v>
      </c>
      <c r="DR125" s="341">
        <f t="shared" si="613"/>
        <v>0</v>
      </c>
      <c r="DS125" s="341">
        <f t="shared" si="656"/>
        <v>0</v>
      </c>
      <c r="DT125" s="341">
        <f t="shared" si="657"/>
        <v>0</v>
      </c>
      <c r="DU125" s="341">
        <f t="shared" si="658"/>
        <v>0</v>
      </c>
      <c r="DV125" s="341">
        <f t="shared" si="659"/>
        <v>0</v>
      </c>
      <c r="DW125" s="341">
        <f t="shared" si="660"/>
        <v>0</v>
      </c>
      <c r="DX125" s="341">
        <f t="shared" si="661"/>
        <v>0</v>
      </c>
      <c r="DY125" s="341">
        <f t="shared" si="662"/>
        <v>0</v>
      </c>
      <c r="DZ125" s="341">
        <f t="shared" si="663"/>
        <v>0</v>
      </c>
      <c r="EA125" s="341">
        <f t="shared" si="664"/>
        <v>0</v>
      </c>
      <c r="EB125" s="341">
        <f t="shared" si="665"/>
        <v>0</v>
      </c>
      <c r="EC125" s="341">
        <f t="shared" si="666"/>
        <v>0</v>
      </c>
      <c r="ED125" s="341">
        <f t="shared" si="667"/>
        <v>0</v>
      </c>
      <c r="EE125" s="341">
        <f t="shared" si="668"/>
        <v>0</v>
      </c>
      <c r="EF125" s="341">
        <f t="shared" si="669"/>
        <v>0</v>
      </c>
      <c r="EG125" s="341">
        <f t="shared" si="670"/>
        <v>0</v>
      </c>
      <c r="EH125" s="341">
        <f t="shared" si="671"/>
        <v>0</v>
      </c>
      <c r="EI125" s="346">
        <f t="shared" si="672"/>
        <v>0</v>
      </c>
      <c r="EJ125" s="341">
        <f t="shared" si="673"/>
        <v>0</v>
      </c>
      <c r="EK125" s="347">
        <f t="shared" si="674"/>
        <v>0</v>
      </c>
      <c r="EL125" s="341">
        <f t="shared" si="675"/>
        <v>0</v>
      </c>
      <c r="EM125" s="347">
        <f t="shared" si="676"/>
        <v>0</v>
      </c>
      <c r="EN125" s="348">
        <f t="shared" si="677"/>
        <v>0</v>
      </c>
    </row>
    <row r="126" spans="1:144" ht="19.5" customHeight="1">
      <c r="A126" s="349">
        <f t="shared" si="612"/>
        <v>113</v>
      </c>
      <c r="B126" s="1136"/>
      <c r="C126" s="1136"/>
      <c r="D126" s="350"/>
      <c r="E126" s="350"/>
      <c r="F126" s="350"/>
      <c r="G126" s="350"/>
      <c r="H126" s="350"/>
      <c r="I126" s="351" t="s">
        <v>17</v>
      </c>
      <c r="J126" s="350"/>
      <c r="K126" s="351" t="s">
        <v>44</v>
      </c>
      <c r="L126" s="350"/>
      <c r="M126" s="350"/>
      <c r="N126" s="326" t="str">
        <f>IF(L126="常勤",1,IF(M126="","",IF(M126=0,0,IF(ROUND(M126/⑤⑧処遇Ⅰ入力シート!$B$17,1)&lt;0.1,0.1,ROUND(M126/⑤⑧処遇Ⅰ入力シート!$B$17,1)))))</f>
        <v/>
      </c>
      <c r="O126" s="327"/>
      <c r="P126" s="328" t="s">
        <v>342</v>
      </c>
      <c r="Q126" s="352"/>
      <c r="R126" s="353"/>
      <c r="S126" s="354"/>
      <c r="T126" s="354"/>
      <c r="U126" s="355">
        <f t="shared" si="614"/>
        <v>0</v>
      </c>
      <c r="V126" s="354"/>
      <c r="W126" s="333" t="e">
        <f>ROUND((U126+V126)*⑤⑧処遇Ⅰ入力シート!$AG$17/⑤⑧処遇Ⅰ入力シート!$AC$17,0)</f>
        <v>#DIV/0!</v>
      </c>
      <c r="X126" s="356" t="e">
        <f t="shared" si="615"/>
        <v>#DIV/0!</v>
      </c>
      <c r="Y126" s="353"/>
      <c r="Z126" s="354"/>
      <c r="AA126" s="354"/>
      <c r="AB126" s="354"/>
      <c r="AC126" s="354"/>
      <c r="AD126" s="335">
        <f t="shared" si="616"/>
        <v>0</v>
      </c>
      <c r="AE126" s="333" t="e">
        <f>ROUND(AD126*⑤⑧処遇Ⅰ入力シート!$AG$17/⑤⑧処遇Ⅰ入力シート!$AC$17,0)</f>
        <v>#DIV/0!</v>
      </c>
      <c r="AF126" s="356" t="e">
        <f t="shared" si="617"/>
        <v>#DIV/0!</v>
      </c>
      <c r="AG126" s="357"/>
      <c r="AH126" s="354"/>
      <c r="AI126" s="354"/>
      <c r="AJ126" s="333" t="e">
        <f>ROUND(SUM(AG126:AI126)*⑤⑧処遇Ⅰ入力シート!$AG$17/⑤⑧処遇Ⅰ入力シート!$AC$17,0)</f>
        <v>#DIV/0!</v>
      </c>
      <c r="AK126" s="358" t="e">
        <f t="shared" si="618"/>
        <v>#DIV/0!</v>
      </c>
      <c r="AL126" s="338">
        <f t="shared" si="619"/>
        <v>0</v>
      </c>
      <c r="AM126" s="1131"/>
      <c r="AN126" s="1131"/>
      <c r="AO126" s="1131"/>
      <c r="AP126" s="252"/>
      <c r="AQ126" s="252"/>
      <c r="AR126" s="252"/>
      <c r="AS126" s="370"/>
      <c r="AT126" s="370"/>
      <c r="AU126" s="371"/>
      <c r="AV126" s="371"/>
      <c r="AW126" s="371"/>
      <c r="AX126" s="370"/>
      <c r="AY126" s="370"/>
      <c r="AZ126" s="372"/>
      <c r="BA126" s="372"/>
      <c r="BB126" s="373"/>
      <c r="BC126" s="373"/>
      <c r="BD126" s="373"/>
      <c r="BE126" s="373"/>
      <c r="BF126" s="373"/>
      <c r="BG126" s="373"/>
      <c r="BH126" s="228"/>
      <c r="BI126" s="370"/>
      <c r="BJ126" s="370"/>
      <c r="BK126" s="371"/>
      <c r="BL126" s="371"/>
      <c r="BM126" s="371"/>
      <c r="BN126" s="370"/>
      <c r="BO126" s="370"/>
      <c r="BP126" s="372"/>
      <c r="BQ126" s="372"/>
      <c r="BR126" s="372"/>
      <c r="BS126" s="373"/>
      <c r="BT126" s="373"/>
      <c r="BU126" s="373"/>
      <c r="BV126" s="373"/>
      <c r="BW126" s="373"/>
      <c r="BX126" s="373"/>
      <c r="BY126" s="252"/>
      <c r="BZ126" s="339" t="str">
        <f t="shared" si="620"/>
        <v>0</v>
      </c>
      <c r="CB126" s="340">
        <f t="shared" si="621"/>
        <v>0</v>
      </c>
      <c r="CC126" s="341">
        <f t="shared" si="622"/>
        <v>0</v>
      </c>
      <c r="CD126" s="341">
        <f t="shared" si="623"/>
        <v>0</v>
      </c>
      <c r="CE126" s="341">
        <f t="shared" si="624"/>
        <v>0</v>
      </c>
      <c r="CF126" s="341">
        <f t="shared" si="625"/>
        <v>0</v>
      </c>
      <c r="CG126" s="342">
        <f t="shared" si="626"/>
        <v>0</v>
      </c>
      <c r="CH126" s="341">
        <f t="shared" si="627"/>
        <v>0</v>
      </c>
      <c r="CI126" s="342">
        <f t="shared" si="628"/>
        <v>0</v>
      </c>
      <c r="CJ126" s="341">
        <f t="shared" si="629"/>
        <v>0</v>
      </c>
      <c r="CK126" s="342">
        <f t="shared" si="630"/>
        <v>0</v>
      </c>
      <c r="CL126" s="341">
        <f t="shared" si="631"/>
        <v>0</v>
      </c>
      <c r="CM126" s="341">
        <f t="shared" si="632"/>
        <v>0</v>
      </c>
      <c r="CN126" s="341">
        <f t="shared" si="633"/>
        <v>0</v>
      </c>
      <c r="CO126" s="341">
        <f t="shared" si="634"/>
        <v>0</v>
      </c>
      <c r="CP126" s="341">
        <f t="shared" si="635"/>
        <v>0</v>
      </c>
      <c r="CQ126" s="342">
        <f t="shared" si="636"/>
        <v>0</v>
      </c>
      <c r="CR126" s="341">
        <f t="shared" si="637"/>
        <v>0</v>
      </c>
      <c r="CS126" s="342">
        <f t="shared" si="638"/>
        <v>0</v>
      </c>
      <c r="CT126" s="341">
        <f t="shared" si="639"/>
        <v>0</v>
      </c>
      <c r="CU126" s="342">
        <f t="shared" si="640"/>
        <v>0</v>
      </c>
      <c r="CV126" s="344">
        <f t="shared" si="68"/>
        <v>0</v>
      </c>
      <c r="CW126" s="344">
        <f t="shared" si="641"/>
        <v>0</v>
      </c>
      <c r="CX126" s="344">
        <f t="shared" si="69"/>
        <v>0</v>
      </c>
      <c r="CY126" s="344">
        <f t="shared" si="642"/>
        <v>0</v>
      </c>
      <c r="CZ126" s="344">
        <f t="shared" si="71"/>
        <v>0</v>
      </c>
      <c r="DA126" s="344">
        <f t="shared" si="643"/>
        <v>0</v>
      </c>
      <c r="DB126" s="344">
        <f t="shared" si="73"/>
        <v>0</v>
      </c>
      <c r="DC126" s="344">
        <f t="shared" si="644"/>
        <v>0</v>
      </c>
      <c r="DD126" s="344">
        <f t="shared" si="75"/>
        <v>0</v>
      </c>
      <c r="DE126" s="344">
        <f t="shared" si="645"/>
        <v>0</v>
      </c>
      <c r="DF126" s="344">
        <f t="shared" si="77"/>
        <v>0</v>
      </c>
      <c r="DG126" s="344">
        <f t="shared" si="646"/>
        <v>0</v>
      </c>
      <c r="DH126" s="344">
        <f t="shared" si="79"/>
        <v>0</v>
      </c>
      <c r="DI126" s="344">
        <f t="shared" si="647"/>
        <v>0</v>
      </c>
      <c r="DJ126" s="344">
        <f t="shared" si="648"/>
        <v>0</v>
      </c>
      <c r="DK126" s="344">
        <f t="shared" si="649"/>
        <v>0</v>
      </c>
      <c r="DL126" s="344">
        <f t="shared" si="650"/>
        <v>0</v>
      </c>
      <c r="DM126" s="342">
        <f t="shared" si="651"/>
        <v>0</v>
      </c>
      <c r="DN126" s="344">
        <f t="shared" si="652"/>
        <v>0</v>
      </c>
      <c r="DO126" s="342">
        <f t="shared" si="653"/>
        <v>0</v>
      </c>
      <c r="DP126" s="344">
        <f t="shared" si="654"/>
        <v>0</v>
      </c>
      <c r="DQ126" s="342">
        <f t="shared" si="655"/>
        <v>0</v>
      </c>
      <c r="DR126" s="341">
        <f t="shared" si="613"/>
        <v>0</v>
      </c>
      <c r="DS126" s="341">
        <f t="shared" si="656"/>
        <v>0</v>
      </c>
      <c r="DT126" s="341">
        <f t="shared" si="657"/>
        <v>0</v>
      </c>
      <c r="DU126" s="341">
        <f t="shared" si="658"/>
        <v>0</v>
      </c>
      <c r="DV126" s="341">
        <f t="shared" si="659"/>
        <v>0</v>
      </c>
      <c r="DW126" s="341">
        <f t="shared" si="660"/>
        <v>0</v>
      </c>
      <c r="DX126" s="341">
        <f t="shared" si="661"/>
        <v>0</v>
      </c>
      <c r="DY126" s="341">
        <f t="shared" si="662"/>
        <v>0</v>
      </c>
      <c r="DZ126" s="341">
        <f t="shared" si="663"/>
        <v>0</v>
      </c>
      <c r="EA126" s="341">
        <f t="shared" si="664"/>
        <v>0</v>
      </c>
      <c r="EB126" s="341">
        <f t="shared" si="665"/>
        <v>0</v>
      </c>
      <c r="EC126" s="341">
        <f t="shared" si="666"/>
        <v>0</v>
      </c>
      <c r="ED126" s="341">
        <f t="shared" si="667"/>
        <v>0</v>
      </c>
      <c r="EE126" s="341">
        <f t="shared" si="668"/>
        <v>0</v>
      </c>
      <c r="EF126" s="341">
        <f t="shared" si="669"/>
        <v>0</v>
      </c>
      <c r="EG126" s="341">
        <f t="shared" si="670"/>
        <v>0</v>
      </c>
      <c r="EH126" s="341">
        <f t="shared" si="671"/>
        <v>0</v>
      </c>
      <c r="EI126" s="346">
        <f t="shared" si="672"/>
        <v>0</v>
      </c>
      <c r="EJ126" s="341">
        <f t="shared" si="673"/>
        <v>0</v>
      </c>
      <c r="EK126" s="347">
        <f t="shared" si="674"/>
        <v>0</v>
      </c>
      <c r="EL126" s="341">
        <f t="shared" si="675"/>
        <v>0</v>
      </c>
      <c r="EM126" s="347">
        <f t="shared" si="676"/>
        <v>0</v>
      </c>
      <c r="EN126" s="348">
        <f t="shared" si="677"/>
        <v>0</v>
      </c>
    </row>
    <row r="127" spans="1:144" ht="19.5" customHeight="1">
      <c r="A127" s="349">
        <f t="shared" si="612"/>
        <v>114</v>
      </c>
      <c r="B127" s="1136"/>
      <c r="C127" s="1136"/>
      <c r="D127" s="350"/>
      <c r="E127" s="350"/>
      <c r="F127" s="350"/>
      <c r="G127" s="350"/>
      <c r="H127" s="350"/>
      <c r="I127" s="351" t="s">
        <v>17</v>
      </c>
      <c r="J127" s="350"/>
      <c r="K127" s="351" t="s">
        <v>44</v>
      </c>
      <c r="L127" s="350"/>
      <c r="M127" s="350"/>
      <c r="N127" s="326" t="str">
        <f>IF(L127="常勤",1,IF(M127="","",IF(M127=0,0,IF(ROUND(M127/⑤⑧処遇Ⅰ入力シート!$B$17,1)&lt;0.1,0.1,ROUND(M127/⑤⑧処遇Ⅰ入力シート!$B$17,1)))))</f>
        <v/>
      </c>
      <c r="O127" s="327"/>
      <c r="P127" s="328" t="s">
        <v>342</v>
      </c>
      <c r="Q127" s="352"/>
      <c r="R127" s="353"/>
      <c r="S127" s="354"/>
      <c r="T127" s="354"/>
      <c r="U127" s="355">
        <f t="shared" si="614"/>
        <v>0</v>
      </c>
      <c r="V127" s="354"/>
      <c r="W127" s="333" t="e">
        <f>ROUND((U127+V127)*⑤⑧処遇Ⅰ入力シート!$AG$17/⑤⑧処遇Ⅰ入力シート!$AC$17,0)</f>
        <v>#DIV/0!</v>
      </c>
      <c r="X127" s="356" t="e">
        <f t="shared" si="615"/>
        <v>#DIV/0!</v>
      </c>
      <c r="Y127" s="353"/>
      <c r="Z127" s="354"/>
      <c r="AA127" s="354"/>
      <c r="AB127" s="354"/>
      <c r="AC127" s="354"/>
      <c r="AD127" s="335">
        <f t="shared" si="616"/>
        <v>0</v>
      </c>
      <c r="AE127" s="333" t="e">
        <f>ROUND(AD127*⑤⑧処遇Ⅰ入力シート!$AG$17/⑤⑧処遇Ⅰ入力シート!$AC$17,0)</f>
        <v>#DIV/0!</v>
      </c>
      <c r="AF127" s="356" t="e">
        <f t="shared" si="617"/>
        <v>#DIV/0!</v>
      </c>
      <c r="AG127" s="357"/>
      <c r="AH127" s="354"/>
      <c r="AI127" s="354"/>
      <c r="AJ127" s="333" t="e">
        <f>ROUND(SUM(AG127:AI127)*⑤⑧処遇Ⅰ入力シート!$AG$17/⑤⑧処遇Ⅰ入力シート!$AC$17,0)</f>
        <v>#DIV/0!</v>
      </c>
      <c r="AK127" s="358" t="e">
        <f t="shared" si="618"/>
        <v>#DIV/0!</v>
      </c>
      <c r="AL127" s="338">
        <f t="shared" si="619"/>
        <v>0</v>
      </c>
      <c r="AM127" s="1131"/>
      <c r="AN127" s="1131"/>
      <c r="AO127" s="1131"/>
      <c r="AP127" s="252"/>
      <c r="AQ127" s="252"/>
      <c r="AR127" s="252"/>
      <c r="AS127" s="370"/>
      <c r="AT127" s="370"/>
      <c r="AU127" s="371"/>
      <c r="AV127" s="371"/>
      <c r="AW127" s="371"/>
      <c r="AX127" s="370"/>
      <c r="AY127" s="370"/>
      <c r="AZ127" s="372"/>
      <c r="BA127" s="372"/>
      <c r="BB127" s="373"/>
      <c r="BC127" s="373"/>
      <c r="BD127" s="373"/>
      <c r="BE127" s="373"/>
      <c r="BF127" s="373"/>
      <c r="BG127" s="373"/>
      <c r="BH127" s="228"/>
      <c r="BI127" s="370"/>
      <c r="BJ127" s="370"/>
      <c r="BK127" s="371"/>
      <c r="BL127" s="371"/>
      <c r="BM127" s="371"/>
      <c r="BN127" s="370"/>
      <c r="BO127" s="370"/>
      <c r="BP127" s="372"/>
      <c r="BQ127" s="372"/>
      <c r="BR127" s="372"/>
      <c r="BS127" s="373"/>
      <c r="BT127" s="373"/>
      <c r="BU127" s="373"/>
      <c r="BV127" s="373"/>
      <c r="BW127" s="373"/>
      <c r="BX127" s="373"/>
      <c r="BY127" s="252"/>
      <c r="BZ127" s="339" t="str">
        <f t="shared" si="620"/>
        <v>0</v>
      </c>
      <c r="CB127" s="340">
        <f t="shared" si="621"/>
        <v>0</v>
      </c>
      <c r="CC127" s="341">
        <f t="shared" si="622"/>
        <v>0</v>
      </c>
      <c r="CD127" s="341">
        <f t="shared" si="623"/>
        <v>0</v>
      </c>
      <c r="CE127" s="341">
        <f t="shared" si="624"/>
        <v>0</v>
      </c>
      <c r="CF127" s="341">
        <f t="shared" si="625"/>
        <v>0</v>
      </c>
      <c r="CG127" s="342">
        <f t="shared" si="626"/>
        <v>0</v>
      </c>
      <c r="CH127" s="341">
        <f t="shared" si="627"/>
        <v>0</v>
      </c>
      <c r="CI127" s="342">
        <f t="shared" si="628"/>
        <v>0</v>
      </c>
      <c r="CJ127" s="341">
        <f t="shared" si="629"/>
        <v>0</v>
      </c>
      <c r="CK127" s="342">
        <f t="shared" si="630"/>
        <v>0</v>
      </c>
      <c r="CL127" s="341">
        <f t="shared" si="631"/>
        <v>0</v>
      </c>
      <c r="CM127" s="341">
        <f t="shared" si="632"/>
        <v>0</v>
      </c>
      <c r="CN127" s="341">
        <f t="shared" si="633"/>
        <v>0</v>
      </c>
      <c r="CO127" s="341">
        <f t="shared" si="634"/>
        <v>0</v>
      </c>
      <c r="CP127" s="341">
        <f t="shared" si="635"/>
        <v>0</v>
      </c>
      <c r="CQ127" s="342">
        <f t="shared" si="636"/>
        <v>0</v>
      </c>
      <c r="CR127" s="341">
        <f t="shared" si="637"/>
        <v>0</v>
      </c>
      <c r="CS127" s="342">
        <f t="shared" si="638"/>
        <v>0</v>
      </c>
      <c r="CT127" s="341">
        <f t="shared" si="639"/>
        <v>0</v>
      </c>
      <c r="CU127" s="342">
        <f t="shared" si="640"/>
        <v>0</v>
      </c>
      <c r="CV127" s="344">
        <f t="shared" si="68"/>
        <v>0</v>
      </c>
      <c r="CW127" s="344">
        <f t="shared" si="641"/>
        <v>0</v>
      </c>
      <c r="CX127" s="344">
        <f t="shared" si="69"/>
        <v>0</v>
      </c>
      <c r="CY127" s="344">
        <f t="shared" si="642"/>
        <v>0</v>
      </c>
      <c r="CZ127" s="344">
        <f t="shared" si="71"/>
        <v>0</v>
      </c>
      <c r="DA127" s="344">
        <f t="shared" si="643"/>
        <v>0</v>
      </c>
      <c r="DB127" s="344">
        <f t="shared" si="73"/>
        <v>0</v>
      </c>
      <c r="DC127" s="344">
        <f t="shared" si="644"/>
        <v>0</v>
      </c>
      <c r="DD127" s="344">
        <f t="shared" si="75"/>
        <v>0</v>
      </c>
      <c r="DE127" s="344">
        <f t="shared" si="645"/>
        <v>0</v>
      </c>
      <c r="DF127" s="344">
        <f t="shared" si="77"/>
        <v>0</v>
      </c>
      <c r="DG127" s="344">
        <f t="shared" si="646"/>
        <v>0</v>
      </c>
      <c r="DH127" s="344">
        <f t="shared" si="79"/>
        <v>0</v>
      </c>
      <c r="DI127" s="344">
        <f t="shared" si="647"/>
        <v>0</v>
      </c>
      <c r="DJ127" s="344">
        <f t="shared" si="648"/>
        <v>0</v>
      </c>
      <c r="DK127" s="344">
        <f t="shared" si="649"/>
        <v>0</v>
      </c>
      <c r="DL127" s="344">
        <f t="shared" si="650"/>
        <v>0</v>
      </c>
      <c r="DM127" s="342">
        <f t="shared" si="651"/>
        <v>0</v>
      </c>
      <c r="DN127" s="344">
        <f t="shared" si="652"/>
        <v>0</v>
      </c>
      <c r="DO127" s="342">
        <f t="shared" si="653"/>
        <v>0</v>
      </c>
      <c r="DP127" s="344">
        <f t="shared" si="654"/>
        <v>0</v>
      </c>
      <c r="DQ127" s="342">
        <f t="shared" si="655"/>
        <v>0</v>
      </c>
      <c r="DR127" s="341">
        <f t="shared" ref="DR127:DR158" si="678">DI127*$BZ127</f>
        <v>0</v>
      </c>
      <c r="DS127" s="341">
        <f t="shared" si="656"/>
        <v>0</v>
      </c>
      <c r="DT127" s="341">
        <f t="shared" si="657"/>
        <v>0</v>
      </c>
      <c r="DU127" s="341">
        <f t="shared" si="658"/>
        <v>0</v>
      </c>
      <c r="DV127" s="341">
        <f t="shared" si="659"/>
        <v>0</v>
      </c>
      <c r="DW127" s="341">
        <f t="shared" si="660"/>
        <v>0</v>
      </c>
      <c r="DX127" s="341">
        <f t="shared" si="661"/>
        <v>0</v>
      </c>
      <c r="DY127" s="341">
        <f t="shared" si="662"/>
        <v>0</v>
      </c>
      <c r="DZ127" s="341">
        <f t="shared" si="663"/>
        <v>0</v>
      </c>
      <c r="EA127" s="341">
        <f t="shared" si="664"/>
        <v>0</v>
      </c>
      <c r="EB127" s="341">
        <f t="shared" si="665"/>
        <v>0</v>
      </c>
      <c r="EC127" s="341">
        <f t="shared" si="666"/>
        <v>0</v>
      </c>
      <c r="ED127" s="341">
        <f t="shared" si="667"/>
        <v>0</v>
      </c>
      <c r="EE127" s="341">
        <f t="shared" si="668"/>
        <v>0</v>
      </c>
      <c r="EF127" s="341">
        <f t="shared" si="669"/>
        <v>0</v>
      </c>
      <c r="EG127" s="341">
        <f t="shared" si="670"/>
        <v>0</v>
      </c>
      <c r="EH127" s="341">
        <f t="shared" si="671"/>
        <v>0</v>
      </c>
      <c r="EI127" s="346">
        <f t="shared" si="672"/>
        <v>0</v>
      </c>
      <c r="EJ127" s="341">
        <f t="shared" si="673"/>
        <v>0</v>
      </c>
      <c r="EK127" s="347">
        <f t="shared" si="674"/>
        <v>0</v>
      </c>
      <c r="EL127" s="341">
        <f t="shared" si="675"/>
        <v>0</v>
      </c>
      <c r="EM127" s="347">
        <f t="shared" si="676"/>
        <v>0</v>
      </c>
      <c r="EN127" s="348">
        <f t="shared" si="677"/>
        <v>0</v>
      </c>
    </row>
    <row r="128" spans="1:144" ht="19.5" customHeight="1">
      <c r="A128" s="349">
        <f t="shared" si="612"/>
        <v>115</v>
      </c>
      <c r="B128" s="1136"/>
      <c r="C128" s="1136"/>
      <c r="D128" s="350"/>
      <c r="E128" s="350"/>
      <c r="F128" s="350"/>
      <c r="G128" s="350"/>
      <c r="H128" s="350"/>
      <c r="I128" s="351" t="s">
        <v>17</v>
      </c>
      <c r="J128" s="350"/>
      <c r="K128" s="351" t="s">
        <v>44</v>
      </c>
      <c r="L128" s="350"/>
      <c r="M128" s="350"/>
      <c r="N128" s="326" t="str">
        <f>IF(L128="常勤",1,IF(M128="","",IF(M128=0,0,IF(ROUND(M128/⑤⑧処遇Ⅰ入力シート!$B$17,1)&lt;0.1,0.1,ROUND(M128/⑤⑧処遇Ⅰ入力シート!$B$17,1)))))</f>
        <v/>
      </c>
      <c r="O128" s="327"/>
      <c r="P128" s="328" t="s">
        <v>342</v>
      </c>
      <c r="Q128" s="352"/>
      <c r="R128" s="353"/>
      <c r="S128" s="354"/>
      <c r="T128" s="354"/>
      <c r="U128" s="355">
        <f t="shared" si="614"/>
        <v>0</v>
      </c>
      <c r="V128" s="354"/>
      <c r="W128" s="333" t="e">
        <f>ROUND((U128+V128)*⑤⑧処遇Ⅰ入力シート!$AG$17/⑤⑧処遇Ⅰ入力シート!$AC$17,0)</f>
        <v>#DIV/0!</v>
      </c>
      <c r="X128" s="356" t="e">
        <f t="shared" si="615"/>
        <v>#DIV/0!</v>
      </c>
      <c r="Y128" s="353"/>
      <c r="Z128" s="354"/>
      <c r="AA128" s="354"/>
      <c r="AB128" s="354"/>
      <c r="AC128" s="354"/>
      <c r="AD128" s="335">
        <f t="shared" si="616"/>
        <v>0</v>
      </c>
      <c r="AE128" s="333" t="e">
        <f>ROUND(AD128*⑤⑧処遇Ⅰ入力シート!$AG$17/⑤⑧処遇Ⅰ入力シート!$AC$17,0)</f>
        <v>#DIV/0!</v>
      </c>
      <c r="AF128" s="356" t="e">
        <f t="shared" si="617"/>
        <v>#DIV/0!</v>
      </c>
      <c r="AG128" s="357"/>
      <c r="AH128" s="354"/>
      <c r="AI128" s="354"/>
      <c r="AJ128" s="333" t="e">
        <f>ROUND(SUM(AG128:AI128)*⑤⑧処遇Ⅰ入力シート!$AG$17/⑤⑧処遇Ⅰ入力シート!$AC$17,0)</f>
        <v>#DIV/0!</v>
      </c>
      <c r="AK128" s="358" t="e">
        <f t="shared" si="618"/>
        <v>#DIV/0!</v>
      </c>
      <c r="AL128" s="338">
        <f t="shared" si="619"/>
        <v>0</v>
      </c>
      <c r="AM128" s="1131"/>
      <c r="AN128" s="1131"/>
      <c r="AO128" s="1131"/>
      <c r="AP128" s="252"/>
      <c r="AQ128" s="252"/>
      <c r="AR128" s="252"/>
      <c r="AS128" s="370"/>
      <c r="AT128" s="370"/>
      <c r="AU128" s="371"/>
      <c r="AV128" s="371"/>
      <c r="AW128" s="371"/>
      <c r="AX128" s="370"/>
      <c r="AY128" s="370"/>
      <c r="AZ128" s="372"/>
      <c r="BA128" s="372"/>
      <c r="BB128" s="373"/>
      <c r="BC128" s="373"/>
      <c r="BD128" s="373"/>
      <c r="BE128" s="373"/>
      <c r="BF128" s="373"/>
      <c r="BG128" s="373"/>
      <c r="BH128" s="228"/>
      <c r="BI128" s="370"/>
      <c r="BJ128" s="370"/>
      <c r="BK128" s="371"/>
      <c r="BL128" s="371"/>
      <c r="BM128" s="371"/>
      <c r="BN128" s="370"/>
      <c r="BO128" s="370"/>
      <c r="BP128" s="372"/>
      <c r="BQ128" s="372"/>
      <c r="BR128" s="372"/>
      <c r="BS128" s="373"/>
      <c r="BT128" s="373"/>
      <c r="BU128" s="373"/>
      <c r="BV128" s="373"/>
      <c r="BW128" s="373"/>
      <c r="BX128" s="373"/>
      <c r="BY128" s="252"/>
      <c r="BZ128" s="339" t="str">
        <f t="shared" si="620"/>
        <v>0</v>
      </c>
      <c r="CB128" s="340">
        <f t="shared" si="621"/>
        <v>0</v>
      </c>
      <c r="CC128" s="341">
        <f t="shared" si="622"/>
        <v>0</v>
      </c>
      <c r="CD128" s="341">
        <f t="shared" si="623"/>
        <v>0</v>
      </c>
      <c r="CE128" s="341">
        <f t="shared" si="624"/>
        <v>0</v>
      </c>
      <c r="CF128" s="341">
        <f t="shared" si="625"/>
        <v>0</v>
      </c>
      <c r="CG128" s="342">
        <f t="shared" si="626"/>
        <v>0</v>
      </c>
      <c r="CH128" s="341">
        <f t="shared" si="627"/>
        <v>0</v>
      </c>
      <c r="CI128" s="342">
        <f t="shared" si="628"/>
        <v>0</v>
      </c>
      <c r="CJ128" s="341">
        <f t="shared" si="629"/>
        <v>0</v>
      </c>
      <c r="CK128" s="342">
        <f t="shared" si="630"/>
        <v>0</v>
      </c>
      <c r="CL128" s="341">
        <f t="shared" si="631"/>
        <v>0</v>
      </c>
      <c r="CM128" s="341">
        <f t="shared" si="632"/>
        <v>0</v>
      </c>
      <c r="CN128" s="341">
        <f t="shared" si="633"/>
        <v>0</v>
      </c>
      <c r="CO128" s="341">
        <f t="shared" si="634"/>
        <v>0</v>
      </c>
      <c r="CP128" s="341">
        <f t="shared" si="635"/>
        <v>0</v>
      </c>
      <c r="CQ128" s="342">
        <f t="shared" si="636"/>
        <v>0</v>
      </c>
      <c r="CR128" s="341">
        <f t="shared" si="637"/>
        <v>0</v>
      </c>
      <c r="CS128" s="342">
        <f t="shared" si="638"/>
        <v>0</v>
      </c>
      <c r="CT128" s="341">
        <f t="shared" si="639"/>
        <v>0</v>
      </c>
      <c r="CU128" s="342">
        <f t="shared" si="640"/>
        <v>0</v>
      </c>
      <c r="CV128" s="344">
        <f t="shared" si="68"/>
        <v>0</v>
      </c>
      <c r="CW128" s="344">
        <f t="shared" si="641"/>
        <v>0</v>
      </c>
      <c r="CX128" s="344">
        <f t="shared" si="69"/>
        <v>0</v>
      </c>
      <c r="CY128" s="344">
        <f t="shared" si="642"/>
        <v>0</v>
      </c>
      <c r="CZ128" s="344">
        <f t="shared" si="71"/>
        <v>0</v>
      </c>
      <c r="DA128" s="344">
        <f t="shared" si="643"/>
        <v>0</v>
      </c>
      <c r="DB128" s="344">
        <f t="shared" si="73"/>
        <v>0</v>
      </c>
      <c r="DC128" s="344">
        <f t="shared" si="644"/>
        <v>0</v>
      </c>
      <c r="DD128" s="344">
        <f t="shared" si="75"/>
        <v>0</v>
      </c>
      <c r="DE128" s="344">
        <f t="shared" si="645"/>
        <v>0</v>
      </c>
      <c r="DF128" s="344">
        <f t="shared" si="77"/>
        <v>0</v>
      </c>
      <c r="DG128" s="344">
        <f t="shared" si="646"/>
        <v>0</v>
      </c>
      <c r="DH128" s="344">
        <f t="shared" si="79"/>
        <v>0</v>
      </c>
      <c r="DI128" s="344">
        <f t="shared" si="647"/>
        <v>0</v>
      </c>
      <c r="DJ128" s="344">
        <f t="shared" si="648"/>
        <v>0</v>
      </c>
      <c r="DK128" s="344">
        <f t="shared" si="649"/>
        <v>0</v>
      </c>
      <c r="DL128" s="344">
        <f t="shared" si="650"/>
        <v>0</v>
      </c>
      <c r="DM128" s="342">
        <f t="shared" si="651"/>
        <v>0</v>
      </c>
      <c r="DN128" s="344">
        <f t="shared" si="652"/>
        <v>0</v>
      </c>
      <c r="DO128" s="342">
        <f t="shared" si="653"/>
        <v>0</v>
      </c>
      <c r="DP128" s="344">
        <f t="shared" si="654"/>
        <v>0</v>
      </c>
      <c r="DQ128" s="342">
        <f t="shared" si="655"/>
        <v>0</v>
      </c>
      <c r="DR128" s="341">
        <f t="shared" si="678"/>
        <v>0</v>
      </c>
      <c r="DS128" s="341">
        <f t="shared" si="656"/>
        <v>0</v>
      </c>
      <c r="DT128" s="341">
        <f t="shared" si="657"/>
        <v>0</v>
      </c>
      <c r="DU128" s="341">
        <f t="shared" si="658"/>
        <v>0</v>
      </c>
      <c r="DV128" s="341">
        <f t="shared" si="659"/>
        <v>0</v>
      </c>
      <c r="DW128" s="341">
        <f t="shared" si="660"/>
        <v>0</v>
      </c>
      <c r="DX128" s="341">
        <f t="shared" si="661"/>
        <v>0</v>
      </c>
      <c r="DY128" s="341">
        <f t="shared" si="662"/>
        <v>0</v>
      </c>
      <c r="DZ128" s="341">
        <f t="shared" si="663"/>
        <v>0</v>
      </c>
      <c r="EA128" s="341">
        <f t="shared" si="664"/>
        <v>0</v>
      </c>
      <c r="EB128" s="341">
        <f t="shared" si="665"/>
        <v>0</v>
      </c>
      <c r="EC128" s="341">
        <f t="shared" si="666"/>
        <v>0</v>
      </c>
      <c r="ED128" s="341">
        <f t="shared" si="667"/>
        <v>0</v>
      </c>
      <c r="EE128" s="341">
        <f t="shared" si="668"/>
        <v>0</v>
      </c>
      <c r="EF128" s="341">
        <f t="shared" si="669"/>
        <v>0</v>
      </c>
      <c r="EG128" s="341">
        <f t="shared" si="670"/>
        <v>0</v>
      </c>
      <c r="EH128" s="341">
        <f t="shared" si="671"/>
        <v>0</v>
      </c>
      <c r="EI128" s="346">
        <f t="shared" si="672"/>
        <v>0</v>
      </c>
      <c r="EJ128" s="341">
        <f t="shared" si="673"/>
        <v>0</v>
      </c>
      <c r="EK128" s="347">
        <f t="shared" si="674"/>
        <v>0</v>
      </c>
      <c r="EL128" s="341">
        <f t="shared" si="675"/>
        <v>0</v>
      </c>
      <c r="EM128" s="347">
        <f t="shared" si="676"/>
        <v>0</v>
      </c>
      <c r="EN128" s="348">
        <f t="shared" si="677"/>
        <v>0</v>
      </c>
    </row>
    <row r="129" spans="1:144" ht="19.5" customHeight="1">
      <c r="A129" s="349">
        <f t="shared" si="612"/>
        <v>116</v>
      </c>
      <c r="B129" s="1136"/>
      <c r="C129" s="1136"/>
      <c r="D129" s="350"/>
      <c r="E129" s="350"/>
      <c r="F129" s="350"/>
      <c r="G129" s="350"/>
      <c r="H129" s="350"/>
      <c r="I129" s="351" t="s">
        <v>17</v>
      </c>
      <c r="J129" s="350"/>
      <c r="K129" s="351" t="s">
        <v>44</v>
      </c>
      <c r="L129" s="350"/>
      <c r="M129" s="350"/>
      <c r="N129" s="326" t="str">
        <f>IF(L129="常勤",1,IF(M129="","",IF(M129=0,0,IF(ROUND(M129/⑤⑧処遇Ⅰ入力シート!$B$17,1)&lt;0.1,0.1,ROUND(M129/⑤⑧処遇Ⅰ入力シート!$B$17,1)))))</f>
        <v/>
      </c>
      <c r="O129" s="327"/>
      <c r="P129" s="328" t="s">
        <v>342</v>
      </c>
      <c r="Q129" s="352"/>
      <c r="R129" s="353"/>
      <c r="S129" s="354"/>
      <c r="T129" s="354"/>
      <c r="U129" s="355">
        <f t="shared" si="614"/>
        <v>0</v>
      </c>
      <c r="V129" s="354"/>
      <c r="W129" s="333" t="e">
        <f>ROUND((U129+V129)*⑤⑧処遇Ⅰ入力シート!$AG$17/⑤⑧処遇Ⅰ入力シート!$AC$17,0)</f>
        <v>#DIV/0!</v>
      </c>
      <c r="X129" s="356" t="e">
        <f t="shared" si="615"/>
        <v>#DIV/0!</v>
      </c>
      <c r="Y129" s="353"/>
      <c r="Z129" s="354"/>
      <c r="AA129" s="354"/>
      <c r="AB129" s="354"/>
      <c r="AC129" s="354"/>
      <c r="AD129" s="335">
        <f t="shared" si="616"/>
        <v>0</v>
      </c>
      <c r="AE129" s="333" t="e">
        <f>ROUND(AD129*⑤⑧処遇Ⅰ入力シート!$AG$17/⑤⑧処遇Ⅰ入力シート!$AC$17,0)</f>
        <v>#DIV/0!</v>
      </c>
      <c r="AF129" s="356" t="e">
        <f t="shared" si="617"/>
        <v>#DIV/0!</v>
      </c>
      <c r="AG129" s="357"/>
      <c r="AH129" s="354"/>
      <c r="AI129" s="354"/>
      <c r="AJ129" s="333" t="e">
        <f>ROUND(SUM(AG129:AI129)*⑤⑧処遇Ⅰ入力シート!$AG$17/⑤⑧処遇Ⅰ入力シート!$AC$17,0)</f>
        <v>#DIV/0!</v>
      </c>
      <c r="AK129" s="358" t="e">
        <f t="shared" si="618"/>
        <v>#DIV/0!</v>
      </c>
      <c r="AL129" s="338">
        <f t="shared" si="619"/>
        <v>0</v>
      </c>
      <c r="AM129" s="1131"/>
      <c r="AN129" s="1131"/>
      <c r="AO129" s="1131"/>
      <c r="AP129" s="252"/>
      <c r="AQ129" s="252"/>
      <c r="AR129" s="252"/>
      <c r="AS129" s="370"/>
      <c r="AT129" s="370"/>
      <c r="AU129" s="371"/>
      <c r="AV129" s="371"/>
      <c r="AW129" s="371"/>
      <c r="AX129" s="370"/>
      <c r="AY129" s="370"/>
      <c r="AZ129" s="372"/>
      <c r="BA129" s="372"/>
      <c r="BB129" s="373"/>
      <c r="BC129" s="373"/>
      <c r="BD129" s="373"/>
      <c r="BE129" s="373"/>
      <c r="BF129" s="373"/>
      <c r="BG129" s="373"/>
      <c r="BH129" s="228"/>
      <c r="BI129" s="370"/>
      <c r="BJ129" s="370"/>
      <c r="BK129" s="371"/>
      <c r="BL129" s="371"/>
      <c r="BM129" s="371"/>
      <c r="BN129" s="370"/>
      <c r="BO129" s="370"/>
      <c r="BP129" s="372"/>
      <c r="BQ129" s="372"/>
      <c r="BR129" s="372"/>
      <c r="BS129" s="373"/>
      <c r="BT129" s="373"/>
      <c r="BU129" s="373"/>
      <c r="BV129" s="373"/>
      <c r="BW129" s="373"/>
      <c r="BX129" s="373"/>
      <c r="BY129" s="252"/>
      <c r="BZ129" s="339" t="str">
        <f t="shared" si="620"/>
        <v>0</v>
      </c>
      <c r="CB129" s="340">
        <f t="shared" si="621"/>
        <v>0</v>
      </c>
      <c r="CC129" s="341">
        <f t="shared" si="622"/>
        <v>0</v>
      </c>
      <c r="CD129" s="341">
        <f t="shared" si="623"/>
        <v>0</v>
      </c>
      <c r="CE129" s="341">
        <f t="shared" si="624"/>
        <v>0</v>
      </c>
      <c r="CF129" s="341">
        <f t="shared" si="625"/>
        <v>0</v>
      </c>
      <c r="CG129" s="342">
        <f t="shared" si="626"/>
        <v>0</v>
      </c>
      <c r="CH129" s="341">
        <f t="shared" si="627"/>
        <v>0</v>
      </c>
      <c r="CI129" s="342">
        <f t="shared" si="628"/>
        <v>0</v>
      </c>
      <c r="CJ129" s="341">
        <f t="shared" si="629"/>
        <v>0</v>
      </c>
      <c r="CK129" s="342">
        <f t="shared" si="630"/>
        <v>0</v>
      </c>
      <c r="CL129" s="341">
        <f t="shared" si="631"/>
        <v>0</v>
      </c>
      <c r="CM129" s="341">
        <f t="shared" si="632"/>
        <v>0</v>
      </c>
      <c r="CN129" s="341">
        <f t="shared" si="633"/>
        <v>0</v>
      </c>
      <c r="CO129" s="341">
        <f t="shared" si="634"/>
        <v>0</v>
      </c>
      <c r="CP129" s="341">
        <f t="shared" si="635"/>
        <v>0</v>
      </c>
      <c r="CQ129" s="342">
        <f t="shared" si="636"/>
        <v>0</v>
      </c>
      <c r="CR129" s="341">
        <f t="shared" si="637"/>
        <v>0</v>
      </c>
      <c r="CS129" s="342">
        <f t="shared" si="638"/>
        <v>0</v>
      </c>
      <c r="CT129" s="341">
        <f t="shared" si="639"/>
        <v>0</v>
      </c>
      <c r="CU129" s="342">
        <f t="shared" si="640"/>
        <v>0</v>
      </c>
      <c r="CV129" s="344">
        <f t="shared" si="68"/>
        <v>0</v>
      </c>
      <c r="CW129" s="344">
        <f t="shared" si="641"/>
        <v>0</v>
      </c>
      <c r="CX129" s="344">
        <f t="shared" si="69"/>
        <v>0</v>
      </c>
      <c r="CY129" s="344">
        <f t="shared" si="642"/>
        <v>0</v>
      </c>
      <c r="CZ129" s="344">
        <f t="shared" si="71"/>
        <v>0</v>
      </c>
      <c r="DA129" s="344">
        <f t="shared" si="643"/>
        <v>0</v>
      </c>
      <c r="DB129" s="344">
        <f t="shared" si="73"/>
        <v>0</v>
      </c>
      <c r="DC129" s="344">
        <f t="shared" si="644"/>
        <v>0</v>
      </c>
      <c r="DD129" s="344">
        <f t="shared" si="75"/>
        <v>0</v>
      </c>
      <c r="DE129" s="344">
        <f t="shared" si="645"/>
        <v>0</v>
      </c>
      <c r="DF129" s="344">
        <f t="shared" si="77"/>
        <v>0</v>
      </c>
      <c r="DG129" s="344">
        <f t="shared" si="646"/>
        <v>0</v>
      </c>
      <c r="DH129" s="344">
        <f t="shared" si="79"/>
        <v>0</v>
      </c>
      <c r="DI129" s="344">
        <f t="shared" si="647"/>
        <v>0</v>
      </c>
      <c r="DJ129" s="344">
        <f t="shared" si="648"/>
        <v>0</v>
      </c>
      <c r="DK129" s="344">
        <f t="shared" si="649"/>
        <v>0</v>
      </c>
      <c r="DL129" s="344">
        <f t="shared" si="650"/>
        <v>0</v>
      </c>
      <c r="DM129" s="342">
        <f t="shared" si="651"/>
        <v>0</v>
      </c>
      <c r="DN129" s="344">
        <f t="shared" si="652"/>
        <v>0</v>
      </c>
      <c r="DO129" s="342">
        <f t="shared" si="653"/>
        <v>0</v>
      </c>
      <c r="DP129" s="344">
        <f t="shared" si="654"/>
        <v>0</v>
      </c>
      <c r="DQ129" s="342">
        <f t="shared" si="655"/>
        <v>0</v>
      </c>
      <c r="DR129" s="341">
        <f t="shared" si="678"/>
        <v>0</v>
      </c>
      <c r="DS129" s="341">
        <f t="shared" si="656"/>
        <v>0</v>
      </c>
      <c r="DT129" s="341">
        <f t="shared" si="657"/>
        <v>0</v>
      </c>
      <c r="DU129" s="341">
        <f t="shared" si="658"/>
        <v>0</v>
      </c>
      <c r="DV129" s="341">
        <f t="shared" si="659"/>
        <v>0</v>
      </c>
      <c r="DW129" s="341">
        <f t="shared" si="660"/>
        <v>0</v>
      </c>
      <c r="DX129" s="341">
        <f t="shared" si="661"/>
        <v>0</v>
      </c>
      <c r="DY129" s="341">
        <f t="shared" si="662"/>
        <v>0</v>
      </c>
      <c r="DZ129" s="341">
        <f t="shared" si="663"/>
        <v>0</v>
      </c>
      <c r="EA129" s="341">
        <f t="shared" si="664"/>
        <v>0</v>
      </c>
      <c r="EB129" s="341">
        <f t="shared" si="665"/>
        <v>0</v>
      </c>
      <c r="EC129" s="341">
        <f t="shared" si="666"/>
        <v>0</v>
      </c>
      <c r="ED129" s="341">
        <f t="shared" si="667"/>
        <v>0</v>
      </c>
      <c r="EE129" s="341">
        <f t="shared" si="668"/>
        <v>0</v>
      </c>
      <c r="EF129" s="341">
        <f t="shared" si="669"/>
        <v>0</v>
      </c>
      <c r="EG129" s="341">
        <f t="shared" si="670"/>
        <v>0</v>
      </c>
      <c r="EH129" s="341">
        <f t="shared" si="671"/>
        <v>0</v>
      </c>
      <c r="EI129" s="346">
        <f t="shared" si="672"/>
        <v>0</v>
      </c>
      <c r="EJ129" s="341">
        <f t="shared" si="673"/>
        <v>0</v>
      </c>
      <c r="EK129" s="347">
        <f t="shared" si="674"/>
        <v>0</v>
      </c>
      <c r="EL129" s="341">
        <f t="shared" si="675"/>
        <v>0</v>
      </c>
      <c r="EM129" s="347">
        <f t="shared" si="676"/>
        <v>0</v>
      </c>
      <c r="EN129" s="348">
        <f t="shared" si="677"/>
        <v>0</v>
      </c>
    </row>
    <row r="130" spans="1:144" ht="19.5" customHeight="1">
      <c r="A130" s="349">
        <f t="shared" si="612"/>
        <v>117</v>
      </c>
      <c r="B130" s="1136"/>
      <c r="C130" s="1136"/>
      <c r="D130" s="350"/>
      <c r="E130" s="350"/>
      <c r="F130" s="350"/>
      <c r="G130" s="350"/>
      <c r="H130" s="350"/>
      <c r="I130" s="351" t="s">
        <v>17</v>
      </c>
      <c r="J130" s="350"/>
      <c r="K130" s="351" t="s">
        <v>44</v>
      </c>
      <c r="L130" s="350"/>
      <c r="M130" s="350"/>
      <c r="N130" s="326" t="str">
        <f>IF(L130="常勤",1,IF(M130="","",IF(M130=0,0,IF(ROUND(M130/⑤⑧処遇Ⅰ入力シート!$B$17,1)&lt;0.1,0.1,ROUND(M130/⑤⑧処遇Ⅰ入力シート!$B$17,1)))))</f>
        <v/>
      </c>
      <c r="O130" s="327"/>
      <c r="P130" s="328" t="s">
        <v>342</v>
      </c>
      <c r="Q130" s="352"/>
      <c r="R130" s="353"/>
      <c r="S130" s="354"/>
      <c r="T130" s="354"/>
      <c r="U130" s="355">
        <f t="shared" si="614"/>
        <v>0</v>
      </c>
      <c r="V130" s="354"/>
      <c r="W130" s="333" t="e">
        <f>ROUND((U130+V130)*⑤⑧処遇Ⅰ入力シート!$AG$17/⑤⑧処遇Ⅰ入力シート!$AC$17,0)</f>
        <v>#DIV/0!</v>
      </c>
      <c r="X130" s="356" t="e">
        <f t="shared" si="615"/>
        <v>#DIV/0!</v>
      </c>
      <c r="Y130" s="353"/>
      <c r="Z130" s="354"/>
      <c r="AA130" s="354"/>
      <c r="AB130" s="354"/>
      <c r="AC130" s="354"/>
      <c r="AD130" s="335">
        <f t="shared" si="616"/>
        <v>0</v>
      </c>
      <c r="AE130" s="333" t="e">
        <f>ROUND(AD130*⑤⑧処遇Ⅰ入力シート!$AG$17/⑤⑧処遇Ⅰ入力シート!$AC$17,0)</f>
        <v>#DIV/0!</v>
      </c>
      <c r="AF130" s="356" t="e">
        <f t="shared" si="617"/>
        <v>#DIV/0!</v>
      </c>
      <c r="AG130" s="357"/>
      <c r="AH130" s="354"/>
      <c r="AI130" s="354"/>
      <c r="AJ130" s="333" t="e">
        <f>ROUND(SUM(AG130:AI130)*⑤⑧処遇Ⅰ入力シート!$AG$17/⑤⑧処遇Ⅰ入力シート!$AC$17,0)</f>
        <v>#DIV/0!</v>
      </c>
      <c r="AK130" s="358" t="e">
        <f t="shared" si="618"/>
        <v>#DIV/0!</v>
      </c>
      <c r="AL130" s="338">
        <f t="shared" si="619"/>
        <v>0</v>
      </c>
      <c r="AM130" s="1131"/>
      <c r="AN130" s="1131"/>
      <c r="AO130" s="1131"/>
      <c r="AP130" s="252"/>
      <c r="AQ130" s="252"/>
      <c r="AR130" s="252"/>
      <c r="AS130" s="370"/>
      <c r="AT130" s="370"/>
      <c r="AU130" s="371"/>
      <c r="AV130" s="371"/>
      <c r="AW130" s="371"/>
      <c r="AX130" s="370"/>
      <c r="AY130" s="370"/>
      <c r="AZ130" s="372"/>
      <c r="BA130" s="372"/>
      <c r="BB130" s="373"/>
      <c r="BC130" s="373"/>
      <c r="BD130" s="373"/>
      <c r="BE130" s="373"/>
      <c r="BF130" s="373"/>
      <c r="BG130" s="373"/>
      <c r="BH130" s="228"/>
      <c r="BI130" s="370"/>
      <c r="BJ130" s="370"/>
      <c r="BK130" s="371"/>
      <c r="BL130" s="371"/>
      <c r="BM130" s="371"/>
      <c r="BN130" s="370"/>
      <c r="BO130" s="370"/>
      <c r="BP130" s="372"/>
      <c r="BQ130" s="372"/>
      <c r="BR130" s="372"/>
      <c r="BS130" s="373"/>
      <c r="BT130" s="373"/>
      <c r="BU130" s="373"/>
      <c r="BV130" s="373"/>
      <c r="BW130" s="373"/>
      <c r="BX130" s="373"/>
      <c r="BY130" s="252"/>
      <c r="BZ130" s="339" t="str">
        <f t="shared" si="620"/>
        <v>0</v>
      </c>
      <c r="CB130" s="340">
        <f t="shared" si="621"/>
        <v>0</v>
      </c>
      <c r="CC130" s="341">
        <f t="shared" si="622"/>
        <v>0</v>
      </c>
      <c r="CD130" s="341">
        <f t="shared" si="623"/>
        <v>0</v>
      </c>
      <c r="CE130" s="341">
        <f t="shared" si="624"/>
        <v>0</v>
      </c>
      <c r="CF130" s="341">
        <f t="shared" si="625"/>
        <v>0</v>
      </c>
      <c r="CG130" s="342">
        <f t="shared" si="626"/>
        <v>0</v>
      </c>
      <c r="CH130" s="341">
        <f t="shared" si="627"/>
        <v>0</v>
      </c>
      <c r="CI130" s="342">
        <f t="shared" si="628"/>
        <v>0</v>
      </c>
      <c r="CJ130" s="341">
        <f t="shared" si="629"/>
        <v>0</v>
      </c>
      <c r="CK130" s="342">
        <f t="shared" si="630"/>
        <v>0</v>
      </c>
      <c r="CL130" s="341">
        <f t="shared" si="631"/>
        <v>0</v>
      </c>
      <c r="CM130" s="341">
        <f t="shared" si="632"/>
        <v>0</v>
      </c>
      <c r="CN130" s="341">
        <f t="shared" si="633"/>
        <v>0</v>
      </c>
      <c r="CO130" s="341">
        <f t="shared" si="634"/>
        <v>0</v>
      </c>
      <c r="CP130" s="341">
        <f t="shared" si="635"/>
        <v>0</v>
      </c>
      <c r="CQ130" s="342">
        <f t="shared" si="636"/>
        <v>0</v>
      </c>
      <c r="CR130" s="341">
        <f t="shared" si="637"/>
        <v>0</v>
      </c>
      <c r="CS130" s="342">
        <f t="shared" si="638"/>
        <v>0</v>
      </c>
      <c r="CT130" s="341">
        <f t="shared" si="639"/>
        <v>0</v>
      </c>
      <c r="CU130" s="342">
        <f t="shared" si="640"/>
        <v>0</v>
      </c>
      <c r="CV130" s="344">
        <f t="shared" si="68"/>
        <v>0</v>
      </c>
      <c r="CW130" s="344">
        <f t="shared" si="641"/>
        <v>0</v>
      </c>
      <c r="CX130" s="344">
        <f t="shared" si="69"/>
        <v>0</v>
      </c>
      <c r="CY130" s="344">
        <f t="shared" si="642"/>
        <v>0</v>
      </c>
      <c r="CZ130" s="344">
        <f t="shared" si="71"/>
        <v>0</v>
      </c>
      <c r="DA130" s="344">
        <f t="shared" si="643"/>
        <v>0</v>
      </c>
      <c r="DB130" s="344">
        <f t="shared" si="73"/>
        <v>0</v>
      </c>
      <c r="DC130" s="344">
        <f t="shared" si="644"/>
        <v>0</v>
      </c>
      <c r="DD130" s="344">
        <f t="shared" si="75"/>
        <v>0</v>
      </c>
      <c r="DE130" s="344">
        <f t="shared" si="645"/>
        <v>0</v>
      </c>
      <c r="DF130" s="344">
        <f t="shared" si="77"/>
        <v>0</v>
      </c>
      <c r="DG130" s="344">
        <f t="shared" si="646"/>
        <v>0</v>
      </c>
      <c r="DH130" s="344">
        <f t="shared" si="79"/>
        <v>0</v>
      </c>
      <c r="DI130" s="344">
        <f t="shared" si="647"/>
        <v>0</v>
      </c>
      <c r="DJ130" s="344">
        <f t="shared" si="648"/>
        <v>0</v>
      </c>
      <c r="DK130" s="344">
        <f t="shared" si="649"/>
        <v>0</v>
      </c>
      <c r="DL130" s="344">
        <f t="shared" si="650"/>
        <v>0</v>
      </c>
      <c r="DM130" s="342">
        <f t="shared" si="651"/>
        <v>0</v>
      </c>
      <c r="DN130" s="344">
        <f t="shared" si="652"/>
        <v>0</v>
      </c>
      <c r="DO130" s="342">
        <f t="shared" si="653"/>
        <v>0</v>
      </c>
      <c r="DP130" s="344">
        <f t="shared" si="654"/>
        <v>0</v>
      </c>
      <c r="DQ130" s="342">
        <f t="shared" si="655"/>
        <v>0</v>
      </c>
      <c r="DR130" s="341">
        <f t="shared" si="678"/>
        <v>0</v>
      </c>
      <c r="DS130" s="341">
        <f t="shared" si="656"/>
        <v>0</v>
      </c>
      <c r="DT130" s="341">
        <f t="shared" si="657"/>
        <v>0</v>
      </c>
      <c r="DU130" s="341">
        <f t="shared" si="658"/>
        <v>0</v>
      </c>
      <c r="DV130" s="341">
        <f t="shared" si="659"/>
        <v>0</v>
      </c>
      <c r="DW130" s="341">
        <f t="shared" si="660"/>
        <v>0</v>
      </c>
      <c r="DX130" s="341">
        <f t="shared" si="661"/>
        <v>0</v>
      </c>
      <c r="DY130" s="341">
        <f t="shared" si="662"/>
        <v>0</v>
      </c>
      <c r="DZ130" s="341">
        <f t="shared" si="663"/>
        <v>0</v>
      </c>
      <c r="EA130" s="341">
        <f t="shared" si="664"/>
        <v>0</v>
      </c>
      <c r="EB130" s="341">
        <f t="shared" si="665"/>
        <v>0</v>
      </c>
      <c r="EC130" s="341">
        <f t="shared" si="666"/>
        <v>0</v>
      </c>
      <c r="ED130" s="341">
        <f t="shared" si="667"/>
        <v>0</v>
      </c>
      <c r="EE130" s="341">
        <f t="shared" si="668"/>
        <v>0</v>
      </c>
      <c r="EF130" s="341">
        <f t="shared" si="669"/>
        <v>0</v>
      </c>
      <c r="EG130" s="341">
        <f t="shared" si="670"/>
        <v>0</v>
      </c>
      <c r="EH130" s="341">
        <f t="shared" si="671"/>
        <v>0</v>
      </c>
      <c r="EI130" s="346">
        <f t="shared" si="672"/>
        <v>0</v>
      </c>
      <c r="EJ130" s="341">
        <f t="shared" si="673"/>
        <v>0</v>
      </c>
      <c r="EK130" s="347">
        <f t="shared" si="674"/>
        <v>0</v>
      </c>
      <c r="EL130" s="341">
        <f t="shared" si="675"/>
        <v>0</v>
      </c>
      <c r="EM130" s="347">
        <f t="shared" si="676"/>
        <v>0</v>
      </c>
      <c r="EN130" s="348">
        <f t="shared" si="677"/>
        <v>0</v>
      </c>
    </row>
    <row r="131" spans="1:144" ht="19.5" customHeight="1">
      <c r="A131" s="349">
        <f t="shared" si="612"/>
        <v>118</v>
      </c>
      <c r="B131" s="1136"/>
      <c r="C131" s="1136"/>
      <c r="D131" s="350"/>
      <c r="E131" s="350"/>
      <c r="F131" s="350"/>
      <c r="G131" s="350"/>
      <c r="H131" s="350"/>
      <c r="I131" s="351" t="s">
        <v>17</v>
      </c>
      <c r="J131" s="350"/>
      <c r="K131" s="351" t="s">
        <v>44</v>
      </c>
      <c r="L131" s="350"/>
      <c r="M131" s="350"/>
      <c r="N131" s="326" t="str">
        <f>IF(L131="常勤",1,IF(M131="","",IF(M131=0,0,IF(ROUND(M131/⑤⑧処遇Ⅰ入力シート!$B$17,1)&lt;0.1,0.1,ROUND(M131/⑤⑧処遇Ⅰ入力シート!$B$17,1)))))</f>
        <v/>
      </c>
      <c r="O131" s="327"/>
      <c r="P131" s="328" t="s">
        <v>342</v>
      </c>
      <c r="Q131" s="352"/>
      <c r="R131" s="353"/>
      <c r="S131" s="354"/>
      <c r="T131" s="354"/>
      <c r="U131" s="355">
        <f t="shared" si="614"/>
        <v>0</v>
      </c>
      <c r="V131" s="354"/>
      <c r="W131" s="333" t="e">
        <f>ROUND((U131+V131)*⑤⑧処遇Ⅰ入力シート!$AG$17/⑤⑧処遇Ⅰ入力シート!$AC$17,0)</f>
        <v>#DIV/0!</v>
      </c>
      <c r="X131" s="356" t="e">
        <f t="shared" si="615"/>
        <v>#DIV/0!</v>
      </c>
      <c r="Y131" s="353"/>
      <c r="Z131" s="354"/>
      <c r="AA131" s="354"/>
      <c r="AB131" s="354"/>
      <c r="AC131" s="354"/>
      <c r="AD131" s="335">
        <f t="shared" si="616"/>
        <v>0</v>
      </c>
      <c r="AE131" s="333" t="e">
        <f>ROUND(AD131*⑤⑧処遇Ⅰ入力シート!$AG$17/⑤⑧処遇Ⅰ入力シート!$AC$17,0)</f>
        <v>#DIV/0!</v>
      </c>
      <c r="AF131" s="356" t="e">
        <f t="shared" si="617"/>
        <v>#DIV/0!</v>
      </c>
      <c r="AG131" s="357"/>
      <c r="AH131" s="354"/>
      <c r="AI131" s="354"/>
      <c r="AJ131" s="333" t="e">
        <f>ROUND(SUM(AG131:AI131)*⑤⑧処遇Ⅰ入力シート!$AG$17/⑤⑧処遇Ⅰ入力シート!$AC$17,0)</f>
        <v>#DIV/0!</v>
      </c>
      <c r="AK131" s="358" t="e">
        <f t="shared" si="618"/>
        <v>#DIV/0!</v>
      </c>
      <c r="AL131" s="338">
        <f t="shared" si="619"/>
        <v>0</v>
      </c>
      <c r="AM131" s="1131"/>
      <c r="AN131" s="1131"/>
      <c r="AO131" s="1131"/>
      <c r="AP131" s="252"/>
      <c r="AQ131" s="252"/>
      <c r="AR131" s="252"/>
      <c r="AS131" s="370"/>
      <c r="AT131" s="370"/>
      <c r="AU131" s="371"/>
      <c r="AV131" s="371"/>
      <c r="AW131" s="371"/>
      <c r="AX131" s="370"/>
      <c r="AY131" s="370"/>
      <c r="AZ131" s="372"/>
      <c r="BA131" s="372"/>
      <c r="BB131" s="373"/>
      <c r="BC131" s="373"/>
      <c r="BD131" s="373"/>
      <c r="BE131" s="373"/>
      <c r="BF131" s="373"/>
      <c r="BG131" s="373"/>
      <c r="BH131" s="228"/>
      <c r="BI131" s="370"/>
      <c r="BJ131" s="370"/>
      <c r="BK131" s="371"/>
      <c r="BL131" s="371"/>
      <c r="BM131" s="371"/>
      <c r="BN131" s="370"/>
      <c r="BO131" s="370"/>
      <c r="BP131" s="372"/>
      <c r="BQ131" s="372"/>
      <c r="BR131" s="372"/>
      <c r="BS131" s="373"/>
      <c r="BT131" s="373"/>
      <c r="BU131" s="373"/>
      <c r="BV131" s="373"/>
      <c r="BW131" s="373"/>
      <c r="BX131" s="373"/>
      <c r="BY131" s="252"/>
      <c r="BZ131" s="339" t="str">
        <f t="shared" si="620"/>
        <v>0</v>
      </c>
      <c r="CB131" s="340">
        <f t="shared" si="621"/>
        <v>0</v>
      </c>
      <c r="CC131" s="341">
        <f t="shared" si="622"/>
        <v>0</v>
      </c>
      <c r="CD131" s="341">
        <f t="shared" si="623"/>
        <v>0</v>
      </c>
      <c r="CE131" s="341">
        <f t="shared" si="624"/>
        <v>0</v>
      </c>
      <c r="CF131" s="341">
        <f t="shared" si="625"/>
        <v>0</v>
      </c>
      <c r="CG131" s="342">
        <f t="shared" si="626"/>
        <v>0</v>
      </c>
      <c r="CH131" s="341">
        <f t="shared" si="627"/>
        <v>0</v>
      </c>
      <c r="CI131" s="342">
        <f t="shared" si="628"/>
        <v>0</v>
      </c>
      <c r="CJ131" s="341">
        <f t="shared" si="629"/>
        <v>0</v>
      </c>
      <c r="CK131" s="342">
        <f t="shared" si="630"/>
        <v>0</v>
      </c>
      <c r="CL131" s="341">
        <f t="shared" si="631"/>
        <v>0</v>
      </c>
      <c r="CM131" s="341">
        <f t="shared" si="632"/>
        <v>0</v>
      </c>
      <c r="CN131" s="341">
        <f t="shared" si="633"/>
        <v>0</v>
      </c>
      <c r="CO131" s="341">
        <f t="shared" si="634"/>
        <v>0</v>
      </c>
      <c r="CP131" s="341">
        <f t="shared" si="635"/>
        <v>0</v>
      </c>
      <c r="CQ131" s="342">
        <f t="shared" si="636"/>
        <v>0</v>
      </c>
      <c r="CR131" s="341">
        <f t="shared" si="637"/>
        <v>0</v>
      </c>
      <c r="CS131" s="342">
        <f t="shared" si="638"/>
        <v>0</v>
      </c>
      <c r="CT131" s="341">
        <f t="shared" si="639"/>
        <v>0</v>
      </c>
      <c r="CU131" s="342">
        <f t="shared" si="640"/>
        <v>0</v>
      </c>
      <c r="CV131" s="344">
        <f t="shared" si="68"/>
        <v>0</v>
      </c>
      <c r="CW131" s="344">
        <f t="shared" si="641"/>
        <v>0</v>
      </c>
      <c r="CX131" s="344">
        <f t="shared" si="69"/>
        <v>0</v>
      </c>
      <c r="CY131" s="344">
        <f t="shared" si="642"/>
        <v>0</v>
      </c>
      <c r="CZ131" s="344">
        <f t="shared" si="71"/>
        <v>0</v>
      </c>
      <c r="DA131" s="344">
        <f t="shared" si="643"/>
        <v>0</v>
      </c>
      <c r="DB131" s="344">
        <f t="shared" si="73"/>
        <v>0</v>
      </c>
      <c r="DC131" s="344">
        <f t="shared" si="644"/>
        <v>0</v>
      </c>
      <c r="DD131" s="344">
        <f t="shared" si="75"/>
        <v>0</v>
      </c>
      <c r="DE131" s="344">
        <f t="shared" si="645"/>
        <v>0</v>
      </c>
      <c r="DF131" s="344">
        <f t="shared" si="77"/>
        <v>0</v>
      </c>
      <c r="DG131" s="344">
        <f t="shared" si="646"/>
        <v>0</v>
      </c>
      <c r="DH131" s="344">
        <f t="shared" si="79"/>
        <v>0</v>
      </c>
      <c r="DI131" s="344">
        <f t="shared" si="647"/>
        <v>0</v>
      </c>
      <c r="DJ131" s="344">
        <f t="shared" si="648"/>
        <v>0</v>
      </c>
      <c r="DK131" s="344">
        <f t="shared" si="649"/>
        <v>0</v>
      </c>
      <c r="DL131" s="344">
        <f t="shared" si="650"/>
        <v>0</v>
      </c>
      <c r="DM131" s="342">
        <f t="shared" si="651"/>
        <v>0</v>
      </c>
      <c r="DN131" s="344">
        <f t="shared" si="652"/>
        <v>0</v>
      </c>
      <c r="DO131" s="342">
        <f t="shared" si="653"/>
        <v>0</v>
      </c>
      <c r="DP131" s="344">
        <f t="shared" si="654"/>
        <v>0</v>
      </c>
      <c r="DQ131" s="342">
        <f t="shared" si="655"/>
        <v>0</v>
      </c>
      <c r="DR131" s="341">
        <f t="shared" si="678"/>
        <v>0</v>
      </c>
      <c r="DS131" s="341">
        <f t="shared" si="656"/>
        <v>0</v>
      </c>
      <c r="DT131" s="341">
        <f t="shared" si="657"/>
        <v>0</v>
      </c>
      <c r="DU131" s="341">
        <f t="shared" si="658"/>
        <v>0</v>
      </c>
      <c r="DV131" s="341">
        <f t="shared" si="659"/>
        <v>0</v>
      </c>
      <c r="DW131" s="341">
        <f t="shared" si="660"/>
        <v>0</v>
      </c>
      <c r="DX131" s="341">
        <f t="shared" si="661"/>
        <v>0</v>
      </c>
      <c r="DY131" s="341">
        <f t="shared" si="662"/>
        <v>0</v>
      </c>
      <c r="DZ131" s="341">
        <f t="shared" si="663"/>
        <v>0</v>
      </c>
      <c r="EA131" s="341">
        <f t="shared" si="664"/>
        <v>0</v>
      </c>
      <c r="EB131" s="341">
        <f t="shared" si="665"/>
        <v>0</v>
      </c>
      <c r="EC131" s="341">
        <f t="shared" si="666"/>
        <v>0</v>
      </c>
      <c r="ED131" s="341">
        <f t="shared" si="667"/>
        <v>0</v>
      </c>
      <c r="EE131" s="341">
        <f t="shared" si="668"/>
        <v>0</v>
      </c>
      <c r="EF131" s="341">
        <f t="shared" si="669"/>
        <v>0</v>
      </c>
      <c r="EG131" s="341">
        <f t="shared" si="670"/>
        <v>0</v>
      </c>
      <c r="EH131" s="341">
        <f t="shared" si="671"/>
        <v>0</v>
      </c>
      <c r="EI131" s="346">
        <f t="shared" si="672"/>
        <v>0</v>
      </c>
      <c r="EJ131" s="341">
        <f t="shared" si="673"/>
        <v>0</v>
      </c>
      <c r="EK131" s="347">
        <f t="shared" si="674"/>
        <v>0</v>
      </c>
      <c r="EL131" s="341">
        <f t="shared" si="675"/>
        <v>0</v>
      </c>
      <c r="EM131" s="347">
        <f t="shared" si="676"/>
        <v>0</v>
      </c>
      <c r="EN131" s="348">
        <f t="shared" si="677"/>
        <v>0</v>
      </c>
    </row>
    <row r="132" spans="1:144" ht="19.5" customHeight="1">
      <c r="A132" s="349">
        <f t="shared" si="612"/>
        <v>119</v>
      </c>
      <c r="B132" s="1136"/>
      <c r="C132" s="1136"/>
      <c r="D132" s="350"/>
      <c r="E132" s="350"/>
      <c r="F132" s="350"/>
      <c r="G132" s="350"/>
      <c r="H132" s="350"/>
      <c r="I132" s="351" t="s">
        <v>17</v>
      </c>
      <c r="J132" s="350"/>
      <c r="K132" s="351" t="s">
        <v>44</v>
      </c>
      <c r="L132" s="350"/>
      <c r="M132" s="350"/>
      <c r="N132" s="326" t="str">
        <f>IF(L132="常勤",1,IF(M132="","",IF(M132=0,0,IF(ROUND(M132/⑤⑧処遇Ⅰ入力シート!$B$17,1)&lt;0.1,0.1,ROUND(M132/⑤⑧処遇Ⅰ入力シート!$B$17,1)))))</f>
        <v/>
      </c>
      <c r="O132" s="327"/>
      <c r="P132" s="328" t="s">
        <v>342</v>
      </c>
      <c r="Q132" s="352"/>
      <c r="R132" s="353"/>
      <c r="S132" s="354"/>
      <c r="T132" s="354"/>
      <c r="U132" s="355">
        <f t="shared" si="614"/>
        <v>0</v>
      </c>
      <c r="V132" s="354"/>
      <c r="W132" s="333" t="e">
        <f>ROUND((U132+V132)*⑤⑧処遇Ⅰ入力シート!$AG$17/⑤⑧処遇Ⅰ入力シート!$AC$17,0)</f>
        <v>#DIV/0!</v>
      </c>
      <c r="X132" s="356" t="e">
        <f t="shared" si="615"/>
        <v>#DIV/0!</v>
      </c>
      <c r="Y132" s="353"/>
      <c r="Z132" s="354"/>
      <c r="AA132" s="354"/>
      <c r="AB132" s="354"/>
      <c r="AC132" s="354"/>
      <c r="AD132" s="335">
        <f t="shared" si="616"/>
        <v>0</v>
      </c>
      <c r="AE132" s="333" t="e">
        <f>ROUND(AD132*⑤⑧処遇Ⅰ入力シート!$AG$17/⑤⑧処遇Ⅰ入力シート!$AC$17,0)</f>
        <v>#DIV/0!</v>
      </c>
      <c r="AF132" s="356" t="e">
        <f t="shared" si="617"/>
        <v>#DIV/0!</v>
      </c>
      <c r="AG132" s="357"/>
      <c r="AH132" s="354"/>
      <c r="AI132" s="354"/>
      <c r="AJ132" s="333" t="e">
        <f>ROUND(SUM(AG132:AI132)*⑤⑧処遇Ⅰ入力シート!$AG$17/⑤⑧処遇Ⅰ入力シート!$AC$17,0)</f>
        <v>#DIV/0!</v>
      </c>
      <c r="AK132" s="358" t="e">
        <f t="shared" si="618"/>
        <v>#DIV/0!</v>
      </c>
      <c r="AL132" s="338">
        <f t="shared" si="619"/>
        <v>0</v>
      </c>
      <c r="AM132" s="1131"/>
      <c r="AN132" s="1131"/>
      <c r="AO132" s="1131"/>
      <c r="AP132" s="252"/>
      <c r="AQ132" s="252"/>
      <c r="AR132" s="252"/>
      <c r="AS132" s="370"/>
      <c r="AT132" s="370"/>
      <c r="AU132" s="371"/>
      <c r="AV132" s="371"/>
      <c r="AW132" s="371"/>
      <c r="AX132" s="370"/>
      <c r="AY132" s="370"/>
      <c r="AZ132" s="372"/>
      <c r="BA132" s="372"/>
      <c r="BB132" s="373"/>
      <c r="BC132" s="373"/>
      <c r="BD132" s="373"/>
      <c r="BE132" s="373"/>
      <c r="BF132" s="373"/>
      <c r="BG132" s="373"/>
      <c r="BH132" s="228"/>
      <c r="BI132" s="370"/>
      <c r="BJ132" s="370"/>
      <c r="BK132" s="371"/>
      <c r="BL132" s="371"/>
      <c r="BM132" s="371"/>
      <c r="BN132" s="370"/>
      <c r="BO132" s="370"/>
      <c r="BP132" s="372"/>
      <c r="BQ132" s="372"/>
      <c r="BR132" s="372"/>
      <c r="BS132" s="373"/>
      <c r="BT132" s="373"/>
      <c r="BU132" s="373"/>
      <c r="BV132" s="373"/>
      <c r="BW132" s="373"/>
      <c r="BX132" s="373"/>
      <c r="BY132" s="252"/>
      <c r="BZ132" s="339" t="str">
        <f t="shared" si="620"/>
        <v>0</v>
      </c>
      <c r="CB132" s="340">
        <f t="shared" si="621"/>
        <v>0</v>
      </c>
      <c r="CC132" s="341">
        <f t="shared" si="622"/>
        <v>0</v>
      </c>
      <c r="CD132" s="341">
        <f t="shared" si="623"/>
        <v>0</v>
      </c>
      <c r="CE132" s="341">
        <f t="shared" si="624"/>
        <v>0</v>
      </c>
      <c r="CF132" s="341">
        <f t="shared" si="625"/>
        <v>0</v>
      </c>
      <c r="CG132" s="342">
        <f t="shared" si="626"/>
        <v>0</v>
      </c>
      <c r="CH132" s="341">
        <f t="shared" si="627"/>
        <v>0</v>
      </c>
      <c r="CI132" s="342">
        <f t="shared" si="628"/>
        <v>0</v>
      </c>
      <c r="CJ132" s="341">
        <f t="shared" si="629"/>
        <v>0</v>
      </c>
      <c r="CK132" s="342">
        <f t="shared" si="630"/>
        <v>0</v>
      </c>
      <c r="CL132" s="341">
        <f t="shared" si="631"/>
        <v>0</v>
      </c>
      <c r="CM132" s="341">
        <f t="shared" si="632"/>
        <v>0</v>
      </c>
      <c r="CN132" s="341">
        <f t="shared" si="633"/>
        <v>0</v>
      </c>
      <c r="CO132" s="341">
        <f t="shared" si="634"/>
        <v>0</v>
      </c>
      <c r="CP132" s="341">
        <f t="shared" si="635"/>
        <v>0</v>
      </c>
      <c r="CQ132" s="342">
        <f t="shared" si="636"/>
        <v>0</v>
      </c>
      <c r="CR132" s="341">
        <f t="shared" si="637"/>
        <v>0</v>
      </c>
      <c r="CS132" s="342">
        <f t="shared" si="638"/>
        <v>0</v>
      </c>
      <c r="CT132" s="341">
        <f t="shared" si="639"/>
        <v>0</v>
      </c>
      <c r="CU132" s="342">
        <f t="shared" si="640"/>
        <v>0</v>
      </c>
      <c r="CV132" s="344">
        <f t="shared" si="68"/>
        <v>0</v>
      </c>
      <c r="CW132" s="344">
        <f t="shared" si="641"/>
        <v>0</v>
      </c>
      <c r="CX132" s="344">
        <f t="shared" si="69"/>
        <v>0</v>
      </c>
      <c r="CY132" s="344">
        <f t="shared" si="642"/>
        <v>0</v>
      </c>
      <c r="CZ132" s="344">
        <f t="shared" si="71"/>
        <v>0</v>
      </c>
      <c r="DA132" s="344">
        <f t="shared" si="643"/>
        <v>0</v>
      </c>
      <c r="DB132" s="344">
        <f t="shared" si="73"/>
        <v>0</v>
      </c>
      <c r="DC132" s="344">
        <f t="shared" si="644"/>
        <v>0</v>
      </c>
      <c r="DD132" s="344">
        <f t="shared" si="75"/>
        <v>0</v>
      </c>
      <c r="DE132" s="344">
        <f t="shared" si="645"/>
        <v>0</v>
      </c>
      <c r="DF132" s="344">
        <f t="shared" si="77"/>
        <v>0</v>
      </c>
      <c r="DG132" s="344">
        <f t="shared" si="646"/>
        <v>0</v>
      </c>
      <c r="DH132" s="344">
        <f t="shared" si="79"/>
        <v>0</v>
      </c>
      <c r="DI132" s="344">
        <f t="shared" si="647"/>
        <v>0</v>
      </c>
      <c r="DJ132" s="344">
        <f t="shared" si="648"/>
        <v>0</v>
      </c>
      <c r="DK132" s="344">
        <f t="shared" si="649"/>
        <v>0</v>
      </c>
      <c r="DL132" s="344">
        <f t="shared" si="650"/>
        <v>0</v>
      </c>
      <c r="DM132" s="342">
        <f t="shared" si="651"/>
        <v>0</v>
      </c>
      <c r="DN132" s="344">
        <f t="shared" si="652"/>
        <v>0</v>
      </c>
      <c r="DO132" s="342">
        <f t="shared" si="653"/>
        <v>0</v>
      </c>
      <c r="DP132" s="344">
        <f t="shared" si="654"/>
        <v>0</v>
      </c>
      <c r="DQ132" s="342">
        <f t="shared" si="655"/>
        <v>0</v>
      </c>
      <c r="DR132" s="341">
        <f t="shared" si="678"/>
        <v>0</v>
      </c>
      <c r="DS132" s="341">
        <f t="shared" si="656"/>
        <v>0</v>
      </c>
      <c r="DT132" s="341">
        <f t="shared" si="657"/>
        <v>0</v>
      </c>
      <c r="DU132" s="341">
        <f t="shared" si="658"/>
        <v>0</v>
      </c>
      <c r="DV132" s="341">
        <f t="shared" si="659"/>
        <v>0</v>
      </c>
      <c r="DW132" s="341">
        <f t="shared" si="660"/>
        <v>0</v>
      </c>
      <c r="DX132" s="341">
        <f t="shared" si="661"/>
        <v>0</v>
      </c>
      <c r="DY132" s="341">
        <f t="shared" si="662"/>
        <v>0</v>
      </c>
      <c r="DZ132" s="341">
        <f t="shared" si="663"/>
        <v>0</v>
      </c>
      <c r="EA132" s="341">
        <f t="shared" si="664"/>
        <v>0</v>
      </c>
      <c r="EB132" s="341">
        <f t="shared" si="665"/>
        <v>0</v>
      </c>
      <c r="EC132" s="341">
        <f t="shared" si="666"/>
        <v>0</v>
      </c>
      <c r="ED132" s="341">
        <f t="shared" si="667"/>
        <v>0</v>
      </c>
      <c r="EE132" s="341">
        <f t="shared" si="668"/>
        <v>0</v>
      </c>
      <c r="EF132" s="341">
        <f t="shared" si="669"/>
        <v>0</v>
      </c>
      <c r="EG132" s="341">
        <f t="shared" si="670"/>
        <v>0</v>
      </c>
      <c r="EH132" s="341">
        <f t="shared" si="671"/>
        <v>0</v>
      </c>
      <c r="EI132" s="346">
        <f t="shared" si="672"/>
        <v>0</v>
      </c>
      <c r="EJ132" s="341">
        <f t="shared" si="673"/>
        <v>0</v>
      </c>
      <c r="EK132" s="347">
        <f t="shared" si="674"/>
        <v>0</v>
      </c>
      <c r="EL132" s="341">
        <f t="shared" si="675"/>
        <v>0</v>
      </c>
      <c r="EM132" s="347">
        <f t="shared" si="676"/>
        <v>0</v>
      </c>
      <c r="EN132" s="348">
        <f t="shared" si="677"/>
        <v>0</v>
      </c>
    </row>
    <row r="133" spans="1:144" ht="19.5" customHeight="1">
      <c r="A133" s="349">
        <f t="shared" si="612"/>
        <v>120</v>
      </c>
      <c r="B133" s="1136"/>
      <c r="C133" s="1136"/>
      <c r="D133" s="350"/>
      <c r="E133" s="350"/>
      <c r="F133" s="350"/>
      <c r="G133" s="350"/>
      <c r="H133" s="350"/>
      <c r="I133" s="351" t="s">
        <v>17</v>
      </c>
      <c r="J133" s="350"/>
      <c r="K133" s="351" t="s">
        <v>44</v>
      </c>
      <c r="L133" s="350"/>
      <c r="M133" s="350"/>
      <c r="N133" s="326" t="str">
        <f>IF(L133="常勤",1,IF(M133="","",IF(M133=0,0,IF(ROUND(M133/⑤⑧処遇Ⅰ入力シート!$B$17,1)&lt;0.1,0.1,ROUND(M133/⑤⑧処遇Ⅰ入力シート!$B$17,1)))))</f>
        <v/>
      </c>
      <c r="O133" s="327"/>
      <c r="P133" s="328" t="s">
        <v>342</v>
      </c>
      <c r="Q133" s="352"/>
      <c r="R133" s="353"/>
      <c r="S133" s="354"/>
      <c r="T133" s="354"/>
      <c r="U133" s="355">
        <f t="shared" si="614"/>
        <v>0</v>
      </c>
      <c r="V133" s="354"/>
      <c r="W133" s="333" t="e">
        <f>ROUND((U133+V133)*⑤⑧処遇Ⅰ入力シート!$AG$17/⑤⑧処遇Ⅰ入力シート!$AC$17,0)</f>
        <v>#DIV/0!</v>
      </c>
      <c r="X133" s="356" t="e">
        <f t="shared" si="615"/>
        <v>#DIV/0!</v>
      </c>
      <c r="Y133" s="353"/>
      <c r="Z133" s="354"/>
      <c r="AA133" s="354"/>
      <c r="AB133" s="354"/>
      <c r="AC133" s="354"/>
      <c r="AD133" s="335">
        <f t="shared" si="616"/>
        <v>0</v>
      </c>
      <c r="AE133" s="333" t="e">
        <f>ROUND(AD133*⑤⑧処遇Ⅰ入力シート!$AG$17/⑤⑧処遇Ⅰ入力シート!$AC$17,0)</f>
        <v>#DIV/0!</v>
      </c>
      <c r="AF133" s="356" t="e">
        <f t="shared" si="617"/>
        <v>#DIV/0!</v>
      </c>
      <c r="AG133" s="357"/>
      <c r="AH133" s="354"/>
      <c r="AI133" s="354"/>
      <c r="AJ133" s="333" t="e">
        <f>ROUND(SUM(AG133:AI133)*⑤⑧処遇Ⅰ入力シート!$AG$17/⑤⑧処遇Ⅰ入力シート!$AC$17,0)</f>
        <v>#DIV/0!</v>
      </c>
      <c r="AK133" s="358" t="e">
        <f t="shared" si="618"/>
        <v>#DIV/0!</v>
      </c>
      <c r="AL133" s="338">
        <f t="shared" si="619"/>
        <v>0</v>
      </c>
      <c r="AM133" s="1131"/>
      <c r="AN133" s="1131"/>
      <c r="AO133" s="1131"/>
      <c r="AP133" s="252"/>
      <c r="AQ133" s="252"/>
      <c r="AR133" s="252"/>
      <c r="AS133" s="370"/>
      <c r="AT133" s="370"/>
      <c r="AU133" s="371"/>
      <c r="AV133" s="371"/>
      <c r="AW133" s="371"/>
      <c r="AX133" s="370"/>
      <c r="AY133" s="370"/>
      <c r="AZ133" s="372"/>
      <c r="BA133" s="372"/>
      <c r="BB133" s="373"/>
      <c r="BC133" s="373"/>
      <c r="BD133" s="373"/>
      <c r="BE133" s="373"/>
      <c r="BF133" s="373"/>
      <c r="BG133" s="373"/>
      <c r="BH133" s="228"/>
      <c r="BI133" s="370"/>
      <c r="BJ133" s="370"/>
      <c r="BK133" s="371"/>
      <c r="BL133" s="371"/>
      <c r="BM133" s="371"/>
      <c r="BN133" s="370"/>
      <c r="BO133" s="370"/>
      <c r="BP133" s="372"/>
      <c r="BQ133" s="372"/>
      <c r="BR133" s="372"/>
      <c r="BS133" s="373"/>
      <c r="BT133" s="373"/>
      <c r="BU133" s="373"/>
      <c r="BV133" s="373"/>
      <c r="BW133" s="373"/>
      <c r="BX133" s="373"/>
      <c r="BY133" s="252"/>
      <c r="BZ133" s="339" t="str">
        <f t="shared" si="620"/>
        <v>0</v>
      </c>
      <c r="CB133" s="340">
        <f t="shared" si="621"/>
        <v>0</v>
      </c>
      <c r="CC133" s="341">
        <f t="shared" si="622"/>
        <v>0</v>
      </c>
      <c r="CD133" s="341">
        <f t="shared" si="623"/>
        <v>0</v>
      </c>
      <c r="CE133" s="341">
        <f t="shared" si="624"/>
        <v>0</v>
      </c>
      <c r="CF133" s="341">
        <f t="shared" si="625"/>
        <v>0</v>
      </c>
      <c r="CG133" s="342">
        <f t="shared" si="626"/>
        <v>0</v>
      </c>
      <c r="CH133" s="341">
        <f t="shared" si="627"/>
        <v>0</v>
      </c>
      <c r="CI133" s="342">
        <f t="shared" si="628"/>
        <v>0</v>
      </c>
      <c r="CJ133" s="341">
        <f t="shared" si="629"/>
        <v>0</v>
      </c>
      <c r="CK133" s="342">
        <f t="shared" si="630"/>
        <v>0</v>
      </c>
      <c r="CL133" s="341">
        <f t="shared" si="631"/>
        <v>0</v>
      </c>
      <c r="CM133" s="341">
        <f t="shared" si="632"/>
        <v>0</v>
      </c>
      <c r="CN133" s="341">
        <f t="shared" si="633"/>
        <v>0</v>
      </c>
      <c r="CO133" s="341">
        <f t="shared" si="634"/>
        <v>0</v>
      </c>
      <c r="CP133" s="341">
        <f t="shared" si="635"/>
        <v>0</v>
      </c>
      <c r="CQ133" s="342">
        <f t="shared" si="636"/>
        <v>0</v>
      </c>
      <c r="CR133" s="341">
        <f t="shared" si="637"/>
        <v>0</v>
      </c>
      <c r="CS133" s="342">
        <f t="shared" si="638"/>
        <v>0</v>
      </c>
      <c r="CT133" s="341">
        <f t="shared" si="639"/>
        <v>0</v>
      </c>
      <c r="CU133" s="342">
        <f t="shared" si="640"/>
        <v>0</v>
      </c>
      <c r="CV133" s="344">
        <f t="shared" si="68"/>
        <v>0</v>
      </c>
      <c r="CW133" s="344">
        <f t="shared" si="641"/>
        <v>0</v>
      </c>
      <c r="CX133" s="344">
        <f t="shared" si="69"/>
        <v>0</v>
      </c>
      <c r="CY133" s="344">
        <f t="shared" si="642"/>
        <v>0</v>
      </c>
      <c r="CZ133" s="344">
        <f t="shared" si="71"/>
        <v>0</v>
      </c>
      <c r="DA133" s="344">
        <f t="shared" si="643"/>
        <v>0</v>
      </c>
      <c r="DB133" s="344">
        <f t="shared" si="73"/>
        <v>0</v>
      </c>
      <c r="DC133" s="344">
        <f t="shared" si="644"/>
        <v>0</v>
      </c>
      <c r="DD133" s="344">
        <f t="shared" si="75"/>
        <v>0</v>
      </c>
      <c r="DE133" s="344">
        <f t="shared" si="645"/>
        <v>0</v>
      </c>
      <c r="DF133" s="344">
        <f t="shared" si="77"/>
        <v>0</v>
      </c>
      <c r="DG133" s="344">
        <f t="shared" si="646"/>
        <v>0</v>
      </c>
      <c r="DH133" s="344">
        <f t="shared" si="79"/>
        <v>0</v>
      </c>
      <c r="DI133" s="344">
        <f t="shared" si="647"/>
        <v>0</v>
      </c>
      <c r="DJ133" s="344">
        <f t="shared" si="648"/>
        <v>0</v>
      </c>
      <c r="DK133" s="344">
        <f t="shared" si="649"/>
        <v>0</v>
      </c>
      <c r="DL133" s="344">
        <f t="shared" si="650"/>
        <v>0</v>
      </c>
      <c r="DM133" s="342">
        <f t="shared" si="651"/>
        <v>0</v>
      </c>
      <c r="DN133" s="344">
        <f t="shared" si="652"/>
        <v>0</v>
      </c>
      <c r="DO133" s="342">
        <f t="shared" si="653"/>
        <v>0</v>
      </c>
      <c r="DP133" s="344">
        <f t="shared" si="654"/>
        <v>0</v>
      </c>
      <c r="DQ133" s="342">
        <f t="shared" si="655"/>
        <v>0</v>
      </c>
      <c r="DR133" s="341">
        <f t="shared" si="678"/>
        <v>0</v>
      </c>
      <c r="DS133" s="341">
        <f t="shared" si="656"/>
        <v>0</v>
      </c>
      <c r="DT133" s="341">
        <f t="shared" si="657"/>
        <v>0</v>
      </c>
      <c r="DU133" s="341">
        <f t="shared" si="658"/>
        <v>0</v>
      </c>
      <c r="DV133" s="341">
        <f t="shared" si="659"/>
        <v>0</v>
      </c>
      <c r="DW133" s="341">
        <f t="shared" si="660"/>
        <v>0</v>
      </c>
      <c r="DX133" s="341">
        <f t="shared" si="661"/>
        <v>0</v>
      </c>
      <c r="DY133" s="341">
        <f t="shared" si="662"/>
        <v>0</v>
      </c>
      <c r="DZ133" s="341">
        <f t="shared" si="663"/>
        <v>0</v>
      </c>
      <c r="EA133" s="341">
        <f t="shared" si="664"/>
        <v>0</v>
      </c>
      <c r="EB133" s="341">
        <f t="shared" si="665"/>
        <v>0</v>
      </c>
      <c r="EC133" s="341">
        <f t="shared" si="666"/>
        <v>0</v>
      </c>
      <c r="ED133" s="341">
        <f t="shared" si="667"/>
        <v>0</v>
      </c>
      <c r="EE133" s="341">
        <f t="shared" si="668"/>
        <v>0</v>
      </c>
      <c r="EF133" s="341">
        <f t="shared" si="669"/>
        <v>0</v>
      </c>
      <c r="EG133" s="341">
        <f t="shared" si="670"/>
        <v>0</v>
      </c>
      <c r="EH133" s="341">
        <f t="shared" si="671"/>
        <v>0</v>
      </c>
      <c r="EI133" s="346">
        <f t="shared" si="672"/>
        <v>0</v>
      </c>
      <c r="EJ133" s="341">
        <f t="shared" si="673"/>
        <v>0</v>
      </c>
      <c r="EK133" s="347">
        <f t="shared" si="674"/>
        <v>0</v>
      </c>
      <c r="EL133" s="341">
        <f t="shared" si="675"/>
        <v>0</v>
      </c>
      <c r="EM133" s="347">
        <f t="shared" si="676"/>
        <v>0</v>
      </c>
      <c r="EN133" s="348">
        <f t="shared" si="677"/>
        <v>0</v>
      </c>
    </row>
    <row r="134" spans="1:144" ht="19.5" customHeight="1">
      <c r="A134" s="349">
        <f t="shared" si="612"/>
        <v>121</v>
      </c>
      <c r="B134" s="1136"/>
      <c r="C134" s="1136"/>
      <c r="D134" s="350"/>
      <c r="E134" s="350"/>
      <c r="F134" s="350"/>
      <c r="G134" s="350"/>
      <c r="H134" s="350"/>
      <c r="I134" s="351" t="s">
        <v>17</v>
      </c>
      <c r="J134" s="350"/>
      <c r="K134" s="351" t="s">
        <v>44</v>
      </c>
      <c r="L134" s="350"/>
      <c r="M134" s="350"/>
      <c r="N134" s="326" t="str">
        <f>IF(L134="常勤",1,IF(M134="","",IF(M134=0,0,IF(ROUND(M134/⑤⑧処遇Ⅰ入力シート!$B$17,1)&lt;0.1,0.1,ROUND(M134/⑤⑧処遇Ⅰ入力シート!$B$17,1)))))</f>
        <v/>
      </c>
      <c r="O134" s="327"/>
      <c r="P134" s="328" t="s">
        <v>342</v>
      </c>
      <c r="Q134" s="352"/>
      <c r="R134" s="353"/>
      <c r="S134" s="354"/>
      <c r="T134" s="354"/>
      <c r="U134" s="355">
        <f t="shared" si="614"/>
        <v>0</v>
      </c>
      <c r="V134" s="354"/>
      <c r="W134" s="333" t="e">
        <f>ROUND((U134+V134)*⑤⑧処遇Ⅰ入力シート!$AG$17/⑤⑧処遇Ⅰ入力シート!$AC$17,0)</f>
        <v>#DIV/0!</v>
      </c>
      <c r="X134" s="356" t="e">
        <f t="shared" si="615"/>
        <v>#DIV/0!</v>
      </c>
      <c r="Y134" s="353"/>
      <c r="Z134" s="354"/>
      <c r="AA134" s="354"/>
      <c r="AB134" s="354"/>
      <c r="AC134" s="354"/>
      <c r="AD134" s="335">
        <f t="shared" si="616"/>
        <v>0</v>
      </c>
      <c r="AE134" s="333" t="e">
        <f>ROUND(AD134*⑤⑧処遇Ⅰ入力シート!$AG$17/⑤⑧処遇Ⅰ入力シート!$AC$17,0)</f>
        <v>#DIV/0!</v>
      </c>
      <c r="AF134" s="356" t="e">
        <f t="shared" si="617"/>
        <v>#DIV/0!</v>
      </c>
      <c r="AG134" s="357"/>
      <c r="AH134" s="354"/>
      <c r="AI134" s="354"/>
      <c r="AJ134" s="333" t="e">
        <f>ROUND(SUM(AG134:AI134)*⑤⑧処遇Ⅰ入力シート!$AG$17/⑤⑧処遇Ⅰ入力シート!$AC$17,0)</f>
        <v>#DIV/0!</v>
      </c>
      <c r="AK134" s="358" t="e">
        <f t="shared" si="618"/>
        <v>#DIV/0!</v>
      </c>
      <c r="AL134" s="338">
        <f t="shared" si="619"/>
        <v>0</v>
      </c>
      <c r="AM134" s="1131"/>
      <c r="AN134" s="1131"/>
      <c r="AO134" s="1131"/>
      <c r="AP134" s="252"/>
      <c r="AQ134" s="252"/>
      <c r="AR134" s="252"/>
      <c r="AS134" s="370"/>
      <c r="AT134" s="370"/>
      <c r="AU134" s="371"/>
      <c r="AV134" s="371"/>
      <c r="AW134" s="371"/>
      <c r="AX134" s="370"/>
      <c r="AY134" s="370"/>
      <c r="AZ134" s="372"/>
      <c r="BA134" s="372"/>
      <c r="BB134" s="373"/>
      <c r="BC134" s="373"/>
      <c r="BD134" s="373"/>
      <c r="BE134" s="373"/>
      <c r="BF134" s="373"/>
      <c r="BG134" s="373"/>
      <c r="BH134" s="228"/>
      <c r="BI134" s="370"/>
      <c r="BJ134" s="370"/>
      <c r="BK134" s="371"/>
      <c r="BL134" s="371"/>
      <c r="BM134" s="371"/>
      <c r="BN134" s="370"/>
      <c r="BO134" s="370"/>
      <c r="BP134" s="372"/>
      <c r="BQ134" s="372"/>
      <c r="BR134" s="372"/>
      <c r="BS134" s="373"/>
      <c r="BT134" s="373"/>
      <c r="BU134" s="373"/>
      <c r="BV134" s="373"/>
      <c r="BW134" s="373"/>
      <c r="BX134" s="373"/>
      <c r="BY134" s="252"/>
      <c r="BZ134" s="339" t="str">
        <f t="shared" si="620"/>
        <v>0</v>
      </c>
      <c r="CB134" s="340">
        <f t="shared" si="621"/>
        <v>0</v>
      </c>
      <c r="CC134" s="341">
        <f t="shared" si="622"/>
        <v>0</v>
      </c>
      <c r="CD134" s="341">
        <f t="shared" si="623"/>
        <v>0</v>
      </c>
      <c r="CE134" s="341">
        <f t="shared" si="624"/>
        <v>0</v>
      </c>
      <c r="CF134" s="341">
        <f t="shared" si="625"/>
        <v>0</v>
      </c>
      <c r="CG134" s="342">
        <f t="shared" si="626"/>
        <v>0</v>
      </c>
      <c r="CH134" s="341">
        <f t="shared" si="627"/>
        <v>0</v>
      </c>
      <c r="CI134" s="342">
        <f t="shared" si="628"/>
        <v>0</v>
      </c>
      <c r="CJ134" s="341">
        <f t="shared" si="629"/>
        <v>0</v>
      </c>
      <c r="CK134" s="342">
        <f t="shared" si="630"/>
        <v>0</v>
      </c>
      <c r="CL134" s="341">
        <f t="shared" si="631"/>
        <v>0</v>
      </c>
      <c r="CM134" s="341">
        <f t="shared" si="632"/>
        <v>0</v>
      </c>
      <c r="CN134" s="341">
        <f t="shared" si="633"/>
        <v>0</v>
      </c>
      <c r="CO134" s="341">
        <f t="shared" si="634"/>
        <v>0</v>
      </c>
      <c r="CP134" s="341">
        <f t="shared" si="635"/>
        <v>0</v>
      </c>
      <c r="CQ134" s="342">
        <f t="shared" si="636"/>
        <v>0</v>
      </c>
      <c r="CR134" s="341">
        <f t="shared" si="637"/>
        <v>0</v>
      </c>
      <c r="CS134" s="342">
        <f t="shared" si="638"/>
        <v>0</v>
      </c>
      <c r="CT134" s="341">
        <f t="shared" si="639"/>
        <v>0</v>
      </c>
      <c r="CU134" s="342">
        <f t="shared" si="640"/>
        <v>0</v>
      </c>
      <c r="CV134" s="344">
        <f t="shared" si="68"/>
        <v>0</v>
      </c>
      <c r="CW134" s="344">
        <f t="shared" si="641"/>
        <v>0</v>
      </c>
      <c r="CX134" s="344">
        <f t="shared" si="69"/>
        <v>0</v>
      </c>
      <c r="CY134" s="344">
        <f t="shared" si="642"/>
        <v>0</v>
      </c>
      <c r="CZ134" s="344">
        <f t="shared" si="71"/>
        <v>0</v>
      </c>
      <c r="DA134" s="344">
        <f t="shared" si="643"/>
        <v>0</v>
      </c>
      <c r="DB134" s="344">
        <f t="shared" si="73"/>
        <v>0</v>
      </c>
      <c r="DC134" s="344">
        <f t="shared" si="644"/>
        <v>0</v>
      </c>
      <c r="DD134" s="344">
        <f t="shared" si="75"/>
        <v>0</v>
      </c>
      <c r="DE134" s="344">
        <f t="shared" si="645"/>
        <v>0</v>
      </c>
      <c r="DF134" s="344">
        <f t="shared" si="77"/>
        <v>0</v>
      </c>
      <c r="DG134" s="344">
        <f t="shared" si="646"/>
        <v>0</v>
      </c>
      <c r="DH134" s="344">
        <f t="shared" si="79"/>
        <v>0</v>
      </c>
      <c r="DI134" s="344">
        <f t="shared" si="647"/>
        <v>0</v>
      </c>
      <c r="DJ134" s="344">
        <f t="shared" si="648"/>
        <v>0</v>
      </c>
      <c r="DK134" s="344">
        <f t="shared" si="649"/>
        <v>0</v>
      </c>
      <c r="DL134" s="344">
        <f t="shared" si="650"/>
        <v>0</v>
      </c>
      <c r="DM134" s="342">
        <f t="shared" si="651"/>
        <v>0</v>
      </c>
      <c r="DN134" s="344">
        <f t="shared" si="652"/>
        <v>0</v>
      </c>
      <c r="DO134" s="342">
        <f t="shared" si="653"/>
        <v>0</v>
      </c>
      <c r="DP134" s="344">
        <f t="shared" si="654"/>
        <v>0</v>
      </c>
      <c r="DQ134" s="342">
        <f t="shared" si="655"/>
        <v>0</v>
      </c>
      <c r="DR134" s="341">
        <f t="shared" si="678"/>
        <v>0</v>
      </c>
      <c r="DS134" s="341">
        <f t="shared" si="656"/>
        <v>0</v>
      </c>
      <c r="DT134" s="341">
        <f t="shared" si="657"/>
        <v>0</v>
      </c>
      <c r="DU134" s="341">
        <f t="shared" si="658"/>
        <v>0</v>
      </c>
      <c r="DV134" s="341">
        <f t="shared" si="659"/>
        <v>0</v>
      </c>
      <c r="DW134" s="341">
        <f t="shared" si="660"/>
        <v>0</v>
      </c>
      <c r="DX134" s="341">
        <f t="shared" si="661"/>
        <v>0</v>
      </c>
      <c r="DY134" s="341">
        <f t="shared" si="662"/>
        <v>0</v>
      </c>
      <c r="DZ134" s="341">
        <f t="shared" si="663"/>
        <v>0</v>
      </c>
      <c r="EA134" s="341">
        <f t="shared" si="664"/>
        <v>0</v>
      </c>
      <c r="EB134" s="341">
        <f t="shared" si="665"/>
        <v>0</v>
      </c>
      <c r="EC134" s="341">
        <f t="shared" si="666"/>
        <v>0</v>
      </c>
      <c r="ED134" s="341">
        <f t="shared" si="667"/>
        <v>0</v>
      </c>
      <c r="EE134" s="341">
        <f t="shared" si="668"/>
        <v>0</v>
      </c>
      <c r="EF134" s="341">
        <f t="shared" si="669"/>
        <v>0</v>
      </c>
      <c r="EG134" s="341">
        <f t="shared" si="670"/>
        <v>0</v>
      </c>
      <c r="EH134" s="341">
        <f t="shared" si="671"/>
        <v>0</v>
      </c>
      <c r="EI134" s="346">
        <f t="shared" si="672"/>
        <v>0</v>
      </c>
      <c r="EJ134" s="341">
        <f t="shared" si="673"/>
        <v>0</v>
      </c>
      <c r="EK134" s="347">
        <f t="shared" si="674"/>
        <v>0</v>
      </c>
      <c r="EL134" s="341">
        <f t="shared" si="675"/>
        <v>0</v>
      </c>
      <c r="EM134" s="347">
        <f t="shared" si="676"/>
        <v>0</v>
      </c>
      <c r="EN134" s="348">
        <f t="shared" si="677"/>
        <v>0</v>
      </c>
    </row>
    <row r="135" spans="1:144" ht="19.5" customHeight="1">
      <c r="A135" s="349">
        <f t="shared" si="612"/>
        <v>122</v>
      </c>
      <c r="B135" s="1136"/>
      <c r="C135" s="1136"/>
      <c r="D135" s="350"/>
      <c r="E135" s="350"/>
      <c r="F135" s="350"/>
      <c r="G135" s="350"/>
      <c r="H135" s="350"/>
      <c r="I135" s="351" t="s">
        <v>17</v>
      </c>
      <c r="J135" s="350"/>
      <c r="K135" s="351" t="s">
        <v>44</v>
      </c>
      <c r="L135" s="350"/>
      <c r="M135" s="350"/>
      <c r="N135" s="326" t="str">
        <f>IF(L135="常勤",1,IF(M135="","",IF(M135=0,0,IF(ROUND(M135/⑤⑧処遇Ⅰ入力シート!$B$17,1)&lt;0.1,0.1,ROUND(M135/⑤⑧処遇Ⅰ入力シート!$B$17,1)))))</f>
        <v/>
      </c>
      <c r="O135" s="327"/>
      <c r="P135" s="328" t="s">
        <v>342</v>
      </c>
      <c r="Q135" s="352"/>
      <c r="R135" s="353"/>
      <c r="S135" s="354"/>
      <c r="T135" s="354"/>
      <c r="U135" s="355">
        <f t="shared" si="614"/>
        <v>0</v>
      </c>
      <c r="V135" s="354"/>
      <c r="W135" s="333" t="e">
        <f>ROUND((U135+V135)*⑤⑧処遇Ⅰ入力シート!$AG$17/⑤⑧処遇Ⅰ入力シート!$AC$17,0)</f>
        <v>#DIV/0!</v>
      </c>
      <c r="X135" s="356" t="e">
        <f t="shared" si="615"/>
        <v>#DIV/0!</v>
      </c>
      <c r="Y135" s="353"/>
      <c r="Z135" s="354"/>
      <c r="AA135" s="354"/>
      <c r="AB135" s="354"/>
      <c r="AC135" s="354"/>
      <c r="AD135" s="335">
        <f t="shared" si="616"/>
        <v>0</v>
      </c>
      <c r="AE135" s="333" t="e">
        <f>ROUND(AD135*⑤⑧処遇Ⅰ入力シート!$AG$17/⑤⑧処遇Ⅰ入力シート!$AC$17,0)</f>
        <v>#DIV/0!</v>
      </c>
      <c r="AF135" s="356" t="e">
        <f t="shared" si="617"/>
        <v>#DIV/0!</v>
      </c>
      <c r="AG135" s="357"/>
      <c r="AH135" s="354"/>
      <c r="AI135" s="354"/>
      <c r="AJ135" s="333" t="e">
        <f>ROUND(SUM(AG135:AI135)*⑤⑧処遇Ⅰ入力シート!$AG$17/⑤⑧処遇Ⅰ入力シート!$AC$17,0)</f>
        <v>#DIV/0!</v>
      </c>
      <c r="AK135" s="358" t="e">
        <f t="shared" si="618"/>
        <v>#DIV/0!</v>
      </c>
      <c r="AL135" s="338">
        <f t="shared" si="619"/>
        <v>0</v>
      </c>
      <c r="AM135" s="1131"/>
      <c r="AN135" s="1131"/>
      <c r="AO135" s="1131"/>
      <c r="AP135" s="252"/>
      <c r="AQ135" s="252"/>
      <c r="AR135" s="252"/>
      <c r="AS135" s="370"/>
      <c r="AT135" s="370"/>
      <c r="AU135" s="371"/>
      <c r="AV135" s="371"/>
      <c r="AW135" s="371"/>
      <c r="AX135" s="370"/>
      <c r="AY135" s="370"/>
      <c r="AZ135" s="372"/>
      <c r="BA135" s="372"/>
      <c r="BB135" s="373"/>
      <c r="BC135" s="373"/>
      <c r="BD135" s="373"/>
      <c r="BE135" s="373"/>
      <c r="BF135" s="373"/>
      <c r="BG135" s="373"/>
      <c r="BH135" s="228"/>
      <c r="BI135" s="370"/>
      <c r="BJ135" s="370"/>
      <c r="BK135" s="371"/>
      <c r="BL135" s="371"/>
      <c r="BM135" s="371"/>
      <c r="BN135" s="370"/>
      <c r="BO135" s="370"/>
      <c r="BP135" s="372"/>
      <c r="BQ135" s="372"/>
      <c r="BR135" s="372"/>
      <c r="BS135" s="373"/>
      <c r="BT135" s="373"/>
      <c r="BU135" s="373"/>
      <c r="BV135" s="373"/>
      <c r="BW135" s="373"/>
      <c r="BX135" s="373"/>
      <c r="BY135" s="252"/>
      <c r="BZ135" s="339" t="str">
        <f t="shared" si="620"/>
        <v>0</v>
      </c>
      <c r="CB135" s="340">
        <f t="shared" si="621"/>
        <v>0</v>
      </c>
      <c r="CC135" s="341">
        <f t="shared" si="622"/>
        <v>0</v>
      </c>
      <c r="CD135" s="341">
        <f t="shared" si="623"/>
        <v>0</v>
      </c>
      <c r="CE135" s="341">
        <f t="shared" si="624"/>
        <v>0</v>
      </c>
      <c r="CF135" s="341">
        <f t="shared" si="625"/>
        <v>0</v>
      </c>
      <c r="CG135" s="342">
        <f t="shared" si="626"/>
        <v>0</v>
      </c>
      <c r="CH135" s="341">
        <f t="shared" si="627"/>
        <v>0</v>
      </c>
      <c r="CI135" s="342">
        <f t="shared" si="628"/>
        <v>0</v>
      </c>
      <c r="CJ135" s="341">
        <f t="shared" si="629"/>
        <v>0</v>
      </c>
      <c r="CK135" s="342">
        <f t="shared" si="630"/>
        <v>0</v>
      </c>
      <c r="CL135" s="341">
        <f t="shared" si="631"/>
        <v>0</v>
      </c>
      <c r="CM135" s="341">
        <f t="shared" si="632"/>
        <v>0</v>
      </c>
      <c r="CN135" s="341">
        <f t="shared" si="633"/>
        <v>0</v>
      </c>
      <c r="CO135" s="341">
        <f t="shared" si="634"/>
        <v>0</v>
      </c>
      <c r="CP135" s="341">
        <f t="shared" si="635"/>
        <v>0</v>
      </c>
      <c r="CQ135" s="342">
        <f t="shared" si="636"/>
        <v>0</v>
      </c>
      <c r="CR135" s="341">
        <f t="shared" si="637"/>
        <v>0</v>
      </c>
      <c r="CS135" s="342">
        <f t="shared" si="638"/>
        <v>0</v>
      </c>
      <c r="CT135" s="341">
        <f t="shared" si="639"/>
        <v>0</v>
      </c>
      <c r="CU135" s="342">
        <f t="shared" si="640"/>
        <v>0</v>
      </c>
      <c r="CV135" s="344">
        <f t="shared" si="68"/>
        <v>0</v>
      </c>
      <c r="CW135" s="344">
        <f t="shared" si="641"/>
        <v>0</v>
      </c>
      <c r="CX135" s="344">
        <f t="shared" si="69"/>
        <v>0</v>
      </c>
      <c r="CY135" s="344">
        <f t="shared" si="642"/>
        <v>0</v>
      </c>
      <c r="CZ135" s="344">
        <f t="shared" si="71"/>
        <v>0</v>
      </c>
      <c r="DA135" s="344">
        <f t="shared" si="643"/>
        <v>0</v>
      </c>
      <c r="DB135" s="344">
        <f t="shared" si="73"/>
        <v>0</v>
      </c>
      <c r="DC135" s="344">
        <f t="shared" si="644"/>
        <v>0</v>
      </c>
      <c r="DD135" s="344">
        <f t="shared" si="75"/>
        <v>0</v>
      </c>
      <c r="DE135" s="344">
        <f t="shared" si="645"/>
        <v>0</v>
      </c>
      <c r="DF135" s="344">
        <f t="shared" si="77"/>
        <v>0</v>
      </c>
      <c r="DG135" s="344">
        <f t="shared" si="646"/>
        <v>0</v>
      </c>
      <c r="DH135" s="344">
        <f t="shared" si="79"/>
        <v>0</v>
      </c>
      <c r="DI135" s="344">
        <f t="shared" si="647"/>
        <v>0</v>
      </c>
      <c r="DJ135" s="344">
        <f t="shared" si="648"/>
        <v>0</v>
      </c>
      <c r="DK135" s="344">
        <f t="shared" si="649"/>
        <v>0</v>
      </c>
      <c r="DL135" s="344">
        <f t="shared" si="650"/>
        <v>0</v>
      </c>
      <c r="DM135" s="342">
        <f t="shared" si="651"/>
        <v>0</v>
      </c>
      <c r="DN135" s="344">
        <f t="shared" si="652"/>
        <v>0</v>
      </c>
      <c r="DO135" s="342">
        <f t="shared" si="653"/>
        <v>0</v>
      </c>
      <c r="DP135" s="344">
        <f t="shared" si="654"/>
        <v>0</v>
      </c>
      <c r="DQ135" s="342">
        <f t="shared" si="655"/>
        <v>0</v>
      </c>
      <c r="DR135" s="341">
        <f t="shared" si="678"/>
        <v>0</v>
      </c>
      <c r="DS135" s="341">
        <f t="shared" si="656"/>
        <v>0</v>
      </c>
      <c r="DT135" s="341">
        <f t="shared" si="657"/>
        <v>0</v>
      </c>
      <c r="DU135" s="341">
        <f t="shared" si="658"/>
        <v>0</v>
      </c>
      <c r="DV135" s="341">
        <f t="shared" si="659"/>
        <v>0</v>
      </c>
      <c r="DW135" s="341">
        <f t="shared" si="660"/>
        <v>0</v>
      </c>
      <c r="DX135" s="341">
        <f t="shared" si="661"/>
        <v>0</v>
      </c>
      <c r="DY135" s="341">
        <f t="shared" si="662"/>
        <v>0</v>
      </c>
      <c r="DZ135" s="341">
        <f t="shared" si="663"/>
        <v>0</v>
      </c>
      <c r="EA135" s="341">
        <f t="shared" si="664"/>
        <v>0</v>
      </c>
      <c r="EB135" s="341">
        <f t="shared" si="665"/>
        <v>0</v>
      </c>
      <c r="EC135" s="341">
        <f t="shared" si="666"/>
        <v>0</v>
      </c>
      <c r="ED135" s="341">
        <f t="shared" si="667"/>
        <v>0</v>
      </c>
      <c r="EE135" s="341">
        <f t="shared" si="668"/>
        <v>0</v>
      </c>
      <c r="EF135" s="341">
        <f t="shared" si="669"/>
        <v>0</v>
      </c>
      <c r="EG135" s="341">
        <f t="shared" si="670"/>
        <v>0</v>
      </c>
      <c r="EH135" s="341">
        <f t="shared" si="671"/>
        <v>0</v>
      </c>
      <c r="EI135" s="346">
        <f t="shared" si="672"/>
        <v>0</v>
      </c>
      <c r="EJ135" s="341">
        <f t="shared" si="673"/>
        <v>0</v>
      </c>
      <c r="EK135" s="347">
        <f t="shared" si="674"/>
        <v>0</v>
      </c>
      <c r="EL135" s="341">
        <f t="shared" si="675"/>
        <v>0</v>
      </c>
      <c r="EM135" s="347">
        <f t="shared" si="676"/>
        <v>0</v>
      </c>
      <c r="EN135" s="348">
        <f t="shared" si="677"/>
        <v>0</v>
      </c>
    </row>
    <row r="136" spans="1:144" ht="19.5" customHeight="1">
      <c r="A136" s="349">
        <f t="shared" si="612"/>
        <v>123</v>
      </c>
      <c r="B136" s="1136"/>
      <c r="C136" s="1136"/>
      <c r="D136" s="350"/>
      <c r="E136" s="350"/>
      <c r="F136" s="350"/>
      <c r="G136" s="350"/>
      <c r="H136" s="350"/>
      <c r="I136" s="351" t="s">
        <v>17</v>
      </c>
      <c r="J136" s="350"/>
      <c r="K136" s="351" t="s">
        <v>44</v>
      </c>
      <c r="L136" s="350"/>
      <c r="M136" s="350"/>
      <c r="N136" s="326" t="str">
        <f>IF(L136="常勤",1,IF(M136="","",IF(M136=0,0,IF(ROUND(M136/⑤⑧処遇Ⅰ入力シート!$B$17,1)&lt;0.1,0.1,ROUND(M136/⑤⑧処遇Ⅰ入力シート!$B$17,1)))))</f>
        <v/>
      </c>
      <c r="O136" s="327"/>
      <c r="P136" s="328" t="s">
        <v>342</v>
      </c>
      <c r="Q136" s="352"/>
      <c r="R136" s="353"/>
      <c r="S136" s="354"/>
      <c r="T136" s="354"/>
      <c r="U136" s="355">
        <f t="shared" si="614"/>
        <v>0</v>
      </c>
      <c r="V136" s="354"/>
      <c r="W136" s="333" t="e">
        <f>ROUND((U136+V136)*⑤⑧処遇Ⅰ入力シート!$AG$17/⑤⑧処遇Ⅰ入力シート!$AC$17,0)</f>
        <v>#DIV/0!</v>
      </c>
      <c r="X136" s="356" t="e">
        <f t="shared" si="615"/>
        <v>#DIV/0!</v>
      </c>
      <c r="Y136" s="353"/>
      <c r="Z136" s="354"/>
      <c r="AA136" s="354"/>
      <c r="AB136" s="354"/>
      <c r="AC136" s="354"/>
      <c r="AD136" s="335">
        <f t="shared" si="616"/>
        <v>0</v>
      </c>
      <c r="AE136" s="333" t="e">
        <f>ROUND(AD136*⑤⑧処遇Ⅰ入力シート!$AG$17/⑤⑧処遇Ⅰ入力シート!$AC$17,0)</f>
        <v>#DIV/0!</v>
      </c>
      <c r="AF136" s="356" t="e">
        <f t="shared" si="617"/>
        <v>#DIV/0!</v>
      </c>
      <c r="AG136" s="357"/>
      <c r="AH136" s="354"/>
      <c r="AI136" s="354"/>
      <c r="AJ136" s="333" t="e">
        <f>ROUND(SUM(AG136:AI136)*⑤⑧処遇Ⅰ入力シート!$AG$17/⑤⑧処遇Ⅰ入力シート!$AC$17,0)</f>
        <v>#DIV/0!</v>
      </c>
      <c r="AK136" s="358" t="e">
        <f t="shared" si="618"/>
        <v>#DIV/0!</v>
      </c>
      <c r="AL136" s="338">
        <f t="shared" si="619"/>
        <v>0</v>
      </c>
      <c r="AM136" s="1131"/>
      <c r="AN136" s="1131"/>
      <c r="AO136" s="1131"/>
      <c r="AP136" s="252"/>
      <c r="AQ136" s="252"/>
      <c r="AR136" s="252"/>
      <c r="AS136" s="370"/>
      <c r="AT136" s="370"/>
      <c r="AU136" s="371"/>
      <c r="AV136" s="371"/>
      <c r="AW136" s="371"/>
      <c r="AX136" s="370"/>
      <c r="AY136" s="370"/>
      <c r="AZ136" s="372"/>
      <c r="BA136" s="372"/>
      <c r="BB136" s="373"/>
      <c r="BC136" s="373"/>
      <c r="BD136" s="373"/>
      <c r="BE136" s="373"/>
      <c r="BF136" s="373"/>
      <c r="BG136" s="373"/>
      <c r="BH136" s="228"/>
      <c r="BI136" s="370"/>
      <c r="BJ136" s="370"/>
      <c r="BK136" s="371"/>
      <c r="BL136" s="371"/>
      <c r="BM136" s="371"/>
      <c r="BN136" s="370"/>
      <c r="BO136" s="370"/>
      <c r="BP136" s="372"/>
      <c r="BQ136" s="372"/>
      <c r="BR136" s="372"/>
      <c r="BS136" s="373"/>
      <c r="BT136" s="373"/>
      <c r="BU136" s="373"/>
      <c r="BV136" s="373"/>
      <c r="BW136" s="373"/>
      <c r="BX136" s="373"/>
      <c r="BY136" s="252"/>
      <c r="BZ136" s="339" t="str">
        <f t="shared" si="620"/>
        <v>0</v>
      </c>
      <c r="CB136" s="340">
        <f t="shared" si="621"/>
        <v>0</v>
      </c>
      <c r="CC136" s="341">
        <f t="shared" si="622"/>
        <v>0</v>
      </c>
      <c r="CD136" s="341">
        <f t="shared" si="623"/>
        <v>0</v>
      </c>
      <c r="CE136" s="341">
        <f t="shared" si="624"/>
        <v>0</v>
      </c>
      <c r="CF136" s="341">
        <f t="shared" si="625"/>
        <v>0</v>
      </c>
      <c r="CG136" s="342">
        <f t="shared" si="626"/>
        <v>0</v>
      </c>
      <c r="CH136" s="341">
        <f t="shared" si="627"/>
        <v>0</v>
      </c>
      <c r="CI136" s="342">
        <f t="shared" si="628"/>
        <v>0</v>
      </c>
      <c r="CJ136" s="341">
        <f t="shared" si="629"/>
        <v>0</v>
      </c>
      <c r="CK136" s="342">
        <f t="shared" si="630"/>
        <v>0</v>
      </c>
      <c r="CL136" s="341">
        <f t="shared" si="631"/>
        <v>0</v>
      </c>
      <c r="CM136" s="341">
        <f t="shared" si="632"/>
        <v>0</v>
      </c>
      <c r="CN136" s="341">
        <f t="shared" si="633"/>
        <v>0</v>
      </c>
      <c r="CO136" s="341">
        <f t="shared" si="634"/>
        <v>0</v>
      </c>
      <c r="CP136" s="341">
        <f t="shared" si="635"/>
        <v>0</v>
      </c>
      <c r="CQ136" s="342">
        <f t="shared" si="636"/>
        <v>0</v>
      </c>
      <c r="CR136" s="341">
        <f t="shared" si="637"/>
        <v>0</v>
      </c>
      <c r="CS136" s="342">
        <f t="shared" si="638"/>
        <v>0</v>
      </c>
      <c r="CT136" s="341">
        <f t="shared" si="639"/>
        <v>0</v>
      </c>
      <c r="CU136" s="342">
        <f t="shared" si="640"/>
        <v>0</v>
      </c>
      <c r="CV136" s="344">
        <f t="shared" si="68"/>
        <v>0</v>
      </c>
      <c r="CW136" s="344">
        <f t="shared" si="641"/>
        <v>0</v>
      </c>
      <c r="CX136" s="344">
        <f t="shared" si="69"/>
        <v>0</v>
      </c>
      <c r="CY136" s="344">
        <f t="shared" si="642"/>
        <v>0</v>
      </c>
      <c r="CZ136" s="344">
        <f t="shared" si="71"/>
        <v>0</v>
      </c>
      <c r="DA136" s="344">
        <f t="shared" si="643"/>
        <v>0</v>
      </c>
      <c r="DB136" s="344">
        <f t="shared" si="73"/>
        <v>0</v>
      </c>
      <c r="DC136" s="344">
        <f t="shared" si="644"/>
        <v>0</v>
      </c>
      <c r="DD136" s="344">
        <f t="shared" si="75"/>
        <v>0</v>
      </c>
      <c r="DE136" s="344">
        <f t="shared" si="645"/>
        <v>0</v>
      </c>
      <c r="DF136" s="344">
        <f t="shared" si="77"/>
        <v>0</v>
      </c>
      <c r="DG136" s="344">
        <f t="shared" si="646"/>
        <v>0</v>
      </c>
      <c r="DH136" s="344">
        <f t="shared" si="79"/>
        <v>0</v>
      </c>
      <c r="DI136" s="344">
        <f t="shared" si="647"/>
        <v>0</v>
      </c>
      <c r="DJ136" s="344">
        <f t="shared" si="648"/>
        <v>0</v>
      </c>
      <c r="DK136" s="344">
        <f t="shared" si="649"/>
        <v>0</v>
      </c>
      <c r="DL136" s="344">
        <f t="shared" si="650"/>
        <v>0</v>
      </c>
      <c r="DM136" s="342">
        <f t="shared" si="651"/>
        <v>0</v>
      </c>
      <c r="DN136" s="344">
        <f t="shared" si="652"/>
        <v>0</v>
      </c>
      <c r="DO136" s="342">
        <f t="shared" si="653"/>
        <v>0</v>
      </c>
      <c r="DP136" s="344">
        <f t="shared" si="654"/>
        <v>0</v>
      </c>
      <c r="DQ136" s="342">
        <f t="shared" si="655"/>
        <v>0</v>
      </c>
      <c r="DR136" s="341">
        <f t="shared" si="678"/>
        <v>0</v>
      </c>
      <c r="DS136" s="341">
        <f t="shared" si="656"/>
        <v>0</v>
      </c>
      <c r="DT136" s="341">
        <f t="shared" si="657"/>
        <v>0</v>
      </c>
      <c r="DU136" s="341">
        <f t="shared" si="658"/>
        <v>0</v>
      </c>
      <c r="DV136" s="341">
        <f t="shared" si="659"/>
        <v>0</v>
      </c>
      <c r="DW136" s="341">
        <f t="shared" si="660"/>
        <v>0</v>
      </c>
      <c r="DX136" s="341">
        <f t="shared" si="661"/>
        <v>0</v>
      </c>
      <c r="DY136" s="341">
        <f t="shared" si="662"/>
        <v>0</v>
      </c>
      <c r="DZ136" s="341">
        <f t="shared" si="663"/>
        <v>0</v>
      </c>
      <c r="EA136" s="341">
        <f t="shared" si="664"/>
        <v>0</v>
      </c>
      <c r="EB136" s="341">
        <f t="shared" si="665"/>
        <v>0</v>
      </c>
      <c r="EC136" s="341">
        <f t="shared" si="666"/>
        <v>0</v>
      </c>
      <c r="ED136" s="341">
        <f t="shared" si="667"/>
        <v>0</v>
      </c>
      <c r="EE136" s="341">
        <f t="shared" si="668"/>
        <v>0</v>
      </c>
      <c r="EF136" s="341">
        <f t="shared" si="669"/>
        <v>0</v>
      </c>
      <c r="EG136" s="341">
        <f t="shared" si="670"/>
        <v>0</v>
      </c>
      <c r="EH136" s="341">
        <f t="shared" si="671"/>
        <v>0</v>
      </c>
      <c r="EI136" s="346">
        <f t="shared" si="672"/>
        <v>0</v>
      </c>
      <c r="EJ136" s="341">
        <f t="shared" si="673"/>
        <v>0</v>
      </c>
      <c r="EK136" s="347">
        <f t="shared" si="674"/>
        <v>0</v>
      </c>
      <c r="EL136" s="341">
        <f t="shared" si="675"/>
        <v>0</v>
      </c>
      <c r="EM136" s="347">
        <f t="shared" si="676"/>
        <v>0</v>
      </c>
      <c r="EN136" s="348">
        <f t="shared" si="677"/>
        <v>0</v>
      </c>
    </row>
    <row r="137" spans="1:144" ht="19.5" customHeight="1">
      <c r="A137" s="349">
        <f t="shared" si="612"/>
        <v>124</v>
      </c>
      <c r="B137" s="1136"/>
      <c r="C137" s="1136"/>
      <c r="D137" s="350"/>
      <c r="E137" s="350"/>
      <c r="F137" s="350"/>
      <c r="G137" s="350"/>
      <c r="H137" s="350"/>
      <c r="I137" s="351" t="s">
        <v>17</v>
      </c>
      <c r="J137" s="350"/>
      <c r="K137" s="351" t="s">
        <v>44</v>
      </c>
      <c r="L137" s="350"/>
      <c r="M137" s="350"/>
      <c r="N137" s="326" t="str">
        <f>IF(L137="常勤",1,IF(M137="","",IF(M137=0,0,IF(ROUND(M137/⑤⑧処遇Ⅰ入力シート!$B$17,1)&lt;0.1,0.1,ROUND(M137/⑤⑧処遇Ⅰ入力シート!$B$17,1)))))</f>
        <v/>
      </c>
      <c r="O137" s="327"/>
      <c r="P137" s="328" t="s">
        <v>342</v>
      </c>
      <c r="Q137" s="352"/>
      <c r="R137" s="353"/>
      <c r="S137" s="354"/>
      <c r="T137" s="354"/>
      <c r="U137" s="355">
        <f t="shared" si="614"/>
        <v>0</v>
      </c>
      <c r="V137" s="354"/>
      <c r="W137" s="333" t="e">
        <f>ROUND((U137+V137)*⑤⑧処遇Ⅰ入力シート!$AG$17/⑤⑧処遇Ⅰ入力シート!$AC$17,0)</f>
        <v>#DIV/0!</v>
      </c>
      <c r="X137" s="356" t="e">
        <f t="shared" si="615"/>
        <v>#DIV/0!</v>
      </c>
      <c r="Y137" s="353"/>
      <c r="Z137" s="354"/>
      <c r="AA137" s="354"/>
      <c r="AB137" s="354"/>
      <c r="AC137" s="354"/>
      <c r="AD137" s="335">
        <f t="shared" si="616"/>
        <v>0</v>
      </c>
      <c r="AE137" s="333" t="e">
        <f>ROUND(AD137*⑤⑧処遇Ⅰ入力シート!$AG$17/⑤⑧処遇Ⅰ入力シート!$AC$17,0)</f>
        <v>#DIV/0!</v>
      </c>
      <c r="AF137" s="356" t="e">
        <f t="shared" si="617"/>
        <v>#DIV/0!</v>
      </c>
      <c r="AG137" s="357"/>
      <c r="AH137" s="354"/>
      <c r="AI137" s="354"/>
      <c r="AJ137" s="333" t="e">
        <f>ROUND(SUM(AG137:AI137)*⑤⑧処遇Ⅰ入力シート!$AG$17/⑤⑧処遇Ⅰ入力シート!$AC$17,0)</f>
        <v>#DIV/0!</v>
      </c>
      <c r="AK137" s="358" t="e">
        <f t="shared" si="618"/>
        <v>#DIV/0!</v>
      </c>
      <c r="AL137" s="338">
        <f t="shared" si="619"/>
        <v>0</v>
      </c>
      <c r="AM137" s="1131"/>
      <c r="AN137" s="1131"/>
      <c r="AO137" s="1131"/>
      <c r="AP137" s="252"/>
      <c r="AQ137" s="252"/>
      <c r="AR137" s="252"/>
      <c r="AS137" s="370"/>
      <c r="AT137" s="370"/>
      <c r="AU137" s="371"/>
      <c r="AV137" s="371"/>
      <c r="AW137" s="371"/>
      <c r="AX137" s="370"/>
      <c r="AY137" s="370"/>
      <c r="AZ137" s="372"/>
      <c r="BA137" s="372"/>
      <c r="BB137" s="373"/>
      <c r="BC137" s="373"/>
      <c r="BD137" s="373"/>
      <c r="BE137" s="373"/>
      <c r="BF137" s="373"/>
      <c r="BG137" s="373"/>
      <c r="BH137" s="228"/>
      <c r="BI137" s="370"/>
      <c r="BJ137" s="370"/>
      <c r="BK137" s="371"/>
      <c r="BL137" s="371"/>
      <c r="BM137" s="371"/>
      <c r="BN137" s="370"/>
      <c r="BO137" s="370"/>
      <c r="BP137" s="372"/>
      <c r="BQ137" s="372"/>
      <c r="BR137" s="372"/>
      <c r="BS137" s="373"/>
      <c r="BT137" s="373"/>
      <c r="BU137" s="373"/>
      <c r="BV137" s="373"/>
      <c r="BW137" s="373"/>
      <c r="BX137" s="373"/>
      <c r="BY137" s="252"/>
      <c r="BZ137" s="339" t="str">
        <f t="shared" si="620"/>
        <v>0</v>
      </c>
      <c r="CB137" s="340">
        <f t="shared" si="621"/>
        <v>0</v>
      </c>
      <c r="CC137" s="341">
        <f t="shared" si="622"/>
        <v>0</v>
      </c>
      <c r="CD137" s="341">
        <f t="shared" si="623"/>
        <v>0</v>
      </c>
      <c r="CE137" s="341">
        <f t="shared" si="624"/>
        <v>0</v>
      </c>
      <c r="CF137" s="341">
        <f t="shared" si="625"/>
        <v>0</v>
      </c>
      <c r="CG137" s="342">
        <f t="shared" si="626"/>
        <v>0</v>
      </c>
      <c r="CH137" s="341">
        <f t="shared" si="627"/>
        <v>0</v>
      </c>
      <c r="CI137" s="342">
        <f t="shared" si="628"/>
        <v>0</v>
      </c>
      <c r="CJ137" s="341">
        <f t="shared" si="629"/>
        <v>0</v>
      </c>
      <c r="CK137" s="342">
        <f t="shared" si="630"/>
        <v>0</v>
      </c>
      <c r="CL137" s="341">
        <f t="shared" si="631"/>
        <v>0</v>
      </c>
      <c r="CM137" s="341">
        <f t="shared" si="632"/>
        <v>0</v>
      </c>
      <c r="CN137" s="341">
        <f t="shared" si="633"/>
        <v>0</v>
      </c>
      <c r="CO137" s="341">
        <f t="shared" si="634"/>
        <v>0</v>
      </c>
      <c r="CP137" s="341">
        <f t="shared" si="635"/>
        <v>0</v>
      </c>
      <c r="CQ137" s="342">
        <f t="shared" si="636"/>
        <v>0</v>
      </c>
      <c r="CR137" s="341">
        <f t="shared" si="637"/>
        <v>0</v>
      </c>
      <c r="CS137" s="342">
        <f t="shared" si="638"/>
        <v>0</v>
      </c>
      <c r="CT137" s="341">
        <f t="shared" si="639"/>
        <v>0</v>
      </c>
      <c r="CU137" s="342">
        <f t="shared" si="640"/>
        <v>0</v>
      </c>
      <c r="CV137" s="344">
        <f t="shared" si="68"/>
        <v>0</v>
      </c>
      <c r="CW137" s="344">
        <f t="shared" si="641"/>
        <v>0</v>
      </c>
      <c r="CX137" s="344">
        <f t="shared" si="69"/>
        <v>0</v>
      </c>
      <c r="CY137" s="344">
        <f t="shared" si="642"/>
        <v>0</v>
      </c>
      <c r="CZ137" s="344">
        <f t="shared" si="71"/>
        <v>0</v>
      </c>
      <c r="DA137" s="344">
        <f t="shared" si="643"/>
        <v>0</v>
      </c>
      <c r="DB137" s="344">
        <f t="shared" si="73"/>
        <v>0</v>
      </c>
      <c r="DC137" s="344">
        <f t="shared" si="644"/>
        <v>0</v>
      </c>
      <c r="DD137" s="344">
        <f t="shared" si="75"/>
        <v>0</v>
      </c>
      <c r="DE137" s="344">
        <f t="shared" si="645"/>
        <v>0</v>
      </c>
      <c r="DF137" s="344">
        <f t="shared" si="77"/>
        <v>0</v>
      </c>
      <c r="DG137" s="344">
        <f t="shared" si="646"/>
        <v>0</v>
      </c>
      <c r="DH137" s="344">
        <f t="shared" si="79"/>
        <v>0</v>
      </c>
      <c r="DI137" s="344">
        <f t="shared" si="647"/>
        <v>0</v>
      </c>
      <c r="DJ137" s="344">
        <f t="shared" si="648"/>
        <v>0</v>
      </c>
      <c r="DK137" s="344">
        <f t="shared" si="649"/>
        <v>0</v>
      </c>
      <c r="DL137" s="344">
        <f t="shared" si="650"/>
        <v>0</v>
      </c>
      <c r="DM137" s="342">
        <f t="shared" si="651"/>
        <v>0</v>
      </c>
      <c r="DN137" s="344">
        <f t="shared" si="652"/>
        <v>0</v>
      </c>
      <c r="DO137" s="342">
        <f t="shared" si="653"/>
        <v>0</v>
      </c>
      <c r="DP137" s="344">
        <f t="shared" si="654"/>
        <v>0</v>
      </c>
      <c r="DQ137" s="342">
        <f t="shared" si="655"/>
        <v>0</v>
      </c>
      <c r="DR137" s="341">
        <f t="shared" si="678"/>
        <v>0</v>
      </c>
      <c r="DS137" s="341">
        <f t="shared" si="656"/>
        <v>0</v>
      </c>
      <c r="DT137" s="341">
        <f t="shared" si="657"/>
        <v>0</v>
      </c>
      <c r="DU137" s="341">
        <f t="shared" si="658"/>
        <v>0</v>
      </c>
      <c r="DV137" s="341">
        <f t="shared" si="659"/>
        <v>0</v>
      </c>
      <c r="DW137" s="341">
        <f t="shared" si="660"/>
        <v>0</v>
      </c>
      <c r="DX137" s="341">
        <f t="shared" si="661"/>
        <v>0</v>
      </c>
      <c r="DY137" s="341">
        <f t="shared" si="662"/>
        <v>0</v>
      </c>
      <c r="DZ137" s="341">
        <f t="shared" si="663"/>
        <v>0</v>
      </c>
      <c r="EA137" s="341">
        <f t="shared" si="664"/>
        <v>0</v>
      </c>
      <c r="EB137" s="341">
        <f t="shared" si="665"/>
        <v>0</v>
      </c>
      <c r="EC137" s="341">
        <f t="shared" si="666"/>
        <v>0</v>
      </c>
      <c r="ED137" s="341">
        <f t="shared" si="667"/>
        <v>0</v>
      </c>
      <c r="EE137" s="341">
        <f t="shared" si="668"/>
        <v>0</v>
      </c>
      <c r="EF137" s="341">
        <f t="shared" si="669"/>
        <v>0</v>
      </c>
      <c r="EG137" s="341">
        <f t="shared" si="670"/>
        <v>0</v>
      </c>
      <c r="EH137" s="341">
        <f t="shared" si="671"/>
        <v>0</v>
      </c>
      <c r="EI137" s="346">
        <f t="shared" si="672"/>
        <v>0</v>
      </c>
      <c r="EJ137" s="341">
        <f t="shared" si="673"/>
        <v>0</v>
      </c>
      <c r="EK137" s="347">
        <f t="shared" si="674"/>
        <v>0</v>
      </c>
      <c r="EL137" s="341">
        <f t="shared" si="675"/>
        <v>0</v>
      </c>
      <c r="EM137" s="347">
        <f t="shared" si="676"/>
        <v>0</v>
      </c>
      <c r="EN137" s="348">
        <f t="shared" si="677"/>
        <v>0</v>
      </c>
    </row>
    <row r="138" spans="1:144" ht="19.5" customHeight="1">
      <c r="A138" s="349">
        <f t="shared" si="612"/>
        <v>125</v>
      </c>
      <c r="B138" s="1136"/>
      <c r="C138" s="1136"/>
      <c r="D138" s="350"/>
      <c r="E138" s="350"/>
      <c r="F138" s="350"/>
      <c r="G138" s="350"/>
      <c r="H138" s="350"/>
      <c r="I138" s="351" t="s">
        <v>17</v>
      </c>
      <c r="J138" s="350"/>
      <c r="K138" s="351" t="s">
        <v>44</v>
      </c>
      <c r="L138" s="350"/>
      <c r="M138" s="350"/>
      <c r="N138" s="326" t="str">
        <f>IF(L138="常勤",1,IF(M138="","",IF(M138=0,0,IF(ROUND(M138/⑤⑧処遇Ⅰ入力シート!$B$17,1)&lt;0.1,0.1,ROUND(M138/⑤⑧処遇Ⅰ入力シート!$B$17,1)))))</f>
        <v/>
      </c>
      <c r="O138" s="327"/>
      <c r="P138" s="328" t="s">
        <v>342</v>
      </c>
      <c r="Q138" s="352"/>
      <c r="R138" s="353"/>
      <c r="S138" s="354"/>
      <c r="T138" s="354"/>
      <c r="U138" s="355">
        <f t="shared" si="614"/>
        <v>0</v>
      </c>
      <c r="V138" s="354"/>
      <c r="W138" s="333" t="e">
        <f>ROUND((U138+V138)*⑤⑧処遇Ⅰ入力シート!$AG$17/⑤⑧処遇Ⅰ入力シート!$AC$17,0)</f>
        <v>#DIV/0!</v>
      </c>
      <c r="X138" s="356" t="e">
        <f t="shared" si="615"/>
        <v>#DIV/0!</v>
      </c>
      <c r="Y138" s="353"/>
      <c r="Z138" s="354"/>
      <c r="AA138" s="354"/>
      <c r="AB138" s="354"/>
      <c r="AC138" s="354"/>
      <c r="AD138" s="335">
        <f t="shared" si="616"/>
        <v>0</v>
      </c>
      <c r="AE138" s="333" t="e">
        <f>ROUND(AD138*⑤⑧処遇Ⅰ入力シート!$AG$17/⑤⑧処遇Ⅰ入力シート!$AC$17,0)</f>
        <v>#DIV/0!</v>
      </c>
      <c r="AF138" s="356" t="e">
        <f t="shared" si="617"/>
        <v>#DIV/0!</v>
      </c>
      <c r="AG138" s="357"/>
      <c r="AH138" s="354"/>
      <c r="AI138" s="354"/>
      <c r="AJ138" s="333" t="e">
        <f>ROUND(SUM(AG138:AI138)*⑤⑧処遇Ⅰ入力シート!$AG$17/⑤⑧処遇Ⅰ入力シート!$AC$17,0)</f>
        <v>#DIV/0!</v>
      </c>
      <c r="AK138" s="358" t="e">
        <f t="shared" si="618"/>
        <v>#DIV/0!</v>
      </c>
      <c r="AL138" s="338">
        <f t="shared" si="619"/>
        <v>0</v>
      </c>
      <c r="AM138" s="1131"/>
      <c r="AN138" s="1131"/>
      <c r="AO138" s="1131"/>
      <c r="AP138" s="252"/>
      <c r="AQ138" s="252"/>
      <c r="AR138" s="252"/>
      <c r="AS138" s="370"/>
      <c r="AT138" s="370"/>
      <c r="AU138" s="371"/>
      <c r="AV138" s="371"/>
      <c r="AW138" s="371"/>
      <c r="AX138" s="370"/>
      <c r="AY138" s="370"/>
      <c r="AZ138" s="372"/>
      <c r="BA138" s="372"/>
      <c r="BB138" s="373"/>
      <c r="BC138" s="373"/>
      <c r="BD138" s="373"/>
      <c r="BE138" s="373"/>
      <c r="BF138" s="373"/>
      <c r="BG138" s="373"/>
      <c r="BH138" s="228"/>
      <c r="BI138" s="370"/>
      <c r="BJ138" s="370"/>
      <c r="BK138" s="371"/>
      <c r="BL138" s="371"/>
      <c r="BM138" s="371"/>
      <c r="BN138" s="370"/>
      <c r="BO138" s="370"/>
      <c r="BP138" s="372"/>
      <c r="BQ138" s="372"/>
      <c r="BR138" s="372"/>
      <c r="BS138" s="373"/>
      <c r="BT138" s="373"/>
      <c r="BU138" s="373"/>
      <c r="BV138" s="373"/>
      <c r="BW138" s="373"/>
      <c r="BX138" s="373"/>
      <c r="BY138" s="252"/>
      <c r="BZ138" s="339" t="str">
        <f t="shared" si="620"/>
        <v>0</v>
      </c>
      <c r="CB138" s="340">
        <f t="shared" si="621"/>
        <v>0</v>
      </c>
      <c r="CC138" s="341">
        <f t="shared" si="622"/>
        <v>0</v>
      </c>
      <c r="CD138" s="341">
        <f t="shared" si="623"/>
        <v>0</v>
      </c>
      <c r="CE138" s="341">
        <f t="shared" si="624"/>
        <v>0</v>
      </c>
      <c r="CF138" s="341">
        <f t="shared" si="625"/>
        <v>0</v>
      </c>
      <c r="CG138" s="342">
        <f t="shared" si="626"/>
        <v>0</v>
      </c>
      <c r="CH138" s="341">
        <f t="shared" si="627"/>
        <v>0</v>
      </c>
      <c r="CI138" s="342">
        <f t="shared" si="628"/>
        <v>0</v>
      </c>
      <c r="CJ138" s="341">
        <f t="shared" si="629"/>
        <v>0</v>
      </c>
      <c r="CK138" s="342">
        <f t="shared" si="630"/>
        <v>0</v>
      </c>
      <c r="CL138" s="341">
        <f t="shared" si="631"/>
        <v>0</v>
      </c>
      <c r="CM138" s="341">
        <f t="shared" si="632"/>
        <v>0</v>
      </c>
      <c r="CN138" s="341">
        <f t="shared" si="633"/>
        <v>0</v>
      </c>
      <c r="CO138" s="341">
        <f t="shared" si="634"/>
        <v>0</v>
      </c>
      <c r="CP138" s="341">
        <f t="shared" si="635"/>
        <v>0</v>
      </c>
      <c r="CQ138" s="342">
        <f t="shared" si="636"/>
        <v>0</v>
      </c>
      <c r="CR138" s="341">
        <f t="shared" si="637"/>
        <v>0</v>
      </c>
      <c r="CS138" s="342">
        <f t="shared" si="638"/>
        <v>0</v>
      </c>
      <c r="CT138" s="341">
        <f t="shared" si="639"/>
        <v>0</v>
      </c>
      <c r="CU138" s="342">
        <f t="shared" si="640"/>
        <v>0</v>
      </c>
      <c r="CV138" s="344">
        <f t="shared" si="68"/>
        <v>0</v>
      </c>
      <c r="CW138" s="344">
        <f t="shared" si="641"/>
        <v>0</v>
      </c>
      <c r="CX138" s="344">
        <f t="shared" si="69"/>
        <v>0</v>
      </c>
      <c r="CY138" s="344">
        <f t="shared" si="642"/>
        <v>0</v>
      </c>
      <c r="CZ138" s="344">
        <f t="shared" si="71"/>
        <v>0</v>
      </c>
      <c r="DA138" s="344">
        <f t="shared" si="643"/>
        <v>0</v>
      </c>
      <c r="DB138" s="344">
        <f t="shared" si="73"/>
        <v>0</v>
      </c>
      <c r="DC138" s="344">
        <f t="shared" si="644"/>
        <v>0</v>
      </c>
      <c r="DD138" s="344">
        <f t="shared" si="75"/>
        <v>0</v>
      </c>
      <c r="DE138" s="344">
        <f t="shared" si="645"/>
        <v>0</v>
      </c>
      <c r="DF138" s="344">
        <f t="shared" si="77"/>
        <v>0</v>
      </c>
      <c r="DG138" s="344">
        <f t="shared" si="646"/>
        <v>0</v>
      </c>
      <c r="DH138" s="344">
        <f t="shared" si="79"/>
        <v>0</v>
      </c>
      <c r="DI138" s="344">
        <f t="shared" si="647"/>
        <v>0</v>
      </c>
      <c r="DJ138" s="344">
        <f t="shared" si="648"/>
        <v>0</v>
      </c>
      <c r="DK138" s="344">
        <f t="shared" si="649"/>
        <v>0</v>
      </c>
      <c r="DL138" s="344">
        <f t="shared" si="650"/>
        <v>0</v>
      </c>
      <c r="DM138" s="342">
        <f t="shared" si="651"/>
        <v>0</v>
      </c>
      <c r="DN138" s="344">
        <f t="shared" si="652"/>
        <v>0</v>
      </c>
      <c r="DO138" s="342">
        <f t="shared" si="653"/>
        <v>0</v>
      </c>
      <c r="DP138" s="344">
        <f t="shared" si="654"/>
        <v>0</v>
      </c>
      <c r="DQ138" s="342">
        <f t="shared" si="655"/>
        <v>0</v>
      </c>
      <c r="DR138" s="341">
        <f t="shared" si="678"/>
        <v>0</v>
      </c>
      <c r="DS138" s="341">
        <f t="shared" si="656"/>
        <v>0</v>
      </c>
      <c r="DT138" s="341">
        <f t="shared" si="657"/>
        <v>0</v>
      </c>
      <c r="DU138" s="341">
        <f t="shared" si="658"/>
        <v>0</v>
      </c>
      <c r="DV138" s="341">
        <f t="shared" si="659"/>
        <v>0</v>
      </c>
      <c r="DW138" s="341">
        <f t="shared" si="660"/>
        <v>0</v>
      </c>
      <c r="DX138" s="341">
        <f t="shared" si="661"/>
        <v>0</v>
      </c>
      <c r="DY138" s="341">
        <f t="shared" si="662"/>
        <v>0</v>
      </c>
      <c r="DZ138" s="341">
        <f t="shared" si="663"/>
        <v>0</v>
      </c>
      <c r="EA138" s="341">
        <f t="shared" si="664"/>
        <v>0</v>
      </c>
      <c r="EB138" s="341">
        <f t="shared" si="665"/>
        <v>0</v>
      </c>
      <c r="EC138" s="341">
        <f t="shared" si="666"/>
        <v>0</v>
      </c>
      <c r="ED138" s="341">
        <f t="shared" si="667"/>
        <v>0</v>
      </c>
      <c r="EE138" s="341">
        <f t="shared" si="668"/>
        <v>0</v>
      </c>
      <c r="EF138" s="341">
        <f t="shared" si="669"/>
        <v>0</v>
      </c>
      <c r="EG138" s="341">
        <f t="shared" si="670"/>
        <v>0</v>
      </c>
      <c r="EH138" s="341">
        <f t="shared" si="671"/>
        <v>0</v>
      </c>
      <c r="EI138" s="346">
        <f t="shared" si="672"/>
        <v>0</v>
      </c>
      <c r="EJ138" s="341">
        <f t="shared" si="673"/>
        <v>0</v>
      </c>
      <c r="EK138" s="347">
        <f t="shared" si="674"/>
        <v>0</v>
      </c>
      <c r="EL138" s="341">
        <f t="shared" si="675"/>
        <v>0</v>
      </c>
      <c r="EM138" s="347">
        <f t="shared" si="676"/>
        <v>0</v>
      </c>
      <c r="EN138" s="348">
        <f t="shared" si="677"/>
        <v>0</v>
      </c>
    </row>
    <row r="139" spans="1:144" ht="19.5" customHeight="1">
      <c r="A139" s="349">
        <f t="shared" si="612"/>
        <v>126</v>
      </c>
      <c r="B139" s="1136"/>
      <c r="C139" s="1136"/>
      <c r="D139" s="350"/>
      <c r="E139" s="350"/>
      <c r="F139" s="350"/>
      <c r="G139" s="350"/>
      <c r="H139" s="350"/>
      <c r="I139" s="351" t="s">
        <v>17</v>
      </c>
      <c r="J139" s="350"/>
      <c r="K139" s="351" t="s">
        <v>44</v>
      </c>
      <c r="L139" s="350"/>
      <c r="M139" s="350"/>
      <c r="N139" s="326" t="str">
        <f>IF(L139="常勤",1,IF(M139="","",IF(M139=0,0,IF(ROUND(M139/⑤⑧処遇Ⅰ入力シート!$B$17,1)&lt;0.1,0.1,ROUND(M139/⑤⑧処遇Ⅰ入力シート!$B$17,1)))))</f>
        <v/>
      </c>
      <c r="O139" s="327"/>
      <c r="P139" s="328" t="s">
        <v>342</v>
      </c>
      <c r="Q139" s="352"/>
      <c r="R139" s="353"/>
      <c r="S139" s="354"/>
      <c r="T139" s="354"/>
      <c r="U139" s="355">
        <f t="shared" si="614"/>
        <v>0</v>
      </c>
      <c r="V139" s="354"/>
      <c r="W139" s="333" t="e">
        <f>ROUND((U139+V139)*⑤⑧処遇Ⅰ入力シート!$AG$17/⑤⑧処遇Ⅰ入力シート!$AC$17,0)</f>
        <v>#DIV/0!</v>
      </c>
      <c r="X139" s="356" t="e">
        <f t="shared" si="615"/>
        <v>#DIV/0!</v>
      </c>
      <c r="Y139" s="353"/>
      <c r="Z139" s="354"/>
      <c r="AA139" s="354"/>
      <c r="AB139" s="354"/>
      <c r="AC139" s="354"/>
      <c r="AD139" s="335">
        <f t="shared" si="616"/>
        <v>0</v>
      </c>
      <c r="AE139" s="333" t="e">
        <f>ROUND(AD139*⑤⑧処遇Ⅰ入力シート!$AG$17/⑤⑧処遇Ⅰ入力シート!$AC$17,0)</f>
        <v>#DIV/0!</v>
      </c>
      <c r="AF139" s="356" t="e">
        <f t="shared" si="617"/>
        <v>#DIV/0!</v>
      </c>
      <c r="AG139" s="357"/>
      <c r="AH139" s="354"/>
      <c r="AI139" s="354"/>
      <c r="AJ139" s="333" t="e">
        <f>ROUND(SUM(AG139:AI139)*⑤⑧処遇Ⅰ入力シート!$AG$17/⑤⑧処遇Ⅰ入力シート!$AC$17,0)</f>
        <v>#DIV/0!</v>
      </c>
      <c r="AK139" s="358" t="e">
        <f t="shared" si="618"/>
        <v>#DIV/0!</v>
      </c>
      <c r="AL139" s="338">
        <f t="shared" si="619"/>
        <v>0</v>
      </c>
      <c r="AM139" s="1131"/>
      <c r="AN139" s="1131"/>
      <c r="AO139" s="1131"/>
      <c r="AP139" s="252"/>
      <c r="AQ139" s="252"/>
      <c r="AR139" s="252"/>
      <c r="AS139" s="370"/>
      <c r="AT139" s="370"/>
      <c r="AU139" s="371"/>
      <c r="AV139" s="371"/>
      <c r="AW139" s="371"/>
      <c r="AX139" s="370"/>
      <c r="AY139" s="370"/>
      <c r="AZ139" s="372"/>
      <c r="BA139" s="372"/>
      <c r="BB139" s="373"/>
      <c r="BC139" s="373"/>
      <c r="BD139" s="373"/>
      <c r="BE139" s="373"/>
      <c r="BF139" s="373"/>
      <c r="BG139" s="373"/>
      <c r="BH139" s="228"/>
      <c r="BI139" s="370"/>
      <c r="BJ139" s="370"/>
      <c r="BK139" s="371"/>
      <c r="BL139" s="371"/>
      <c r="BM139" s="371"/>
      <c r="BN139" s="370"/>
      <c r="BO139" s="370"/>
      <c r="BP139" s="372"/>
      <c r="BQ139" s="372"/>
      <c r="BR139" s="372"/>
      <c r="BS139" s="373"/>
      <c r="BT139" s="373"/>
      <c r="BU139" s="373"/>
      <c r="BV139" s="373"/>
      <c r="BW139" s="373"/>
      <c r="BX139" s="373"/>
      <c r="BY139" s="252"/>
      <c r="BZ139" s="339" t="str">
        <f t="shared" si="620"/>
        <v>0</v>
      </c>
      <c r="CB139" s="340">
        <f t="shared" si="621"/>
        <v>0</v>
      </c>
      <c r="CC139" s="341">
        <f t="shared" si="622"/>
        <v>0</v>
      </c>
      <c r="CD139" s="341">
        <f t="shared" si="623"/>
        <v>0</v>
      </c>
      <c r="CE139" s="341">
        <f t="shared" si="624"/>
        <v>0</v>
      </c>
      <c r="CF139" s="341">
        <f t="shared" si="625"/>
        <v>0</v>
      </c>
      <c r="CG139" s="342">
        <f t="shared" si="626"/>
        <v>0</v>
      </c>
      <c r="CH139" s="341">
        <f t="shared" si="627"/>
        <v>0</v>
      </c>
      <c r="CI139" s="342">
        <f t="shared" si="628"/>
        <v>0</v>
      </c>
      <c r="CJ139" s="341">
        <f t="shared" si="629"/>
        <v>0</v>
      </c>
      <c r="CK139" s="342">
        <f t="shared" si="630"/>
        <v>0</v>
      </c>
      <c r="CL139" s="341">
        <f t="shared" si="631"/>
        <v>0</v>
      </c>
      <c r="CM139" s="341">
        <f t="shared" si="632"/>
        <v>0</v>
      </c>
      <c r="CN139" s="341">
        <f t="shared" si="633"/>
        <v>0</v>
      </c>
      <c r="CO139" s="341">
        <f t="shared" si="634"/>
        <v>0</v>
      </c>
      <c r="CP139" s="341">
        <f t="shared" si="635"/>
        <v>0</v>
      </c>
      <c r="CQ139" s="342">
        <f t="shared" si="636"/>
        <v>0</v>
      </c>
      <c r="CR139" s="341">
        <f t="shared" si="637"/>
        <v>0</v>
      </c>
      <c r="CS139" s="342">
        <f t="shared" si="638"/>
        <v>0</v>
      </c>
      <c r="CT139" s="341">
        <f t="shared" si="639"/>
        <v>0</v>
      </c>
      <c r="CU139" s="342">
        <f t="shared" si="640"/>
        <v>0</v>
      </c>
      <c r="CV139" s="344">
        <f t="shared" si="68"/>
        <v>0</v>
      </c>
      <c r="CW139" s="344">
        <f t="shared" si="641"/>
        <v>0</v>
      </c>
      <c r="CX139" s="344">
        <f t="shared" si="69"/>
        <v>0</v>
      </c>
      <c r="CY139" s="344">
        <f t="shared" si="642"/>
        <v>0</v>
      </c>
      <c r="CZ139" s="344">
        <f t="shared" si="71"/>
        <v>0</v>
      </c>
      <c r="DA139" s="344">
        <f t="shared" si="643"/>
        <v>0</v>
      </c>
      <c r="DB139" s="344">
        <f t="shared" si="73"/>
        <v>0</v>
      </c>
      <c r="DC139" s="344">
        <f t="shared" si="644"/>
        <v>0</v>
      </c>
      <c r="DD139" s="344">
        <f t="shared" si="75"/>
        <v>0</v>
      </c>
      <c r="DE139" s="344">
        <f t="shared" si="645"/>
        <v>0</v>
      </c>
      <c r="DF139" s="344">
        <f t="shared" si="77"/>
        <v>0</v>
      </c>
      <c r="DG139" s="344">
        <f t="shared" si="646"/>
        <v>0</v>
      </c>
      <c r="DH139" s="344">
        <f t="shared" si="79"/>
        <v>0</v>
      </c>
      <c r="DI139" s="344">
        <f t="shared" si="647"/>
        <v>0</v>
      </c>
      <c r="DJ139" s="344">
        <f t="shared" si="648"/>
        <v>0</v>
      </c>
      <c r="DK139" s="344">
        <f t="shared" si="649"/>
        <v>0</v>
      </c>
      <c r="DL139" s="344">
        <f t="shared" si="650"/>
        <v>0</v>
      </c>
      <c r="DM139" s="342">
        <f t="shared" si="651"/>
        <v>0</v>
      </c>
      <c r="DN139" s="344">
        <f t="shared" si="652"/>
        <v>0</v>
      </c>
      <c r="DO139" s="342">
        <f t="shared" si="653"/>
        <v>0</v>
      </c>
      <c r="DP139" s="344">
        <f t="shared" si="654"/>
        <v>0</v>
      </c>
      <c r="DQ139" s="342">
        <f t="shared" si="655"/>
        <v>0</v>
      </c>
      <c r="DR139" s="341">
        <f t="shared" si="678"/>
        <v>0</v>
      </c>
      <c r="DS139" s="341">
        <f t="shared" si="656"/>
        <v>0</v>
      </c>
      <c r="DT139" s="341">
        <f t="shared" si="657"/>
        <v>0</v>
      </c>
      <c r="DU139" s="341">
        <f t="shared" si="658"/>
        <v>0</v>
      </c>
      <c r="DV139" s="341">
        <f t="shared" si="659"/>
        <v>0</v>
      </c>
      <c r="DW139" s="341">
        <f t="shared" si="660"/>
        <v>0</v>
      </c>
      <c r="DX139" s="341">
        <f t="shared" si="661"/>
        <v>0</v>
      </c>
      <c r="DY139" s="341">
        <f t="shared" si="662"/>
        <v>0</v>
      </c>
      <c r="DZ139" s="341">
        <f t="shared" si="663"/>
        <v>0</v>
      </c>
      <c r="EA139" s="341">
        <f t="shared" si="664"/>
        <v>0</v>
      </c>
      <c r="EB139" s="341">
        <f t="shared" si="665"/>
        <v>0</v>
      </c>
      <c r="EC139" s="341">
        <f t="shared" si="666"/>
        <v>0</v>
      </c>
      <c r="ED139" s="341">
        <f t="shared" si="667"/>
        <v>0</v>
      </c>
      <c r="EE139" s="341">
        <f t="shared" si="668"/>
        <v>0</v>
      </c>
      <c r="EF139" s="341">
        <f t="shared" si="669"/>
        <v>0</v>
      </c>
      <c r="EG139" s="341">
        <f t="shared" si="670"/>
        <v>0</v>
      </c>
      <c r="EH139" s="341">
        <f t="shared" si="671"/>
        <v>0</v>
      </c>
      <c r="EI139" s="346">
        <f t="shared" si="672"/>
        <v>0</v>
      </c>
      <c r="EJ139" s="341">
        <f t="shared" si="673"/>
        <v>0</v>
      </c>
      <c r="EK139" s="347">
        <f t="shared" si="674"/>
        <v>0</v>
      </c>
      <c r="EL139" s="341">
        <f t="shared" si="675"/>
        <v>0</v>
      </c>
      <c r="EM139" s="347">
        <f t="shared" si="676"/>
        <v>0</v>
      </c>
      <c r="EN139" s="348">
        <f t="shared" si="677"/>
        <v>0</v>
      </c>
    </row>
    <row r="140" spans="1:144" ht="19.5" customHeight="1">
      <c r="A140" s="349">
        <f t="shared" si="612"/>
        <v>127</v>
      </c>
      <c r="B140" s="1136"/>
      <c r="C140" s="1136"/>
      <c r="D140" s="350"/>
      <c r="E140" s="350"/>
      <c r="F140" s="350"/>
      <c r="G140" s="350"/>
      <c r="H140" s="350"/>
      <c r="I140" s="351" t="s">
        <v>17</v>
      </c>
      <c r="J140" s="350"/>
      <c r="K140" s="351" t="s">
        <v>44</v>
      </c>
      <c r="L140" s="350"/>
      <c r="M140" s="350"/>
      <c r="N140" s="326" t="str">
        <f>IF(L140="常勤",1,IF(M140="","",IF(M140=0,0,IF(ROUND(M140/⑤⑧処遇Ⅰ入力シート!$B$17,1)&lt;0.1,0.1,ROUND(M140/⑤⑧処遇Ⅰ入力シート!$B$17,1)))))</f>
        <v/>
      </c>
      <c r="O140" s="327"/>
      <c r="P140" s="328" t="s">
        <v>342</v>
      </c>
      <c r="Q140" s="352"/>
      <c r="R140" s="353"/>
      <c r="S140" s="354"/>
      <c r="T140" s="354"/>
      <c r="U140" s="355">
        <f t="shared" si="614"/>
        <v>0</v>
      </c>
      <c r="V140" s="354"/>
      <c r="W140" s="333" t="e">
        <f>ROUND((U140+V140)*⑤⑧処遇Ⅰ入力シート!$AG$17/⑤⑧処遇Ⅰ入力シート!$AC$17,0)</f>
        <v>#DIV/0!</v>
      </c>
      <c r="X140" s="356" t="e">
        <f t="shared" si="615"/>
        <v>#DIV/0!</v>
      </c>
      <c r="Y140" s="353"/>
      <c r="Z140" s="354"/>
      <c r="AA140" s="354"/>
      <c r="AB140" s="354"/>
      <c r="AC140" s="354"/>
      <c r="AD140" s="335">
        <f t="shared" si="616"/>
        <v>0</v>
      </c>
      <c r="AE140" s="333" t="e">
        <f>ROUND(AD140*⑤⑧処遇Ⅰ入力シート!$AG$17/⑤⑧処遇Ⅰ入力シート!$AC$17,0)</f>
        <v>#DIV/0!</v>
      </c>
      <c r="AF140" s="356" t="e">
        <f t="shared" si="617"/>
        <v>#DIV/0!</v>
      </c>
      <c r="AG140" s="357"/>
      <c r="AH140" s="354"/>
      <c r="AI140" s="354"/>
      <c r="AJ140" s="333" t="e">
        <f>ROUND(SUM(AG140:AI140)*⑤⑧処遇Ⅰ入力シート!$AG$17/⑤⑧処遇Ⅰ入力シート!$AC$17,0)</f>
        <v>#DIV/0!</v>
      </c>
      <c r="AK140" s="358" t="e">
        <f t="shared" si="618"/>
        <v>#DIV/0!</v>
      </c>
      <c r="AL140" s="338">
        <f t="shared" si="619"/>
        <v>0</v>
      </c>
      <c r="AM140" s="1131"/>
      <c r="AN140" s="1131"/>
      <c r="AO140" s="1131"/>
      <c r="AP140" s="252"/>
      <c r="AQ140" s="252"/>
      <c r="AR140" s="252"/>
      <c r="AS140" s="370"/>
      <c r="AT140" s="370"/>
      <c r="AU140" s="371"/>
      <c r="AV140" s="371"/>
      <c r="AW140" s="371"/>
      <c r="AX140" s="370"/>
      <c r="AY140" s="370"/>
      <c r="AZ140" s="372"/>
      <c r="BA140" s="372"/>
      <c r="BB140" s="373"/>
      <c r="BC140" s="373"/>
      <c r="BD140" s="373"/>
      <c r="BE140" s="373"/>
      <c r="BF140" s="373"/>
      <c r="BG140" s="373"/>
      <c r="BH140" s="228"/>
      <c r="BI140" s="370"/>
      <c r="BJ140" s="370"/>
      <c r="BK140" s="371"/>
      <c r="BL140" s="371"/>
      <c r="BM140" s="371"/>
      <c r="BN140" s="370"/>
      <c r="BO140" s="370"/>
      <c r="BP140" s="372"/>
      <c r="BQ140" s="372"/>
      <c r="BR140" s="372"/>
      <c r="BS140" s="373"/>
      <c r="BT140" s="373"/>
      <c r="BU140" s="373"/>
      <c r="BV140" s="373"/>
      <c r="BW140" s="373"/>
      <c r="BX140" s="373"/>
      <c r="BY140" s="252"/>
      <c r="BZ140" s="339" t="str">
        <f t="shared" si="620"/>
        <v>0</v>
      </c>
      <c r="CB140" s="340">
        <f t="shared" si="621"/>
        <v>0</v>
      </c>
      <c r="CC140" s="341">
        <f t="shared" si="622"/>
        <v>0</v>
      </c>
      <c r="CD140" s="341">
        <f t="shared" si="623"/>
        <v>0</v>
      </c>
      <c r="CE140" s="341">
        <f t="shared" si="624"/>
        <v>0</v>
      </c>
      <c r="CF140" s="341">
        <f t="shared" si="625"/>
        <v>0</v>
      </c>
      <c r="CG140" s="342">
        <f t="shared" si="626"/>
        <v>0</v>
      </c>
      <c r="CH140" s="341">
        <f t="shared" si="627"/>
        <v>0</v>
      </c>
      <c r="CI140" s="342">
        <f t="shared" si="628"/>
        <v>0</v>
      </c>
      <c r="CJ140" s="341">
        <f t="shared" si="629"/>
        <v>0</v>
      </c>
      <c r="CK140" s="342">
        <f t="shared" si="630"/>
        <v>0</v>
      </c>
      <c r="CL140" s="341">
        <f t="shared" si="631"/>
        <v>0</v>
      </c>
      <c r="CM140" s="341">
        <f t="shared" si="632"/>
        <v>0</v>
      </c>
      <c r="CN140" s="341">
        <f t="shared" si="633"/>
        <v>0</v>
      </c>
      <c r="CO140" s="341">
        <f t="shared" si="634"/>
        <v>0</v>
      </c>
      <c r="CP140" s="341">
        <f t="shared" si="635"/>
        <v>0</v>
      </c>
      <c r="CQ140" s="342">
        <f t="shared" si="636"/>
        <v>0</v>
      </c>
      <c r="CR140" s="341">
        <f t="shared" si="637"/>
        <v>0</v>
      </c>
      <c r="CS140" s="342">
        <f t="shared" si="638"/>
        <v>0</v>
      </c>
      <c r="CT140" s="341">
        <f t="shared" si="639"/>
        <v>0</v>
      </c>
      <c r="CU140" s="342">
        <f t="shared" si="640"/>
        <v>0</v>
      </c>
      <c r="CV140" s="344">
        <f t="shared" si="68"/>
        <v>0</v>
      </c>
      <c r="CW140" s="344">
        <f t="shared" si="641"/>
        <v>0</v>
      </c>
      <c r="CX140" s="344">
        <f t="shared" si="69"/>
        <v>0</v>
      </c>
      <c r="CY140" s="344">
        <f t="shared" si="642"/>
        <v>0</v>
      </c>
      <c r="CZ140" s="344">
        <f t="shared" si="71"/>
        <v>0</v>
      </c>
      <c r="DA140" s="344">
        <f t="shared" si="643"/>
        <v>0</v>
      </c>
      <c r="DB140" s="344">
        <f t="shared" si="73"/>
        <v>0</v>
      </c>
      <c r="DC140" s="344">
        <f t="shared" si="644"/>
        <v>0</v>
      </c>
      <c r="DD140" s="344">
        <f t="shared" si="75"/>
        <v>0</v>
      </c>
      <c r="DE140" s="344">
        <f t="shared" si="645"/>
        <v>0</v>
      </c>
      <c r="DF140" s="344">
        <f t="shared" si="77"/>
        <v>0</v>
      </c>
      <c r="DG140" s="344">
        <f t="shared" si="646"/>
        <v>0</v>
      </c>
      <c r="DH140" s="344">
        <f t="shared" si="79"/>
        <v>0</v>
      </c>
      <c r="DI140" s="344">
        <f t="shared" si="647"/>
        <v>0</v>
      </c>
      <c r="DJ140" s="344">
        <f t="shared" si="648"/>
        <v>0</v>
      </c>
      <c r="DK140" s="344">
        <f t="shared" si="649"/>
        <v>0</v>
      </c>
      <c r="DL140" s="344">
        <f t="shared" si="650"/>
        <v>0</v>
      </c>
      <c r="DM140" s="342">
        <f t="shared" si="651"/>
        <v>0</v>
      </c>
      <c r="DN140" s="344">
        <f t="shared" si="652"/>
        <v>0</v>
      </c>
      <c r="DO140" s="342">
        <f t="shared" si="653"/>
        <v>0</v>
      </c>
      <c r="DP140" s="344">
        <f t="shared" si="654"/>
        <v>0</v>
      </c>
      <c r="DQ140" s="342">
        <f t="shared" si="655"/>
        <v>0</v>
      </c>
      <c r="DR140" s="341">
        <f t="shared" si="678"/>
        <v>0</v>
      </c>
      <c r="DS140" s="341">
        <f t="shared" si="656"/>
        <v>0</v>
      </c>
      <c r="DT140" s="341">
        <f t="shared" si="657"/>
        <v>0</v>
      </c>
      <c r="DU140" s="341">
        <f t="shared" si="658"/>
        <v>0</v>
      </c>
      <c r="DV140" s="341">
        <f t="shared" si="659"/>
        <v>0</v>
      </c>
      <c r="DW140" s="341">
        <f t="shared" si="660"/>
        <v>0</v>
      </c>
      <c r="DX140" s="341">
        <f t="shared" si="661"/>
        <v>0</v>
      </c>
      <c r="DY140" s="341">
        <f t="shared" si="662"/>
        <v>0</v>
      </c>
      <c r="DZ140" s="341">
        <f t="shared" si="663"/>
        <v>0</v>
      </c>
      <c r="EA140" s="341">
        <f t="shared" si="664"/>
        <v>0</v>
      </c>
      <c r="EB140" s="341">
        <f t="shared" si="665"/>
        <v>0</v>
      </c>
      <c r="EC140" s="341">
        <f t="shared" si="666"/>
        <v>0</v>
      </c>
      <c r="ED140" s="341">
        <f t="shared" si="667"/>
        <v>0</v>
      </c>
      <c r="EE140" s="341">
        <f t="shared" si="668"/>
        <v>0</v>
      </c>
      <c r="EF140" s="341">
        <f t="shared" si="669"/>
        <v>0</v>
      </c>
      <c r="EG140" s="341">
        <f t="shared" si="670"/>
        <v>0</v>
      </c>
      <c r="EH140" s="341">
        <f t="shared" si="671"/>
        <v>0</v>
      </c>
      <c r="EI140" s="346">
        <f t="shared" si="672"/>
        <v>0</v>
      </c>
      <c r="EJ140" s="341">
        <f t="shared" si="673"/>
        <v>0</v>
      </c>
      <c r="EK140" s="347">
        <f t="shared" si="674"/>
        <v>0</v>
      </c>
      <c r="EL140" s="341">
        <f t="shared" si="675"/>
        <v>0</v>
      </c>
      <c r="EM140" s="347">
        <f t="shared" si="676"/>
        <v>0</v>
      </c>
      <c r="EN140" s="348">
        <f t="shared" si="677"/>
        <v>0</v>
      </c>
    </row>
    <row r="141" spans="1:144" ht="19.5" customHeight="1">
      <c r="A141" s="349">
        <f t="shared" si="612"/>
        <v>128</v>
      </c>
      <c r="B141" s="1136"/>
      <c r="C141" s="1136"/>
      <c r="D141" s="350"/>
      <c r="E141" s="350"/>
      <c r="F141" s="350"/>
      <c r="G141" s="350"/>
      <c r="H141" s="350"/>
      <c r="I141" s="351" t="s">
        <v>17</v>
      </c>
      <c r="J141" s="350"/>
      <c r="K141" s="351" t="s">
        <v>44</v>
      </c>
      <c r="L141" s="350"/>
      <c r="M141" s="350"/>
      <c r="N141" s="326" t="str">
        <f>IF(L141="常勤",1,IF(M141="","",IF(M141=0,0,IF(ROUND(M141/⑤⑧処遇Ⅰ入力シート!$B$17,1)&lt;0.1,0.1,ROUND(M141/⑤⑧処遇Ⅰ入力シート!$B$17,1)))))</f>
        <v/>
      </c>
      <c r="O141" s="327"/>
      <c r="P141" s="328" t="s">
        <v>342</v>
      </c>
      <c r="Q141" s="352"/>
      <c r="R141" s="353"/>
      <c r="S141" s="354"/>
      <c r="T141" s="354"/>
      <c r="U141" s="355">
        <f t="shared" si="614"/>
        <v>0</v>
      </c>
      <c r="V141" s="354"/>
      <c r="W141" s="333" t="e">
        <f>ROUND((U141+V141)*⑤⑧処遇Ⅰ入力シート!$AG$17/⑤⑧処遇Ⅰ入力シート!$AC$17,0)</f>
        <v>#DIV/0!</v>
      </c>
      <c r="X141" s="356" t="e">
        <f t="shared" si="615"/>
        <v>#DIV/0!</v>
      </c>
      <c r="Y141" s="353"/>
      <c r="Z141" s="354"/>
      <c r="AA141" s="354"/>
      <c r="AB141" s="354"/>
      <c r="AC141" s="354"/>
      <c r="AD141" s="335">
        <f t="shared" si="616"/>
        <v>0</v>
      </c>
      <c r="AE141" s="333" t="e">
        <f>ROUND(AD141*⑤⑧処遇Ⅰ入力シート!$AG$17/⑤⑧処遇Ⅰ入力シート!$AC$17,0)</f>
        <v>#DIV/0!</v>
      </c>
      <c r="AF141" s="356" t="e">
        <f t="shared" si="617"/>
        <v>#DIV/0!</v>
      </c>
      <c r="AG141" s="357"/>
      <c r="AH141" s="354"/>
      <c r="AI141" s="354"/>
      <c r="AJ141" s="333" t="e">
        <f>ROUND(SUM(AG141:AI141)*⑤⑧処遇Ⅰ入力シート!$AG$17/⑤⑧処遇Ⅰ入力シート!$AC$17,0)</f>
        <v>#DIV/0!</v>
      </c>
      <c r="AK141" s="358" t="e">
        <f t="shared" si="618"/>
        <v>#DIV/0!</v>
      </c>
      <c r="AL141" s="338">
        <f t="shared" si="619"/>
        <v>0</v>
      </c>
      <c r="AM141" s="1131"/>
      <c r="AN141" s="1131"/>
      <c r="AO141" s="1131"/>
      <c r="AP141" s="252"/>
      <c r="AQ141" s="252"/>
      <c r="AR141" s="252"/>
      <c r="AS141" s="370"/>
      <c r="AT141" s="370"/>
      <c r="AU141" s="371"/>
      <c r="AV141" s="371"/>
      <c r="AW141" s="371"/>
      <c r="AX141" s="370"/>
      <c r="AY141" s="370"/>
      <c r="AZ141" s="372"/>
      <c r="BA141" s="372"/>
      <c r="BB141" s="373"/>
      <c r="BC141" s="373"/>
      <c r="BD141" s="373"/>
      <c r="BE141" s="373"/>
      <c r="BF141" s="373"/>
      <c r="BG141" s="373"/>
      <c r="BH141" s="228"/>
      <c r="BI141" s="370"/>
      <c r="BJ141" s="370"/>
      <c r="BK141" s="371"/>
      <c r="BL141" s="371"/>
      <c r="BM141" s="371"/>
      <c r="BN141" s="370"/>
      <c r="BO141" s="370"/>
      <c r="BP141" s="372"/>
      <c r="BQ141" s="372"/>
      <c r="BR141" s="372"/>
      <c r="BS141" s="373"/>
      <c r="BT141" s="373"/>
      <c r="BU141" s="373"/>
      <c r="BV141" s="373"/>
      <c r="BW141" s="373"/>
      <c r="BX141" s="373"/>
      <c r="BY141" s="252"/>
      <c r="BZ141" s="339" t="str">
        <f t="shared" si="620"/>
        <v>0</v>
      </c>
      <c r="CB141" s="340">
        <f t="shared" si="621"/>
        <v>0</v>
      </c>
      <c r="CC141" s="341">
        <f t="shared" si="622"/>
        <v>0</v>
      </c>
      <c r="CD141" s="341">
        <f t="shared" si="623"/>
        <v>0</v>
      </c>
      <c r="CE141" s="341">
        <f t="shared" si="624"/>
        <v>0</v>
      </c>
      <c r="CF141" s="341">
        <f t="shared" si="625"/>
        <v>0</v>
      </c>
      <c r="CG141" s="342">
        <f t="shared" si="626"/>
        <v>0</v>
      </c>
      <c r="CH141" s="341">
        <f t="shared" si="627"/>
        <v>0</v>
      </c>
      <c r="CI141" s="342">
        <f t="shared" si="628"/>
        <v>0</v>
      </c>
      <c r="CJ141" s="341">
        <f t="shared" si="629"/>
        <v>0</v>
      </c>
      <c r="CK141" s="342">
        <f t="shared" si="630"/>
        <v>0</v>
      </c>
      <c r="CL141" s="341">
        <f t="shared" si="631"/>
        <v>0</v>
      </c>
      <c r="CM141" s="341">
        <f t="shared" si="632"/>
        <v>0</v>
      </c>
      <c r="CN141" s="341">
        <f t="shared" si="633"/>
        <v>0</v>
      </c>
      <c r="CO141" s="341">
        <f t="shared" si="634"/>
        <v>0</v>
      </c>
      <c r="CP141" s="341">
        <f t="shared" si="635"/>
        <v>0</v>
      </c>
      <c r="CQ141" s="342">
        <f t="shared" si="636"/>
        <v>0</v>
      </c>
      <c r="CR141" s="341">
        <f t="shared" si="637"/>
        <v>0</v>
      </c>
      <c r="CS141" s="342">
        <f t="shared" si="638"/>
        <v>0</v>
      </c>
      <c r="CT141" s="341">
        <f t="shared" si="639"/>
        <v>0</v>
      </c>
      <c r="CU141" s="342">
        <f t="shared" si="640"/>
        <v>0</v>
      </c>
      <c r="CV141" s="344">
        <f t="shared" si="68"/>
        <v>0</v>
      </c>
      <c r="CW141" s="344">
        <f t="shared" si="641"/>
        <v>0</v>
      </c>
      <c r="CX141" s="344">
        <f t="shared" si="69"/>
        <v>0</v>
      </c>
      <c r="CY141" s="344">
        <f t="shared" si="642"/>
        <v>0</v>
      </c>
      <c r="CZ141" s="344">
        <f t="shared" si="71"/>
        <v>0</v>
      </c>
      <c r="DA141" s="344">
        <f t="shared" si="643"/>
        <v>0</v>
      </c>
      <c r="DB141" s="344">
        <f t="shared" si="73"/>
        <v>0</v>
      </c>
      <c r="DC141" s="344">
        <f t="shared" si="644"/>
        <v>0</v>
      </c>
      <c r="DD141" s="344">
        <f t="shared" si="75"/>
        <v>0</v>
      </c>
      <c r="DE141" s="344">
        <f t="shared" si="645"/>
        <v>0</v>
      </c>
      <c r="DF141" s="344">
        <f t="shared" si="77"/>
        <v>0</v>
      </c>
      <c r="DG141" s="344">
        <f t="shared" si="646"/>
        <v>0</v>
      </c>
      <c r="DH141" s="344">
        <f t="shared" si="79"/>
        <v>0</v>
      </c>
      <c r="DI141" s="344">
        <f t="shared" si="647"/>
        <v>0</v>
      </c>
      <c r="DJ141" s="344">
        <f t="shared" si="648"/>
        <v>0</v>
      </c>
      <c r="DK141" s="344">
        <f t="shared" si="649"/>
        <v>0</v>
      </c>
      <c r="DL141" s="344">
        <f t="shared" si="650"/>
        <v>0</v>
      </c>
      <c r="DM141" s="342">
        <f t="shared" si="651"/>
        <v>0</v>
      </c>
      <c r="DN141" s="344">
        <f t="shared" si="652"/>
        <v>0</v>
      </c>
      <c r="DO141" s="342">
        <f t="shared" si="653"/>
        <v>0</v>
      </c>
      <c r="DP141" s="344">
        <f t="shared" si="654"/>
        <v>0</v>
      </c>
      <c r="DQ141" s="342">
        <f t="shared" si="655"/>
        <v>0</v>
      </c>
      <c r="DR141" s="341">
        <f t="shared" si="678"/>
        <v>0</v>
      </c>
      <c r="DS141" s="341">
        <f t="shared" si="656"/>
        <v>0</v>
      </c>
      <c r="DT141" s="341">
        <f t="shared" si="657"/>
        <v>0</v>
      </c>
      <c r="DU141" s="341">
        <f t="shared" si="658"/>
        <v>0</v>
      </c>
      <c r="DV141" s="341">
        <f t="shared" si="659"/>
        <v>0</v>
      </c>
      <c r="DW141" s="341">
        <f t="shared" si="660"/>
        <v>0</v>
      </c>
      <c r="DX141" s="341">
        <f t="shared" si="661"/>
        <v>0</v>
      </c>
      <c r="DY141" s="341">
        <f t="shared" si="662"/>
        <v>0</v>
      </c>
      <c r="DZ141" s="341">
        <f t="shared" si="663"/>
        <v>0</v>
      </c>
      <c r="EA141" s="341">
        <f t="shared" si="664"/>
        <v>0</v>
      </c>
      <c r="EB141" s="341">
        <f t="shared" si="665"/>
        <v>0</v>
      </c>
      <c r="EC141" s="341">
        <f t="shared" si="666"/>
        <v>0</v>
      </c>
      <c r="ED141" s="341">
        <f t="shared" si="667"/>
        <v>0</v>
      </c>
      <c r="EE141" s="341">
        <f t="shared" si="668"/>
        <v>0</v>
      </c>
      <c r="EF141" s="341">
        <f t="shared" si="669"/>
        <v>0</v>
      </c>
      <c r="EG141" s="341">
        <f t="shared" si="670"/>
        <v>0</v>
      </c>
      <c r="EH141" s="341">
        <f t="shared" si="671"/>
        <v>0</v>
      </c>
      <c r="EI141" s="346">
        <f t="shared" si="672"/>
        <v>0</v>
      </c>
      <c r="EJ141" s="341">
        <f t="shared" si="673"/>
        <v>0</v>
      </c>
      <c r="EK141" s="347">
        <f t="shared" si="674"/>
        <v>0</v>
      </c>
      <c r="EL141" s="341">
        <f t="shared" si="675"/>
        <v>0</v>
      </c>
      <c r="EM141" s="347">
        <f t="shared" si="676"/>
        <v>0</v>
      </c>
      <c r="EN141" s="348">
        <f t="shared" si="677"/>
        <v>0</v>
      </c>
    </row>
    <row r="142" spans="1:144" ht="19.5" customHeight="1">
      <c r="A142" s="349">
        <f t="shared" si="612"/>
        <v>129</v>
      </c>
      <c r="B142" s="1136"/>
      <c r="C142" s="1136"/>
      <c r="D142" s="350"/>
      <c r="E142" s="350"/>
      <c r="F142" s="350"/>
      <c r="G142" s="350"/>
      <c r="H142" s="350"/>
      <c r="I142" s="351" t="s">
        <v>17</v>
      </c>
      <c r="J142" s="350"/>
      <c r="K142" s="351" t="s">
        <v>44</v>
      </c>
      <c r="L142" s="350"/>
      <c r="M142" s="350"/>
      <c r="N142" s="326" t="str">
        <f>IF(L142="常勤",1,IF(M142="","",IF(M142=0,0,IF(ROUND(M142/⑤⑧処遇Ⅰ入力シート!$B$17,1)&lt;0.1,0.1,ROUND(M142/⑤⑧処遇Ⅰ入力シート!$B$17,1)))))</f>
        <v/>
      </c>
      <c r="O142" s="327"/>
      <c r="P142" s="328" t="s">
        <v>342</v>
      </c>
      <c r="Q142" s="352"/>
      <c r="R142" s="353"/>
      <c r="S142" s="354"/>
      <c r="T142" s="354"/>
      <c r="U142" s="355">
        <f t="shared" si="614"/>
        <v>0</v>
      </c>
      <c r="V142" s="354"/>
      <c r="W142" s="333" t="e">
        <f>ROUND((U142+V142)*⑤⑧処遇Ⅰ入力シート!$AG$17/⑤⑧処遇Ⅰ入力シート!$AC$17,0)</f>
        <v>#DIV/0!</v>
      </c>
      <c r="X142" s="356" t="e">
        <f t="shared" si="615"/>
        <v>#DIV/0!</v>
      </c>
      <c r="Y142" s="353"/>
      <c r="Z142" s="354"/>
      <c r="AA142" s="354"/>
      <c r="AB142" s="354"/>
      <c r="AC142" s="354"/>
      <c r="AD142" s="335">
        <f t="shared" si="616"/>
        <v>0</v>
      </c>
      <c r="AE142" s="333" t="e">
        <f>ROUND(AD142*⑤⑧処遇Ⅰ入力シート!$AG$17/⑤⑧処遇Ⅰ入力シート!$AC$17,0)</f>
        <v>#DIV/0!</v>
      </c>
      <c r="AF142" s="356" t="e">
        <f t="shared" si="617"/>
        <v>#DIV/0!</v>
      </c>
      <c r="AG142" s="357"/>
      <c r="AH142" s="354"/>
      <c r="AI142" s="354"/>
      <c r="AJ142" s="333" t="e">
        <f>ROUND(SUM(AG142:AI142)*⑤⑧処遇Ⅰ入力シート!$AG$17/⑤⑧処遇Ⅰ入力シート!$AC$17,0)</f>
        <v>#DIV/0!</v>
      </c>
      <c r="AK142" s="358" t="e">
        <f t="shared" si="618"/>
        <v>#DIV/0!</v>
      </c>
      <c r="AL142" s="338">
        <f t="shared" si="619"/>
        <v>0</v>
      </c>
      <c r="AM142" s="1131"/>
      <c r="AN142" s="1131"/>
      <c r="AO142" s="1131"/>
      <c r="AP142" s="252"/>
      <c r="AQ142" s="252"/>
      <c r="AR142" s="252"/>
      <c r="AS142" s="370"/>
      <c r="AT142" s="370"/>
      <c r="AU142" s="371"/>
      <c r="AV142" s="371"/>
      <c r="AW142" s="371"/>
      <c r="AX142" s="370"/>
      <c r="AY142" s="370"/>
      <c r="AZ142" s="372"/>
      <c r="BA142" s="372"/>
      <c r="BB142" s="373"/>
      <c r="BC142" s="373"/>
      <c r="BD142" s="373"/>
      <c r="BE142" s="373"/>
      <c r="BF142" s="373"/>
      <c r="BG142" s="373"/>
      <c r="BH142" s="228"/>
      <c r="BI142" s="370"/>
      <c r="BJ142" s="370"/>
      <c r="BK142" s="371"/>
      <c r="BL142" s="371"/>
      <c r="BM142" s="371"/>
      <c r="BN142" s="370"/>
      <c r="BO142" s="370"/>
      <c r="BP142" s="372"/>
      <c r="BQ142" s="372"/>
      <c r="BR142" s="372"/>
      <c r="BS142" s="373"/>
      <c r="BT142" s="373"/>
      <c r="BU142" s="373"/>
      <c r="BV142" s="373"/>
      <c r="BW142" s="373"/>
      <c r="BX142" s="373"/>
      <c r="BY142" s="252"/>
      <c r="BZ142" s="339" t="str">
        <f t="shared" si="620"/>
        <v>0</v>
      </c>
      <c r="CB142" s="340">
        <f t="shared" si="621"/>
        <v>0</v>
      </c>
      <c r="CC142" s="341">
        <f t="shared" si="622"/>
        <v>0</v>
      </c>
      <c r="CD142" s="341">
        <f t="shared" si="623"/>
        <v>0</v>
      </c>
      <c r="CE142" s="341">
        <f t="shared" si="624"/>
        <v>0</v>
      </c>
      <c r="CF142" s="341">
        <f t="shared" si="625"/>
        <v>0</v>
      </c>
      <c r="CG142" s="342">
        <f t="shared" si="626"/>
        <v>0</v>
      </c>
      <c r="CH142" s="341">
        <f t="shared" si="627"/>
        <v>0</v>
      </c>
      <c r="CI142" s="342">
        <f t="shared" si="628"/>
        <v>0</v>
      </c>
      <c r="CJ142" s="341">
        <f t="shared" si="629"/>
        <v>0</v>
      </c>
      <c r="CK142" s="342">
        <f t="shared" si="630"/>
        <v>0</v>
      </c>
      <c r="CL142" s="341">
        <f t="shared" si="631"/>
        <v>0</v>
      </c>
      <c r="CM142" s="341">
        <f t="shared" si="632"/>
        <v>0</v>
      </c>
      <c r="CN142" s="341">
        <f t="shared" si="633"/>
        <v>0</v>
      </c>
      <c r="CO142" s="341">
        <f t="shared" si="634"/>
        <v>0</v>
      </c>
      <c r="CP142" s="341">
        <f t="shared" si="635"/>
        <v>0</v>
      </c>
      <c r="CQ142" s="342">
        <f t="shared" si="636"/>
        <v>0</v>
      </c>
      <c r="CR142" s="341">
        <f t="shared" si="637"/>
        <v>0</v>
      </c>
      <c r="CS142" s="342">
        <f t="shared" si="638"/>
        <v>0</v>
      </c>
      <c r="CT142" s="341">
        <f t="shared" si="639"/>
        <v>0</v>
      </c>
      <c r="CU142" s="342">
        <f t="shared" si="640"/>
        <v>0</v>
      </c>
      <c r="CV142" s="344">
        <f t="shared" si="68"/>
        <v>0</v>
      </c>
      <c r="CW142" s="344">
        <f t="shared" si="641"/>
        <v>0</v>
      </c>
      <c r="CX142" s="344">
        <f t="shared" si="69"/>
        <v>0</v>
      </c>
      <c r="CY142" s="344">
        <f t="shared" si="642"/>
        <v>0</v>
      </c>
      <c r="CZ142" s="344">
        <f t="shared" si="71"/>
        <v>0</v>
      </c>
      <c r="DA142" s="344">
        <f t="shared" si="643"/>
        <v>0</v>
      </c>
      <c r="DB142" s="344">
        <f t="shared" si="73"/>
        <v>0</v>
      </c>
      <c r="DC142" s="344">
        <f t="shared" si="644"/>
        <v>0</v>
      </c>
      <c r="DD142" s="344">
        <f t="shared" si="75"/>
        <v>0</v>
      </c>
      <c r="DE142" s="344">
        <f t="shared" si="645"/>
        <v>0</v>
      </c>
      <c r="DF142" s="344">
        <f t="shared" si="77"/>
        <v>0</v>
      </c>
      <c r="DG142" s="344">
        <f t="shared" si="646"/>
        <v>0</v>
      </c>
      <c r="DH142" s="344">
        <f t="shared" si="79"/>
        <v>0</v>
      </c>
      <c r="DI142" s="344">
        <f t="shared" si="647"/>
        <v>0</v>
      </c>
      <c r="DJ142" s="344">
        <f t="shared" si="648"/>
        <v>0</v>
      </c>
      <c r="DK142" s="344">
        <f t="shared" si="649"/>
        <v>0</v>
      </c>
      <c r="DL142" s="344">
        <f t="shared" si="650"/>
        <v>0</v>
      </c>
      <c r="DM142" s="342">
        <f t="shared" si="651"/>
        <v>0</v>
      </c>
      <c r="DN142" s="344">
        <f t="shared" si="652"/>
        <v>0</v>
      </c>
      <c r="DO142" s="342">
        <f t="shared" si="653"/>
        <v>0</v>
      </c>
      <c r="DP142" s="344">
        <f t="shared" si="654"/>
        <v>0</v>
      </c>
      <c r="DQ142" s="342">
        <f t="shared" si="655"/>
        <v>0</v>
      </c>
      <c r="DR142" s="341">
        <f t="shared" si="678"/>
        <v>0</v>
      </c>
      <c r="DS142" s="341">
        <f t="shared" si="656"/>
        <v>0</v>
      </c>
      <c r="DT142" s="341">
        <f t="shared" si="657"/>
        <v>0</v>
      </c>
      <c r="DU142" s="341">
        <f t="shared" si="658"/>
        <v>0</v>
      </c>
      <c r="DV142" s="341">
        <f t="shared" si="659"/>
        <v>0</v>
      </c>
      <c r="DW142" s="341">
        <f t="shared" si="660"/>
        <v>0</v>
      </c>
      <c r="DX142" s="341">
        <f t="shared" si="661"/>
        <v>0</v>
      </c>
      <c r="DY142" s="341">
        <f t="shared" si="662"/>
        <v>0</v>
      </c>
      <c r="DZ142" s="341">
        <f t="shared" si="663"/>
        <v>0</v>
      </c>
      <c r="EA142" s="341">
        <f t="shared" si="664"/>
        <v>0</v>
      </c>
      <c r="EB142" s="341">
        <f t="shared" si="665"/>
        <v>0</v>
      </c>
      <c r="EC142" s="341">
        <f t="shared" si="666"/>
        <v>0</v>
      </c>
      <c r="ED142" s="341">
        <f t="shared" si="667"/>
        <v>0</v>
      </c>
      <c r="EE142" s="341">
        <f t="shared" si="668"/>
        <v>0</v>
      </c>
      <c r="EF142" s="341">
        <f t="shared" si="669"/>
        <v>0</v>
      </c>
      <c r="EG142" s="341">
        <f t="shared" si="670"/>
        <v>0</v>
      </c>
      <c r="EH142" s="341">
        <f t="shared" si="671"/>
        <v>0</v>
      </c>
      <c r="EI142" s="346">
        <f t="shared" si="672"/>
        <v>0</v>
      </c>
      <c r="EJ142" s="341">
        <f t="shared" si="673"/>
        <v>0</v>
      </c>
      <c r="EK142" s="347">
        <f t="shared" si="674"/>
        <v>0</v>
      </c>
      <c r="EL142" s="341">
        <f t="shared" si="675"/>
        <v>0</v>
      </c>
      <c r="EM142" s="347">
        <f t="shared" si="676"/>
        <v>0</v>
      </c>
      <c r="EN142" s="348">
        <f t="shared" si="677"/>
        <v>0</v>
      </c>
    </row>
    <row r="143" spans="1:144" ht="19.5" customHeight="1">
      <c r="A143" s="349">
        <f t="shared" si="612"/>
        <v>130</v>
      </c>
      <c r="B143" s="1136"/>
      <c r="C143" s="1136"/>
      <c r="D143" s="350"/>
      <c r="E143" s="350"/>
      <c r="F143" s="350"/>
      <c r="G143" s="350"/>
      <c r="H143" s="350"/>
      <c r="I143" s="351" t="s">
        <v>17</v>
      </c>
      <c r="J143" s="350"/>
      <c r="K143" s="351" t="s">
        <v>44</v>
      </c>
      <c r="L143" s="350"/>
      <c r="M143" s="350"/>
      <c r="N143" s="326" t="str">
        <f>IF(L143="常勤",1,IF(M143="","",IF(M143=0,0,IF(ROUND(M143/⑤⑧処遇Ⅰ入力シート!$B$17,1)&lt;0.1,0.1,ROUND(M143/⑤⑧処遇Ⅰ入力シート!$B$17,1)))))</f>
        <v/>
      </c>
      <c r="O143" s="327"/>
      <c r="P143" s="328" t="s">
        <v>342</v>
      </c>
      <c r="Q143" s="352"/>
      <c r="R143" s="353"/>
      <c r="S143" s="354"/>
      <c r="T143" s="354"/>
      <c r="U143" s="355">
        <f t="shared" si="614"/>
        <v>0</v>
      </c>
      <c r="V143" s="354"/>
      <c r="W143" s="333" t="e">
        <f>ROUND((U143+V143)*⑤⑧処遇Ⅰ入力シート!$AG$17/⑤⑧処遇Ⅰ入力シート!$AC$17,0)</f>
        <v>#DIV/0!</v>
      </c>
      <c r="X143" s="356" t="e">
        <f t="shared" si="615"/>
        <v>#DIV/0!</v>
      </c>
      <c r="Y143" s="353"/>
      <c r="Z143" s="354"/>
      <c r="AA143" s="354"/>
      <c r="AB143" s="354"/>
      <c r="AC143" s="354"/>
      <c r="AD143" s="335">
        <f t="shared" si="616"/>
        <v>0</v>
      </c>
      <c r="AE143" s="333" t="e">
        <f>ROUND(AD143*⑤⑧処遇Ⅰ入力シート!$AG$17/⑤⑧処遇Ⅰ入力シート!$AC$17,0)</f>
        <v>#DIV/0!</v>
      </c>
      <c r="AF143" s="356" t="e">
        <f t="shared" si="617"/>
        <v>#DIV/0!</v>
      </c>
      <c r="AG143" s="357"/>
      <c r="AH143" s="354"/>
      <c r="AI143" s="354"/>
      <c r="AJ143" s="333" t="e">
        <f>ROUND(SUM(AG143:AI143)*⑤⑧処遇Ⅰ入力シート!$AG$17/⑤⑧処遇Ⅰ入力シート!$AC$17,0)</f>
        <v>#DIV/0!</v>
      </c>
      <c r="AK143" s="358" t="e">
        <f t="shared" si="618"/>
        <v>#DIV/0!</v>
      </c>
      <c r="AL143" s="338">
        <f t="shared" si="619"/>
        <v>0</v>
      </c>
      <c r="AM143" s="1131"/>
      <c r="AN143" s="1131"/>
      <c r="AO143" s="1131"/>
      <c r="AP143" s="252"/>
      <c r="AQ143" s="252"/>
      <c r="AR143" s="252"/>
      <c r="AS143" s="370"/>
      <c r="AT143" s="370"/>
      <c r="AU143" s="371"/>
      <c r="AV143" s="371"/>
      <c r="AW143" s="371"/>
      <c r="AX143" s="370"/>
      <c r="AY143" s="370"/>
      <c r="AZ143" s="372"/>
      <c r="BA143" s="372"/>
      <c r="BB143" s="373"/>
      <c r="BC143" s="373"/>
      <c r="BD143" s="373"/>
      <c r="BE143" s="373"/>
      <c r="BF143" s="373"/>
      <c r="BG143" s="373"/>
      <c r="BH143" s="228"/>
      <c r="BI143" s="370"/>
      <c r="BJ143" s="370"/>
      <c r="BK143" s="371"/>
      <c r="BL143" s="371"/>
      <c r="BM143" s="371"/>
      <c r="BN143" s="370"/>
      <c r="BO143" s="370"/>
      <c r="BP143" s="372"/>
      <c r="BQ143" s="372"/>
      <c r="BR143" s="372"/>
      <c r="BS143" s="373"/>
      <c r="BT143" s="373"/>
      <c r="BU143" s="373"/>
      <c r="BV143" s="373"/>
      <c r="BW143" s="373"/>
      <c r="BX143" s="373"/>
      <c r="BY143" s="252"/>
      <c r="BZ143" s="339" t="str">
        <f t="shared" si="620"/>
        <v>0</v>
      </c>
      <c r="CB143" s="340">
        <f t="shared" si="621"/>
        <v>0</v>
      </c>
      <c r="CC143" s="341">
        <f t="shared" si="622"/>
        <v>0</v>
      </c>
      <c r="CD143" s="341">
        <f t="shared" si="623"/>
        <v>0</v>
      </c>
      <c r="CE143" s="341">
        <f t="shared" si="624"/>
        <v>0</v>
      </c>
      <c r="CF143" s="341">
        <f t="shared" si="625"/>
        <v>0</v>
      </c>
      <c r="CG143" s="342">
        <f t="shared" si="626"/>
        <v>0</v>
      </c>
      <c r="CH143" s="341">
        <f t="shared" si="627"/>
        <v>0</v>
      </c>
      <c r="CI143" s="342">
        <f t="shared" si="628"/>
        <v>0</v>
      </c>
      <c r="CJ143" s="341">
        <f t="shared" si="629"/>
        <v>0</v>
      </c>
      <c r="CK143" s="342">
        <f t="shared" si="630"/>
        <v>0</v>
      </c>
      <c r="CL143" s="341">
        <f t="shared" si="631"/>
        <v>0</v>
      </c>
      <c r="CM143" s="341">
        <f t="shared" si="632"/>
        <v>0</v>
      </c>
      <c r="CN143" s="341">
        <f t="shared" si="633"/>
        <v>0</v>
      </c>
      <c r="CO143" s="341">
        <f t="shared" si="634"/>
        <v>0</v>
      </c>
      <c r="CP143" s="341">
        <f t="shared" si="635"/>
        <v>0</v>
      </c>
      <c r="CQ143" s="342">
        <f t="shared" si="636"/>
        <v>0</v>
      </c>
      <c r="CR143" s="341">
        <f t="shared" si="637"/>
        <v>0</v>
      </c>
      <c r="CS143" s="342">
        <f t="shared" si="638"/>
        <v>0</v>
      </c>
      <c r="CT143" s="341">
        <f t="shared" si="639"/>
        <v>0</v>
      </c>
      <c r="CU143" s="342">
        <f t="shared" si="640"/>
        <v>0</v>
      </c>
      <c r="CV143" s="344">
        <f t="shared" si="68"/>
        <v>0</v>
      </c>
      <c r="CW143" s="344">
        <f t="shared" si="641"/>
        <v>0</v>
      </c>
      <c r="CX143" s="344">
        <f t="shared" si="69"/>
        <v>0</v>
      </c>
      <c r="CY143" s="344">
        <f t="shared" si="642"/>
        <v>0</v>
      </c>
      <c r="CZ143" s="344">
        <f t="shared" si="71"/>
        <v>0</v>
      </c>
      <c r="DA143" s="344">
        <f t="shared" si="643"/>
        <v>0</v>
      </c>
      <c r="DB143" s="344">
        <f t="shared" si="73"/>
        <v>0</v>
      </c>
      <c r="DC143" s="344">
        <f t="shared" si="644"/>
        <v>0</v>
      </c>
      <c r="DD143" s="344">
        <f t="shared" si="75"/>
        <v>0</v>
      </c>
      <c r="DE143" s="344">
        <f t="shared" si="645"/>
        <v>0</v>
      </c>
      <c r="DF143" s="344">
        <f t="shared" si="77"/>
        <v>0</v>
      </c>
      <c r="DG143" s="344">
        <f t="shared" si="646"/>
        <v>0</v>
      </c>
      <c r="DH143" s="344">
        <f t="shared" si="79"/>
        <v>0</v>
      </c>
      <c r="DI143" s="344">
        <f t="shared" si="647"/>
        <v>0</v>
      </c>
      <c r="DJ143" s="344">
        <f t="shared" si="648"/>
        <v>0</v>
      </c>
      <c r="DK143" s="344">
        <f t="shared" si="649"/>
        <v>0</v>
      </c>
      <c r="DL143" s="344">
        <f t="shared" si="650"/>
        <v>0</v>
      </c>
      <c r="DM143" s="342">
        <f t="shared" si="651"/>
        <v>0</v>
      </c>
      <c r="DN143" s="344">
        <f t="shared" si="652"/>
        <v>0</v>
      </c>
      <c r="DO143" s="342">
        <f t="shared" si="653"/>
        <v>0</v>
      </c>
      <c r="DP143" s="344">
        <f t="shared" si="654"/>
        <v>0</v>
      </c>
      <c r="DQ143" s="342">
        <f t="shared" si="655"/>
        <v>0</v>
      </c>
      <c r="DR143" s="341">
        <f t="shared" si="678"/>
        <v>0</v>
      </c>
      <c r="DS143" s="341">
        <f t="shared" si="656"/>
        <v>0</v>
      </c>
      <c r="DT143" s="341">
        <f t="shared" si="657"/>
        <v>0</v>
      </c>
      <c r="DU143" s="341">
        <f t="shared" si="658"/>
        <v>0</v>
      </c>
      <c r="DV143" s="341">
        <f t="shared" si="659"/>
        <v>0</v>
      </c>
      <c r="DW143" s="341">
        <f t="shared" si="660"/>
        <v>0</v>
      </c>
      <c r="DX143" s="341">
        <f t="shared" si="661"/>
        <v>0</v>
      </c>
      <c r="DY143" s="341">
        <f t="shared" si="662"/>
        <v>0</v>
      </c>
      <c r="DZ143" s="341">
        <f t="shared" si="663"/>
        <v>0</v>
      </c>
      <c r="EA143" s="341">
        <f t="shared" si="664"/>
        <v>0</v>
      </c>
      <c r="EB143" s="341">
        <f t="shared" si="665"/>
        <v>0</v>
      </c>
      <c r="EC143" s="341">
        <f t="shared" si="666"/>
        <v>0</v>
      </c>
      <c r="ED143" s="341">
        <f t="shared" si="667"/>
        <v>0</v>
      </c>
      <c r="EE143" s="341">
        <f t="shared" si="668"/>
        <v>0</v>
      </c>
      <c r="EF143" s="341">
        <f t="shared" si="669"/>
        <v>0</v>
      </c>
      <c r="EG143" s="341">
        <f t="shared" si="670"/>
        <v>0</v>
      </c>
      <c r="EH143" s="341">
        <f t="shared" si="671"/>
        <v>0</v>
      </c>
      <c r="EI143" s="346">
        <f t="shared" si="672"/>
        <v>0</v>
      </c>
      <c r="EJ143" s="341">
        <f t="shared" si="673"/>
        <v>0</v>
      </c>
      <c r="EK143" s="347">
        <f t="shared" si="674"/>
        <v>0</v>
      </c>
      <c r="EL143" s="341">
        <f t="shared" si="675"/>
        <v>0</v>
      </c>
      <c r="EM143" s="347">
        <f t="shared" si="676"/>
        <v>0</v>
      </c>
      <c r="EN143" s="348">
        <f t="shared" si="677"/>
        <v>0</v>
      </c>
    </row>
    <row r="144" spans="1:144" ht="19.5" customHeight="1">
      <c r="A144" s="349">
        <f t="shared" si="612"/>
        <v>131</v>
      </c>
      <c r="B144" s="1136"/>
      <c r="C144" s="1136"/>
      <c r="D144" s="350"/>
      <c r="E144" s="350"/>
      <c r="F144" s="350"/>
      <c r="G144" s="350"/>
      <c r="H144" s="350"/>
      <c r="I144" s="351" t="s">
        <v>17</v>
      </c>
      <c r="J144" s="350"/>
      <c r="K144" s="351" t="s">
        <v>44</v>
      </c>
      <c r="L144" s="350"/>
      <c r="M144" s="350"/>
      <c r="N144" s="326" t="str">
        <f>IF(L144="常勤",1,IF(M144="","",IF(M144=0,0,IF(ROUND(M144/⑤⑧処遇Ⅰ入力シート!$B$17,1)&lt;0.1,0.1,ROUND(M144/⑤⑧処遇Ⅰ入力シート!$B$17,1)))))</f>
        <v/>
      </c>
      <c r="O144" s="327"/>
      <c r="P144" s="328" t="s">
        <v>342</v>
      </c>
      <c r="Q144" s="352"/>
      <c r="R144" s="353"/>
      <c r="S144" s="354"/>
      <c r="T144" s="354"/>
      <c r="U144" s="355">
        <f t="shared" si="614"/>
        <v>0</v>
      </c>
      <c r="V144" s="354"/>
      <c r="W144" s="333" t="e">
        <f>ROUND((U144+V144)*⑤⑧処遇Ⅰ入力シート!$AG$17/⑤⑧処遇Ⅰ入力シート!$AC$17,0)</f>
        <v>#DIV/0!</v>
      </c>
      <c r="X144" s="356" t="e">
        <f t="shared" si="615"/>
        <v>#DIV/0!</v>
      </c>
      <c r="Y144" s="353"/>
      <c r="Z144" s="354"/>
      <c r="AA144" s="354"/>
      <c r="AB144" s="354"/>
      <c r="AC144" s="354"/>
      <c r="AD144" s="335">
        <f t="shared" si="616"/>
        <v>0</v>
      </c>
      <c r="AE144" s="333" t="e">
        <f>ROUND(AD144*⑤⑧処遇Ⅰ入力シート!$AG$17/⑤⑧処遇Ⅰ入力シート!$AC$17,0)</f>
        <v>#DIV/0!</v>
      </c>
      <c r="AF144" s="356" t="e">
        <f t="shared" si="617"/>
        <v>#DIV/0!</v>
      </c>
      <c r="AG144" s="357"/>
      <c r="AH144" s="354"/>
      <c r="AI144" s="354"/>
      <c r="AJ144" s="333" t="e">
        <f>ROUND(SUM(AG144:AI144)*⑤⑧処遇Ⅰ入力シート!$AG$17/⑤⑧処遇Ⅰ入力シート!$AC$17,0)</f>
        <v>#DIV/0!</v>
      </c>
      <c r="AK144" s="358" t="e">
        <f t="shared" si="618"/>
        <v>#DIV/0!</v>
      </c>
      <c r="AL144" s="338">
        <f t="shared" si="619"/>
        <v>0</v>
      </c>
      <c r="AM144" s="1131"/>
      <c r="AN144" s="1131"/>
      <c r="AO144" s="1131"/>
      <c r="AP144" s="252"/>
      <c r="AQ144" s="252"/>
      <c r="AR144" s="252"/>
      <c r="AS144" s="370"/>
      <c r="AT144" s="370"/>
      <c r="AU144" s="371"/>
      <c r="AV144" s="371"/>
      <c r="AW144" s="371"/>
      <c r="AX144" s="370"/>
      <c r="AY144" s="370"/>
      <c r="AZ144" s="372"/>
      <c r="BA144" s="372"/>
      <c r="BB144" s="373"/>
      <c r="BC144" s="373"/>
      <c r="BD144" s="373"/>
      <c r="BE144" s="373"/>
      <c r="BF144" s="373"/>
      <c r="BG144" s="373"/>
      <c r="BH144" s="228"/>
      <c r="BI144" s="370"/>
      <c r="BJ144" s="370"/>
      <c r="BK144" s="371"/>
      <c r="BL144" s="371"/>
      <c r="BM144" s="371"/>
      <c r="BN144" s="370"/>
      <c r="BO144" s="370"/>
      <c r="BP144" s="372"/>
      <c r="BQ144" s="372"/>
      <c r="BR144" s="372"/>
      <c r="BS144" s="373"/>
      <c r="BT144" s="373"/>
      <c r="BU144" s="373"/>
      <c r="BV144" s="373"/>
      <c r="BW144" s="373"/>
      <c r="BX144" s="373"/>
      <c r="BY144" s="252"/>
      <c r="BZ144" s="339" t="str">
        <f t="shared" si="620"/>
        <v>0</v>
      </c>
      <c r="CB144" s="340">
        <f t="shared" si="621"/>
        <v>0</v>
      </c>
      <c r="CC144" s="341">
        <f t="shared" si="622"/>
        <v>0</v>
      </c>
      <c r="CD144" s="341">
        <f t="shared" si="623"/>
        <v>0</v>
      </c>
      <c r="CE144" s="341">
        <f t="shared" si="624"/>
        <v>0</v>
      </c>
      <c r="CF144" s="341">
        <f t="shared" si="625"/>
        <v>0</v>
      </c>
      <c r="CG144" s="342">
        <f t="shared" si="626"/>
        <v>0</v>
      </c>
      <c r="CH144" s="341">
        <f t="shared" si="627"/>
        <v>0</v>
      </c>
      <c r="CI144" s="342">
        <f t="shared" si="628"/>
        <v>0</v>
      </c>
      <c r="CJ144" s="341">
        <f t="shared" si="629"/>
        <v>0</v>
      </c>
      <c r="CK144" s="342">
        <f t="shared" si="630"/>
        <v>0</v>
      </c>
      <c r="CL144" s="341">
        <f t="shared" si="631"/>
        <v>0</v>
      </c>
      <c r="CM144" s="341">
        <f t="shared" si="632"/>
        <v>0</v>
      </c>
      <c r="CN144" s="341">
        <f t="shared" si="633"/>
        <v>0</v>
      </c>
      <c r="CO144" s="341">
        <f t="shared" si="634"/>
        <v>0</v>
      </c>
      <c r="CP144" s="341">
        <f t="shared" si="635"/>
        <v>0</v>
      </c>
      <c r="CQ144" s="342">
        <f t="shared" si="636"/>
        <v>0</v>
      </c>
      <c r="CR144" s="341">
        <f t="shared" si="637"/>
        <v>0</v>
      </c>
      <c r="CS144" s="342">
        <f t="shared" si="638"/>
        <v>0</v>
      </c>
      <c r="CT144" s="341">
        <f t="shared" si="639"/>
        <v>0</v>
      </c>
      <c r="CU144" s="342">
        <f t="shared" si="640"/>
        <v>0</v>
      </c>
      <c r="CV144" s="344">
        <f t="shared" si="68"/>
        <v>0</v>
      </c>
      <c r="CW144" s="344">
        <f t="shared" si="641"/>
        <v>0</v>
      </c>
      <c r="CX144" s="344">
        <f t="shared" si="69"/>
        <v>0</v>
      </c>
      <c r="CY144" s="344">
        <f t="shared" si="642"/>
        <v>0</v>
      </c>
      <c r="CZ144" s="344">
        <f t="shared" si="71"/>
        <v>0</v>
      </c>
      <c r="DA144" s="344">
        <f t="shared" si="643"/>
        <v>0</v>
      </c>
      <c r="DB144" s="344">
        <f t="shared" si="73"/>
        <v>0</v>
      </c>
      <c r="DC144" s="344">
        <f t="shared" si="644"/>
        <v>0</v>
      </c>
      <c r="DD144" s="344">
        <f t="shared" si="75"/>
        <v>0</v>
      </c>
      <c r="DE144" s="344">
        <f t="shared" si="645"/>
        <v>0</v>
      </c>
      <c r="DF144" s="344">
        <f t="shared" si="77"/>
        <v>0</v>
      </c>
      <c r="DG144" s="344">
        <f t="shared" si="646"/>
        <v>0</v>
      </c>
      <c r="DH144" s="344">
        <f t="shared" si="79"/>
        <v>0</v>
      </c>
      <c r="DI144" s="344">
        <f t="shared" si="647"/>
        <v>0</v>
      </c>
      <c r="DJ144" s="344">
        <f t="shared" si="648"/>
        <v>0</v>
      </c>
      <c r="DK144" s="344">
        <f t="shared" si="649"/>
        <v>0</v>
      </c>
      <c r="DL144" s="344">
        <f t="shared" si="650"/>
        <v>0</v>
      </c>
      <c r="DM144" s="342">
        <f t="shared" si="651"/>
        <v>0</v>
      </c>
      <c r="DN144" s="344">
        <f t="shared" si="652"/>
        <v>0</v>
      </c>
      <c r="DO144" s="342">
        <f t="shared" si="653"/>
        <v>0</v>
      </c>
      <c r="DP144" s="344">
        <f t="shared" si="654"/>
        <v>0</v>
      </c>
      <c r="DQ144" s="342">
        <f t="shared" si="655"/>
        <v>0</v>
      </c>
      <c r="DR144" s="341">
        <f t="shared" si="678"/>
        <v>0</v>
      </c>
      <c r="DS144" s="341">
        <f t="shared" si="656"/>
        <v>0</v>
      </c>
      <c r="DT144" s="341">
        <f t="shared" si="657"/>
        <v>0</v>
      </c>
      <c r="DU144" s="341">
        <f t="shared" si="658"/>
        <v>0</v>
      </c>
      <c r="DV144" s="341">
        <f t="shared" si="659"/>
        <v>0</v>
      </c>
      <c r="DW144" s="341">
        <f t="shared" si="660"/>
        <v>0</v>
      </c>
      <c r="DX144" s="341">
        <f t="shared" si="661"/>
        <v>0</v>
      </c>
      <c r="DY144" s="341">
        <f t="shared" si="662"/>
        <v>0</v>
      </c>
      <c r="DZ144" s="341">
        <f t="shared" si="663"/>
        <v>0</v>
      </c>
      <c r="EA144" s="341">
        <f t="shared" si="664"/>
        <v>0</v>
      </c>
      <c r="EB144" s="341">
        <f t="shared" si="665"/>
        <v>0</v>
      </c>
      <c r="EC144" s="341">
        <f t="shared" si="666"/>
        <v>0</v>
      </c>
      <c r="ED144" s="341">
        <f t="shared" si="667"/>
        <v>0</v>
      </c>
      <c r="EE144" s="341">
        <f t="shared" si="668"/>
        <v>0</v>
      </c>
      <c r="EF144" s="341">
        <f t="shared" si="669"/>
        <v>0</v>
      </c>
      <c r="EG144" s="341">
        <f t="shared" si="670"/>
        <v>0</v>
      </c>
      <c r="EH144" s="341">
        <f t="shared" si="671"/>
        <v>0</v>
      </c>
      <c r="EI144" s="346">
        <f t="shared" si="672"/>
        <v>0</v>
      </c>
      <c r="EJ144" s="341">
        <f t="shared" si="673"/>
        <v>0</v>
      </c>
      <c r="EK144" s="347">
        <f t="shared" si="674"/>
        <v>0</v>
      </c>
      <c r="EL144" s="341">
        <f t="shared" si="675"/>
        <v>0</v>
      </c>
      <c r="EM144" s="347">
        <f t="shared" si="676"/>
        <v>0</v>
      </c>
      <c r="EN144" s="348">
        <f t="shared" si="677"/>
        <v>0</v>
      </c>
    </row>
    <row r="145" spans="1:144" ht="19.5" customHeight="1">
      <c r="A145" s="349">
        <f t="shared" si="612"/>
        <v>132</v>
      </c>
      <c r="B145" s="1136"/>
      <c r="C145" s="1136"/>
      <c r="D145" s="350"/>
      <c r="E145" s="350"/>
      <c r="F145" s="350"/>
      <c r="G145" s="350"/>
      <c r="H145" s="350"/>
      <c r="I145" s="351" t="s">
        <v>17</v>
      </c>
      <c r="J145" s="350"/>
      <c r="K145" s="351" t="s">
        <v>44</v>
      </c>
      <c r="L145" s="350"/>
      <c r="M145" s="350"/>
      <c r="N145" s="326" t="str">
        <f>IF(L145="常勤",1,IF(M145="","",IF(M145=0,0,IF(ROUND(M145/⑤⑧処遇Ⅰ入力シート!$B$17,1)&lt;0.1,0.1,ROUND(M145/⑤⑧処遇Ⅰ入力シート!$B$17,1)))))</f>
        <v/>
      </c>
      <c r="O145" s="327"/>
      <c r="P145" s="328" t="s">
        <v>342</v>
      </c>
      <c r="Q145" s="352"/>
      <c r="R145" s="353"/>
      <c r="S145" s="354"/>
      <c r="T145" s="354"/>
      <c r="U145" s="355">
        <f t="shared" si="614"/>
        <v>0</v>
      </c>
      <c r="V145" s="354"/>
      <c r="W145" s="333" t="e">
        <f>ROUND((U145+V145)*⑤⑧処遇Ⅰ入力シート!$AG$17/⑤⑧処遇Ⅰ入力シート!$AC$17,0)</f>
        <v>#DIV/0!</v>
      </c>
      <c r="X145" s="356" t="e">
        <f t="shared" si="615"/>
        <v>#DIV/0!</v>
      </c>
      <c r="Y145" s="353"/>
      <c r="Z145" s="354"/>
      <c r="AA145" s="354"/>
      <c r="AB145" s="354"/>
      <c r="AC145" s="354"/>
      <c r="AD145" s="335">
        <f t="shared" si="616"/>
        <v>0</v>
      </c>
      <c r="AE145" s="333" t="e">
        <f>ROUND(AD145*⑤⑧処遇Ⅰ入力シート!$AG$17/⑤⑧処遇Ⅰ入力シート!$AC$17,0)</f>
        <v>#DIV/0!</v>
      </c>
      <c r="AF145" s="356" t="e">
        <f t="shared" si="617"/>
        <v>#DIV/0!</v>
      </c>
      <c r="AG145" s="357"/>
      <c r="AH145" s="354"/>
      <c r="AI145" s="354"/>
      <c r="AJ145" s="333" t="e">
        <f>ROUND(SUM(AG145:AI145)*⑤⑧処遇Ⅰ入力シート!$AG$17/⑤⑧処遇Ⅰ入力シート!$AC$17,0)</f>
        <v>#DIV/0!</v>
      </c>
      <c r="AK145" s="358" t="e">
        <f t="shared" si="618"/>
        <v>#DIV/0!</v>
      </c>
      <c r="AL145" s="338">
        <f t="shared" si="619"/>
        <v>0</v>
      </c>
      <c r="AM145" s="1131"/>
      <c r="AN145" s="1131"/>
      <c r="AO145" s="1131"/>
      <c r="AP145" s="252"/>
      <c r="AQ145" s="252"/>
      <c r="AR145" s="252"/>
      <c r="AS145" s="370"/>
      <c r="AT145" s="370"/>
      <c r="AU145" s="371"/>
      <c r="AV145" s="371"/>
      <c r="AW145" s="371"/>
      <c r="AX145" s="370"/>
      <c r="AY145" s="370"/>
      <c r="AZ145" s="372"/>
      <c r="BA145" s="372"/>
      <c r="BB145" s="373"/>
      <c r="BC145" s="373"/>
      <c r="BD145" s="373"/>
      <c r="BE145" s="373"/>
      <c r="BF145" s="373"/>
      <c r="BG145" s="373"/>
      <c r="BH145" s="228"/>
      <c r="BI145" s="370"/>
      <c r="BJ145" s="370"/>
      <c r="BK145" s="371"/>
      <c r="BL145" s="371"/>
      <c r="BM145" s="371"/>
      <c r="BN145" s="370"/>
      <c r="BO145" s="370"/>
      <c r="BP145" s="372"/>
      <c r="BQ145" s="372"/>
      <c r="BR145" s="372"/>
      <c r="BS145" s="373"/>
      <c r="BT145" s="373"/>
      <c r="BU145" s="373"/>
      <c r="BV145" s="373"/>
      <c r="BW145" s="373"/>
      <c r="BX145" s="373"/>
      <c r="BY145" s="252"/>
      <c r="BZ145" s="339" t="str">
        <f t="shared" si="620"/>
        <v>0</v>
      </c>
      <c r="CB145" s="340">
        <f t="shared" si="621"/>
        <v>0</v>
      </c>
      <c r="CC145" s="341">
        <f t="shared" si="622"/>
        <v>0</v>
      </c>
      <c r="CD145" s="341">
        <f t="shared" si="623"/>
        <v>0</v>
      </c>
      <c r="CE145" s="341">
        <f t="shared" si="624"/>
        <v>0</v>
      </c>
      <c r="CF145" s="341">
        <f t="shared" si="625"/>
        <v>0</v>
      </c>
      <c r="CG145" s="342">
        <f t="shared" si="626"/>
        <v>0</v>
      </c>
      <c r="CH145" s="341">
        <f t="shared" si="627"/>
        <v>0</v>
      </c>
      <c r="CI145" s="342">
        <f t="shared" si="628"/>
        <v>0</v>
      </c>
      <c r="CJ145" s="341">
        <f t="shared" si="629"/>
        <v>0</v>
      </c>
      <c r="CK145" s="342">
        <f t="shared" si="630"/>
        <v>0</v>
      </c>
      <c r="CL145" s="341">
        <f t="shared" si="631"/>
        <v>0</v>
      </c>
      <c r="CM145" s="341">
        <f t="shared" si="632"/>
        <v>0</v>
      </c>
      <c r="CN145" s="341">
        <f t="shared" si="633"/>
        <v>0</v>
      </c>
      <c r="CO145" s="341">
        <f t="shared" si="634"/>
        <v>0</v>
      </c>
      <c r="CP145" s="341">
        <f t="shared" si="635"/>
        <v>0</v>
      </c>
      <c r="CQ145" s="342">
        <f t="shared" si="636"/>
        <v>0</v>
      </c>
      <c r="CR145" s="341">
        <f t="shared" si="637"/>
        <v>0</v>
      </c>
      <c r="CS145" s="342">
        <f t="shared" si="638"/>
        <v>0</v>
      </c>
      <c r="CT145" s="341">
        <f t="shared" si="639"/>
        <v>0</v>
      </c>
      <c r="CU145" s="342">
        <f t="shared" si="640"/>
        <v>0</v>
      </c>
      <c r="CV145" s="344">
        <f t="shared" si="68"/>
        <v>0</v>
      </c>
      <c r="CW145" s="344">
        <f t="shared" si="641"/>
        <v>0</v>
      </c>
      <c r="CX145" s="344">
        <f t="shared" si="69"/>
        <v>0</v>
      </c>
      <c r="CY145" s="344">
        <f t="shared" si="642"/>
        <v>0</v>
      </c>
      <c r="CZ145" s="344">
        <f t="shared" si="71"/>
        <v>0</v>
      </c>
      <c r="DA145" s="344">
        <f t="shared" si="643"/>
        <v>0</v>
      </c>
      <c r="DB145" s="344">
        <f t="shared" si="73"/>
        <v>0</v>
      </c>
      <c r="DC145" s="344">
        <f t="shared" si="644"/>
        <v>0</v>
      </c>
      <c r="DD145" s="344">
        <f t="shared" si="75"/>
        <v>0</v>
      </c>
      <c r="DE145" s="344">
        <f t="shared" si="645"/>
        <v>0</v>
      </c>
      <c r="DF145" s="344">
        <f t="shared" si="77"/>
        <v>0</v>
      </c>
      <c r="DG145" s="344">
        <f t="shared" si="646"/>
        <v>0</v>
      </c>
      <c r="DH145" s="344">
        <f t="shared" si="79"/>
        <v>0</v>
      </c>
      <c r="DI145" s="344">
        <f t="shared" si="647"/>
        <v>0</v>
      </c>
      <c r="DJ145" s="344">
        <f t="shared" si="648"/>
        <v>0</v>
      </c>
      <c r="DK145" s="344">
        <f t="shared" si="649"/>
        <v>0</v>
      </c>
      <c r="DL145" s="344">
        <f t="shared" si="650"/>
        <v>0</v>
      </c>
      <c r="DM145" s="342">
        <f t="shared" si="651"/>
        <v>0</v>
      </c>
      <c r="DN145" s="344">
        <f t="shared" si="652"/>
        <v>0</v>
      </c>
      <c r="DO145" s="342">
        <f t="shared" si="653"/>
        <v>0</v>
      </c>
      <c r="DP145" s="344">
        <f t="shared" si="654"/>
        <v>0</v>
      </c>
      <c r="DQ145" s="342">
        <f t="shared" si="655"/>
        <v>0</v>
      </c>
      <c r="DR145" s="341">
        <f t="shared" si="678"/>
        <v>0</v>
      </c>
      <c r="DS145" s="341">
        <f t="shared" si="656"/>
        <v>0</v>
      </c>
      <c r="DT145" s="341">
        <f t="shared" si="657"/>
        <v>0</v>
      </c>
      <c r="DU145" s="341">
        <f t="shared" si="658"/>
        <v>0</v>
      </c>
      <c r="DV145" s="341">
        <f t="shared" si="659"/>
        <v>0</v>
      </c>
      <c r="DW145" s="341">
        <f t="shared" si="660"/>
        <v>0</v>
      </c>
      <c r="DX145" s="341">
        <f t="shared" si="661"/>
        <v>0</v>
      </c>
      <c r="DY145" s="341">
        <f t="shared" si="662"/>
        <v>0</v>
      </c>
      <c r="DZ145" s="341">
        <f t="shared" si="663"/>
        <v>0</v>
      </c>
      <c r="EA145" s="341">
        <f t="shared" si="664"/>
        <v>0</v>
      </c>
      <c r="EB145" s="341">
        <f t="shared" si="665"/>
        <v>0</v>
      </c>
      <c r="EC145" s="341">
        <f t="shared" si="666"/>
        <v>0</v>
      </c>
      <c r="ED145" s="341">
        <f t="shared" si="667"/>
        <v>0</v>
      </c>
      <c r="EE145" s="341">
        <f t="shared" si="668"/>
        <v>0</v>
      </c>
      <c r="EF145" s="341">
        <f t="shared" si="669"/>
        <v>0</v>
      </c>
      <c r="EG145" s="341">
        <f t="shared" si="670"/>
        <v>0</v>
      </c>
      <c r="EH145" s="341">
        <f t="shared" si="671"/>
        <v>0</v>
      </c>
      <c r="EI145" s="346">
        <f t="shared" si="672"/>
        <v>0</v>
      </c>
      <c r="EJ145" s="341">
        <f t="shared" si="673"/>
        <v>0</v>
      </c>
      <c r="EK145" s="347">
        <f t="shared" si="674"/>
        <v>0</v>
      </c>
      <c r="EL145" s="341">
        <f t="shared" si="675"/>
        <v>0</v>
      </c>
      <c r="EM145" s="347">
        <f t="shared" si="676"/>
        <v>0</v>
      </c>
      <c r="EN145" s="348">
        <f t="shared" si="677"/>
        <v>0</v>
      </c>
    </row>
    <row r="146" spans="1:144" ht="19.5" customHeight="1">
      <c r="A146" s="349">
        <f t="shared" si="612"/>
        <v>133</v>
      </c>
      <c r="B146" s="1136"/>
      <c r="C146" s="1136"/>
      <c r="D146" s="350"/>
      <c r="E146" s="350"/>
      <c r="F146" s="350"/>
      <c r="G146" s="350"/>
      <c r="H146" s="350"/>
      <c r="I146" s="351" t="s">
        <v>17</v>
      </c>
      <c r="J146" s="350"/>
      <c r="K146" s="351" t="s">
        <v>44</v>
      </c>
      <c r="L146" s="350"/>
      <c r="M146" s="350"/>
      <c r="N146" s="326" t="str">
        <f>IF(L146="常勤",1,IF(M146="","",IF(M146=0,0,IF(ROUND(M146/⑤⑧処遇Ⅰ入力シート!$B$17,1)&lt;0.1,0.1,ROUND(M146/⑤⑧処遇Ⅰ入力シート!$B$17,1)))))</f>
        <v/>
      </c>
      <c r="O146" s="327"/>
      <c r="P146" s="328" t="s">
        <v>342</v>
      </c>
      <c r="Q146" s="352"/>
      <c r="R146" s="353"/>
      <c r="S146" s="354"/>
      <c r="T146" s="354"/>
      <c r="U146" s="355">
        <f t="shared" si="614"/>
        <v>0</v>
      </c>
      <c r="V146" s="354"/>
      <c r="W146" s="333" t="e">
        <f>ROUND((U146+V146)*⑤⑧処遇Ⅰ入力シート!$AG$17/⑤⑧処遇Ⅰ入力シート!$AC$17,0)</f>
        <v>#DIV/0!</v>
      </c>
      <c r="X146" s="356" t="e">
        <f t="shared" si="615"/>
        <v>#DIV/0!</v>
      </c>
      <c r="Y146" s="353"/>
      <c r="Z146" s="354"/>
      <c r="AA146" s="354"/>
      <c r="AB146" s="354"/>
      <c r="AC146" s="354"/>
      <c r="AD146" s="335">
        <f t="shared" si="616"/>
        <v>0</v>
      </c>
      <c r="AE146" s="333" t="e">
        <f>ROUND(AD146*⑤⑧処遇Ⅰ入力シート!$AG$17/⑤⑧処遇Ⅰ入力シート!$AC$17,0)</f>
        <v>#DIV/0!</v>
      </c>
      <c r="AF146" s="356" t="e">
        <f t="shared" si="617"/>
        <v>#DIV/0!</v>
      </c>
      <c r="AG146" s="357"/>
      <c r="AH146" s="354"/>
      <c r="AI146" s="354"/>
      <c r="AJ146" s="333" t="e">
        <f>ROUND(SUM(AG146:AI146)*⑤⑧処遇Ⅰ入力シート!$AG$17/⑤⑧処遇Ⅰ入力シート!$AC$17,0)</f>
        <v>#DIV/0!</v>
      </c>
      <c r="AK146" s="358" t="e">
        <f t="shared" si="618"/>
        <v>#DIV/0!</v>
      </c>
      <c r="AL146" s="338">
        <f t="shared" si="619"/>
        <v>0</v>
      </c>
      <c r="AM146" s="1131"/>
      <c r="AN146" s="1131"/>
      <c r="AO146" s="1131"/>
      <c r="AP146" s="252"/>
      <c r="AQ146" s="252"/>
      <c r="AR146" s="252"/>
      <c r="AS146" s="370"/>
      <c r="AT146" s="370"/>
      <c r="AU146" s="371"/>
      <c r="AV146" s="371"/>
      <c r="AW146" s="371"/>
      <c r="AX146" s="370"/>
      <c r="AY146" s="370"/>
      <c r="AZ146" s="372"/>
      <c r="BA146" s="372"/>
      <c r="BB146" s="373"/>
      <c r="BC146" s="373"/>
      <c r="BD146" s="373"/>
      <c r="BE146" s="373"/>
      <c r="BF146" s="373"/>
      <c r="BG146" s="373"/>
      <c r="BH146" s="228"/>
      <c r="BI146" s="370"/>
      <c r="BJ146" s="370"/>
      <c r="BK146" s="371"/>
      <c r="BL146" s="371"/>
      <c r="BM146" s="371"/>
      <c r="BN146" s="370"/>
      <c r="BO146" s="370"/>
      <c r="BP146" s="372"/>
      <c r="BQ146" s="372"/>
      <c r="BR146" s="372"/>
      <c r="BS146" s="373"/>
      <c r="BT146" s="373"/>
      <c r="BU146" s="373"/>
      <c r="BV146" s="373"/>
      <c r="BW146" s="373"/>
      <c r="BX146" s="373"/>
      <c r="BY146" s="252"/>
      <c r="BZ146" s="339" t="str">
        <f t="shared" si="620"/>
        <v>0</v>
      </c>
      <c r="CB146" s="340">
        <f t="shared" si="621"/>
        <v>0</v>
      </c>
      <c r="CC146" s="341">
        <f t="shared" si="622"/>
        <v>0</v>
      </c>
      <c r="CD146" s="341">
        <f t="shared" si="623"/>
        <v>0</v>
      </c>
      <c r="CE146" s="341">
        <f t="shared" si="624"/>
        <v>0</v>
      </c>
      <c r="CF146" s="341">
        <f t="shared" si="625"/>
        <v>0</v>
      </c>
      <c r="CG146" s="342">
        <f t="shared" si="626"/>
        <v>0</v>
      </c>
      <c r="CH146" s="341">
        <f t="shared" si="627"/>
        <v>0</v>
      </c>
      <c r="CI146" s="342">
        <f t="shared" si="628"/>
        <v>0</v>
      </c>
      <c r="CJ146" s="341">
        <f t="shared" si="629"/>
        <v>0</v>
      </c>
      <c r="CK146" s="342">
        <f t="shared" si="630"/>
        <v>0</v>
      </c>
      <c r="CL146" s="341">
        <f t="shared" si="631"/>
        <v>0</v>
      </c>
      <c r="CM146" s="341">
        <f t="shared" si="632"/>
        <v>0</v>
      </c>
      <c r="CN146" s="341">
        <f t="shared" si="633"/>
        <v>0</v>
      </c>
      <c r="CO146" s="341">
        <f t="shared" si="634"/>
        <v>0</v>
      </c>
      <c r="CP146" s="341">
        <f t="shared" si="635"/>
        <v>0</v>
      </c>
      <c r="CQ146" s="342">
        <f t="shared" si="636"/>
        <v>0</v>
      </c>
      <c r="CR146" s="341">
        <f t="shared" si="637"/>
        <v>0</v>
      </c>
      <c r="CS146" s="342">
        <f t="shared" si="638"/>
        <v>0</v>
      </c>
      <c r="CT146" s="341">
        <f t="shared" si="639"/>
        <v>0</v>
      </c>
      <c r="CU146" s="342">
        <f t="shared" si="640"/>
        <v>0</v>
      </c>
      <c r="CV146" s="344">
        <f t="shared" si="68"/>
        <v>0</v>
      </c>
      <c r="CW146" s="344">
        <f t="shared" si="641"/>
        <v>0</v>
      </c>
      <c r="CX146" s="344">
        <f t="shared" si="69"/>
        <v>0</v>
      </c>
      <c r="CY146" s="344">
        <f t="shared" si="642"/>
        <v>0</v>
      </c>
      <c r="CZ146" s="344">
        <f t="shared" si="71"/>
        <v>0</v>
      </c>
      <c r="DA146" s="344">
        <f t="shared" si="643"/>
        <v>0</v>
      </c>
      <c r="DB146" s="344">
        <f t="shared" si="73"/>
        <v>0</v>
      </c>
      <c r="DC146" s="344">
        <f t="shared" si="644"/>
        <v>0</v>
      </c>
      <c r="DD146" s="344">
        <f t="shared" si="75"/>
        <v>0</v>
      </c>
      <c r="DE146" s="344">
        <f t="shared" si="645"/>
        <v>0</v>
      </c>
      <c r="DF146" s="344">
        <f t="shared" si="77"/>
        <v>0</v>
      </c>
      <c r="DG146" s="344">
        <f t="shared" si="646"/>
        <v>0</v>
      </c>
      <c r="DH146" s="344">
        <f t="shared" si="79"/>
        <v>0</v>
      </c>
      <c r="DI146" s="344">
        <f t="shared" si="647"/>
        <v>0</v>
      </c>
      <c r="DJ146" s="344">
        <f t="shared" si="648"/>
        <v>0</v>
      </c>
      <c r="DK146" s="344">
        <f t="shared" si="649"/>
        <v>0</v>
      </c>
      <c r="DL146" s="344">
        <f t="shared" si="650"/>
        <v>0</v>
      </c>
      <c r="DM146" s="342">
        <f t="shared" si="651"/>
        <v>0</v>
      </c>
      <c r="DN146" s="344">
        <f t="shared" si="652"/>
        <v>0</v>
      </c>
      <c r="DO146" s="342">
        <f t="shared" si="653"/>
        <v>0</v>
      </c>
      <c r="DP146" s="344">
        <f t="shared" si="654"/>
        <v>0</v>
      </c>
      <c r="DQ146" s="342">
        <f t="shared" si="655"/>
        <v>0</v>
      </c>
      <c r="DR146" s="341">
        <f t="shared" si="678"/>
        <v>0</v>
      </c>
      <c r="DS146" s="341">
        <f t="shared" si="656"/>
        <v>0</v>
      </c>
      <c r="DT146" s="341">
        <f t="shared" si="657"/>
        <v>0</v>
      </c>
      <c r="DU146" s="341">
        <f t="shared" si="658"/>
        <v>0</v>
      </c>
      <c r="DV146" s="341">
        <f t="shared" si="659"/>
        <v>0</v>
      </c>
      <c r="DW146" s="341">
        <f t="shared" si="660"/>
        <v>0</v>
      </c>
      <c r="DX146" s="341">
        <f t="shared" si="661"/>
        <v>0</v>
      </c>
      <c r="DY146" s="341">
        <f t="shared" si="662"/>
        <v>0</v>
      </c>
      <c r="DZ146" s="341">
        <f t="shared" si="663"/>
        <v>0</v>
      </c>
      <c r="EA146" s="341">
        <f t="shared" si="664"/>
        <v>0</v>
      </c>
      <c r="EB146" s="341">
        <f t="shared" si="665"/>
        <v>0</v>
      </c>
      <c r="EC146" s="341">
        <f t="shared" si="666"/>
        <v>0</v>
      </c>
      <c r="ED146" s="341">
        <f t="shared" si="667"/>
        <v>0</v>
      </c>
      <c r="EE146" s="341">
        <f t="shared" si="668"/>
        <v>0</v>
      </c>
      <c r="EF146" s="341">
        <f t="shared" si="669"/>
        <v>0</v>
      </c>
      <c r="EG146" s="341">
        <f t="shared" si="670"/>
        <v>0</v>
      </c>
      <c r="EH146" s="341">
        <f t="shared" si="671"/>
        <v>0</v>
      </c>
      <c r="EI146" s="346">
        <f t="shared" si="672"/>
        <v>0</v>
      </c>
      <c r="EJ146" s="341">
        <f t="shared" si="673"/>
        <v>0</v>
      </c>
      <c r="EK146" s="347">
        <f t="shared" si="674"/>
        <v>0</v>
      </c>
      <c r="EL146" s="341">
        <f t="shared" si="675"/>
        <v>0</v>
      </c>
      <c r="EM146" s="347">
        <f t="shared" si="676"/>
        <v>0</v>
      </c>
      <c r="EN146" s="348">
        <f t="shared" si="677"/>
        <v>0</v>
      </c>
    </row>
    <row r="147" spans="1:144" ht="19.5" customHeight="1">
      <c r="A147" s="349">
        <f t="shared" si="612"/>
        <v>134</v>
      </c>
      <c r="B147" s="1136"/>
      <c r="C147" s="1136"/>
      <c r="D147" s="350"/>
      <c r="E147" s="350"/>
      <c r="F147" s="350"/>
      <c r="G147" s="350"/>
      <c r="H147" s="350"/>
      <c r="I147" s="351" t="s">
        <v>17</v>
      </c>
      <c r="J147" s="350"/>
      <c r="K147" s="351" t="s">
        <v>44</v>
      </c>
      <c r="L147" s="350"/>
      <c r="M147" s="350"/>
      <c r="N147" s="326" t="str">
        <f>IF(L147="常勤",1,IF(M147="","",IF(M147=0,0,IF(ROUND(M147/⑤⑧処遇Ⅰ入力シート!$B$17,1)&lt;0.1,0.1,ROUND(M147/⑤⑧処遇Ⅰ入力シート!$B$17,1)))))</f>
        <v/>
      </c>
      <c r="O147" s="327"/>
      <c r="P147" s="328" t="s">
        <v>342</v>
      </c>
      <c r="Q147" s="352"/>
      <c r="R147" s="353"/>
      <c r="S147" s="354"/>
      <c r="T147" s="354"/>
      <c r="U147" s="355">
        <f t="shared" si="614"/>
        <v>0</v>
      </c>
      <c r="V147" s="354"/>
      <c r="W147" s="333" t="e">
        <f>ROUND((U147+V147)*⑤⑧処遇Ⅰ入力シート!$AG$17/⑤⑧処遇Ⅰ入力シート!$AC$17,0)</f>
        <v>#DIV/0!</v>
      </c>
      <c r="X147" s="356" t="e">
        <f t="shared" si="615"/>
        <v>#DIV/0!</v>
      </c>
      <c r="Y147" s="353"/>
      <c r="Z147" s="354"/>
      <c r="AA147" s="354"/>
      <c r="AB147" s="354"/>
      <c r="AC147" s="354"/>
      <c r="AD147" s="335">
        <f t="shared" si="616"/>
        <v>0</v>
      </c>
      <c r="AE147" s="333" t="e">
        <f>ROUND(AD147*⑤⑧処遇Ⅰ入力シート!$AG$17/⑤⑧処遇Ⅰ入力シート!$AC$17,0)</f>
        <v>#DIV/0!</v>
      </c>
      <c r="AF147" s="356" t="e">
        <f t="shared" si="617"/>
        <v>#DIV/0!</v>
      </c>
      <c r="AG147" s="357"/>
      <c r="AH147" s="354"/>
      <c r="AI147" s="354"/>
      <c r="AJ147" s="333" t="e">
        <f>ROUND(SUM(AG147:AI147)*⑤⑧処遇Ⅰ入力シート!$AG$17/⑤⑧処遇Ⅰ入力シート!$AC$17,0)</f>
        <v>#DIV/0!</v>
      </c>
      <c r="AK147" s="358" t="e">
        <f t="shared" si="618"/>
        <v>#DIV/0!</v>
      </c>
      <c r="AL147" s="338">
        <f t="shared" si="619"/>
        <v>0</v>
      </c>
      <c r="AM147" s="1131"/>
      <c r="AN147" s="1131"/>
      <c r="AO147" s="1131"/>
      <c r="AP147" s="252"/>
      <c r="AQ147" s="252"/>
      <c r="AR147" s="252"/>
      <c r="AS147" s="370"/>
      <c r="AT147" s="370"/>
      <c r="AU147" s="371"/>
      <c r="AV147" s="371"/>
      <c r="AW147" s="371"/>
      <c r="AX147" s="370"/>
      <c r="AY147" s="370"/>
      <c r="AZ147" s="372"/>
      <c r="BA147" s="372"/>
      <c r="BB147" s="373"/>
      <c r="BC147" s="373"/>
      <c r="BD147" s="373"/>
      <c r="BE147" s="373"/>
      <c r="BF147" s="373"/>
      <c r="BG147" s="373"/>
      <c r="BH147" s="228"/>
      <c r="BI147" s="370"/>
      <c r="BJ147" s="370"/>
      <c r="BK147" s="371"/>
      <c r="BL147" s="371"/>
      <c r="BM147" s="371"/>
      <c r="BN147" s="370"/>
      <c r="BO147" s="370"/>
      <c r="BP147" s="372"/>
      <c r="BQ147" s="372"/>
      <c r="BR147" s="372"/>
      <c r="BS147" s="373"/>
      <c r="BT147" s="373"/>
      <c r="BU147" s="373"/>
      <c r="BV147" s="373"/>
      <c r="BW147" s="373"/>
      <c r="BX147" s="373"/>
      <c r="BY147" s="252"/>
      <c r="BZ147" s="339" t="str">
        <f t="shared" si="620"/>
        <v>0</v>
      </c>
      <c r="CB147" s="340">
        <f t="shared" si="621"/>
        <v>0</v>
      </c>
      <c r="CC147" s="341">
        <f t="shared" si="622"/>
        <v>0</v>
      </c>
      <c r="CD147" s="341">
        <f t="shared" si="623"/>
        <v>0</v>
      </c>
      <c r="CE147" s="341">
        <f t="shared" si="624"/>
        <v>0</v>
      </c>
      <c r="CF147" s="341">
        <f t="shared" si="625"/>
        <v>0</v>
      </c>
      <c r="CG147" s="342">
        <f t="shared" si="626"/>
        <v>0</v>
      </c>
      <c r="CH147" s="341">
        <f t="shared" si="627"/>
        <v>0</v>
      </c>
      <c r="CI147" s="342">
        <f t="shared" si="628"/>
        <v>0</v>
      </c>
      <c r="CJ147" s="341">
        <f t="shared" si="629"/>
        <v>0</v>
      </c>
      <c r="CK147" s="342">
        <f t="shared" si="630"/>
        <v>0</v>
      </c>
      <c r="CL147" s="341">
        <f t="shared" si="631"/>
        <v>0</v>
      </c>
      <c r="CM147" s="341">
        <f t="shared" si="632"/>
        <v>0</v>
      </c>
      <c r="CN147" s="341">
        <f t="shared" si="633"/>
        <v>0</v>
      </c>
      <c r="CO147" s="341">
        <f t="shared" si="634"/>
        <v>0</v>
      </c>
      <c r="CP147" s="341">
        <f t="shared" si="635"/>
        <v>0</v>
      </c>
      <c r="CQ147" s="342">
        <f t="shared" si="636"/>
        <v>0</v>
      </c>
      <c r="CR147" s="341">
        <f t="shared" si="637"/>
        <v>0</v>
      </c>
      <c r="CS147" s="342">
        <f t="shared" si="638"/>
        <v>0</v>
      </c>
      <c r="CT147" s="341">
        <f t="shared" si="639"/>
        <v>0</v>
      </c>
      <c r="CU147" s="342">
        <f t="shared" si="640"/>
        <v>0</v>
      </c>
      <c r="CV147" s="344">
        <f t="shared" si="68"/>
        <v>0</v>
      </c>
      <c r="CW147" s="344">
        <f t="shared" si="641"/>
        <v>0</v>
      </c>
      <c r="CX147" s="344">
        <f t="shared" si="69"/>
        <v>0</v>
      </c>
      <c r="CY147" s="344">
        <f t="shared" si="642"/>
        <v>0</v>
      </c>
      <c r="CZ147" s="344">
        <f t="shared" si="71"/>
        <v>0</v>
      </c>
      <c r="DA147" s="344">
        <f t="shared" si="643"/>
        <v>0</v>
      </c>
      <c r="DB147" s="344">
        <f t="shared" si="73"/>
        <v>0</v>
      </c>
      <c r="DC147" s="344">
        <f t="shared" si="644"/>
        <v>0</v>
      </c>
      <c r="DD147" s="344">
        <f t="shared" si="75"/>
        <v>0</v>
      </c>
      <c r="DE147" s="344">
        <f t="shared" si="645"/>
        <v>0</v>
      </c>
      <c r="DF147" s="344">
        <f t="shared" si="77"/>
        <v>0</v>
      </c>
      <c r="DG147" s="344">
        <f t="shared" si="646"/>
        <v>0</v>
      </c>
      <c r="DH147" s="344">
        <f t="shared" si="79"/>
        <v>0</v>
      </c>
      <c r="DI147" s="344">
        <f t="shared" si="647"/>
        <v>0</v>
      </c>
      <c r="DJ147" s="344">
        <f t="shared" si="648"/>
        <v>0</v>
      </c>
      <c r="DK147" s="344">
        <f t="shared" si="649"/>
        <v>0</v>
      </c>
      <c r="DL147" s="344">
        <f t="shared" si="650"/>
        <v>0</v>
      </c>
      <c r="DM147" s="342">
        <f t="shared" si="651"/>
        <v>0</v>
      </c>
      <c r="DN147" s="344">
        <f t="shared" si="652"/>
        <v>0</v>
      </c>
      <c r="DO147" s="342">
        <f t="shared" si="653"/>
        <v>0</v>
      </c>
      <c r="DP147" s="344">
        <f t="shared" si="654"/>
        <v>0</v>
      </c>
      <c r="DQ147" s="342">
        <f t="shared" si="655"/>
        <v>0</v>
      </c>
      <c r="DR147" s="341">
        <f t="shared" si="678"/>
        <v>0</v>
      </c>
      <c r="DS147" s="341">
        <f t="shared" si="656"/>
        <v>0</v>
      </c>
      <c r="DT147" s="341">
        <f t="shared" si="657"/>
        <v>0</v>
      </c>
      <c r="DU147" s="341">
        <f t="shared" si="658"/>
        <v>0</v>
      </c>
      <c r="DV147" s="341">
        <f t="shared" si="659"/>
        <v>0</v>
      </c>
      <c r="DW147" s="341">
        <f t="shared" si="660"/>
        <v>0</v>
      </c>
      <c r="DX147" s="341">
        <f t="shared" si="661"/>
        <v>0</v>
      </c>
      <c r="DY147" s="341">
        <f t="shared" si="662"/>
        <v>0</v>
      </c>
      <c r="DZ147" s="341">
        <f t="shared" si="663"/>
        <v>0</v>
      </c>
      <c r="EA147" s="341">
        <f t="shared" si="664"/>
        <v>0</v>
      </c>
      <c r="EB147" s="341">
        <f t="shared" si="665"/>
        <v>0</v>
      </c>
      <c r="EC147" s="341">
        <f t="shared" si="666"/>
        <v>0</v>
      </c>
      <c r="ED147" s="341">
        <f t="shared" si="667"/>
        <v>0</v>
      </c>
      <c r="EE147" s="341">
        <f t="shared" si="668"/>
        <v>0</v>
      </c>
      <c r="EF147" s="341">
        <f t="shared" si="669"/>
        <v>0</v>
      </c>
      <c r="EG147" s="341">
        <f t="shared" si="670"/>
        <v>0</v>
      </c>
      <c r="EH147" s="341">
        <f t="shared" si="671"/>
        <v>0</v>
      </c>
      <c r="EI147" s="346">
        <f t="shared" si="672"/>
        <v>0</v>
      </c>
      <c r="EJ147" s="341">
        <f t="shared" si="673"/>
        <v>0</v>
      </c>
      <c r="EK147" s="347">
        <f t="shared" si="674"/>
        <v>0</v>
      </c>
      <c r="EL147" s="341">
        <f t="shared" si="675"/>
        <v>0</v>
      </c>
      <c r="EM147" s="347">
        <f t="shared" si="676"/>
        <v>0</v>
      </c>
      <c r="EN147" s="348">
        <f t="shared" si="677"/>
        <v>0</v>
      </c>
    </row>
    <row r="148" spans="1:144" ht="19.5" customHeight="1">
      <c r="A148" s="349">
        <f t="shared" si="612"/>
        <v>135</v>
      </c>
      <c r="B148" s="1136"/>
      <c r="C148" s="1136"/>
      <c r="D148" s="350"/>
      <c r="E148" s="350"/>
      <c r="F148" s="350"/>
      <c r="G148" s="350"/>
      <c r="H148" s="350"/>
      <c r="I148" s="351" t="s">
        <v>17</v>
      </c>
      <c r="J148" s="350"/>
      <c r="K148" s="351" t="s">
        <v>44</v>
      </c>
      <c r="L148" s="350"/>
      <c r="M148" s="350"/>
      <c r="N148" s="326" t="str">
        <f>IF(L148="常勤",1,IF(M148="","",IF(M148=0,0,IF(ROUND(M148/⑤⑧処遇Ⅰ入力シート!$B$17,1)&lt;0.1,0.1,ROUND(M148/⑤⑧処遇Ⅰ入力シート!$B$17,1)))))</f>
        <v/>
      </c>
      <c r="O148" s="327"/>
      <c r="P148" s="328" t="s">
        <v>342</v>
      </c>
      <c r="Q148" s="352"/>
      <c r="R148" s="353"/>
      <c r="S148" s="354"/>
      <c r="T148" s="354"/>
      <c r="U148" s="355">
        <f t="shared" si="614"/>
        <v>0</v>
      </c>
      <c r="V148" s="354"/>
      <c r="W148" s="333" t="e">
        <f>ROUND((U148+V148)*⑤⑧処遇Ⅰ入力シート!$AG$17/⑤⑧処遇Ⅰ入力シート!$AC$17,0)</f>
        <v>#DIV/0!</v>
      </c>
      <c r="X148" s="356" t="e">
        <f t="shared" si="615"/>
        <v>#DIV/0!</v>
      </c>
      <c r="Y148" s="353"/>
      <c r="Z148" s="354"/>
      <c r="AA148" s="354"/>
      <c r="AB148" s="354"/>
      <c r="AC148" s="354"/>
      <c r="AD148" s="335">
        <f t="shared" si="616"/>
        <v>0</v>
      </c>
      <c r="AE148" s="333" t="e">
        <f>ROUND(AD148*⑤⑧処遇Ⅰ入力シート!$AG$17/⑤⑧処遇Ⅰ入力シート!$AC$17,0)</f>
        <v>#DIV/0!</v>
      </c>
      <c r="AF148" s="356" t="e">
        <f t="shared" si="617"/>
        <v>#DIV/0!</v>
      </c>
      <c r="AG148" s="357"/>
      <c r="AH148" s="354"/>
      <c r="AI148" s="354"/>
      <c r="AJ148" s="333" t="e">
        <f>ROUND(SUM(AG148:AI148)*⑤⑧処遇Ⅰ入力シート!$AG$17/⑤⑧処遇Ⅰ入力シート!$AC$17,0)</f>
        <v>#DIV/0!</v>
      </c>
      <c r="AK148" s="358" t="e">
        <f t="shared" si="618"/>
        <v>#DIV/0!</v>
      </c>
      <c r="AL148" s="338">
        <f t="shared" si="619"/>
        <v>0</v>
      </c>
      <c r="AM148" s="1131"/>
      <c r="AN148" s="1131"/>
      <c r="AO148" s="1131"/>
      <c r="AP148" s="252"/>
      <c r="AQ148" s="252"/>
      <c r="AR148" s="252"/>
      <c r="AS148" s="370"/>
      <c r="AT148" s="370"/>
      <c r="AU148" s="371"/>
      <c r="AV148" s="371"/>
      <c r="AW148" s="371"/>
      <c r="AX148" s="370"/>
      <c r="AY148" s="370"/>
      <c r="AZ148" s="372"/>
      <c r="BA148" s="372"/>
      <c r="BB148" s="373"/>
      <c r="BC148" s="373"/>
      <c r="BD148" s="373"/>
      <c r="BE148" s="373"/>
      <c r="BF148" s="373"/>
      <c r="BG148" s="373"/>
      <c r="BH148" s="228"/>
      <c r="BI148" s="370"/>
      <c r="BJ148" s="370"/>
      <c r="BK148" s="371"/>
      <c r="BL148" s="371"/>
      <c r="BM148" s="371"/>
      <c r="BN148" s="370"/>
      <c r="BO148" s="370"/>
      <c r="BP148" s="372"/>
      <c r="BQ148" s="372"/>
      <c r="BR148" s="372"/>
      <c r="BS148" s="373"/>
      <c r="BT148" s="373"/>
      <c r="BU148" s="373"/>
      <c r="BV148" s="373"/>
      <c r="BW148" s="373"/>
      <c r="BX148" s="373"/>
      <c r="BY148" s="252"/>
      <c r="BZ148" s="339" t="str">
        <f t="shared" si="620"/>
        <v>0</v>
      </c>
      <c r="CB148" s="340">
        <f t="shared" si="621"/>
        <v>0</v>
      </c>
      <c r="CC148" s="341">
        <f t="shared" si="622"/>
        <v>0</v>
      </c>
      <c r="CD148" s="341">
        <f t="shared" si="623"/>
        <v>0</v>
      </c>
      <c r="CE148" s="341">
        <f t="shared" si="624"/>
        <v>0</v>
      </c>
      <c r="CF148" s="341">
        <f t="shared" si="625"/>
        <v>0</v>
      </c>
      <c r="CG148" s="342">
        <f t="shared" si="626"/>
        <v>0</v>
      </c>
      <c r="CH148" s="341">
        <f t="shared" si="627"/>
        <v>0</v>
      </c>
      <c r="CI148" s="342">
        <f t="shared" si="628"/>
        <v>0</v>
      </c>
      <c r="CJ148" s="341">
        <f t="shared" si="629"/>
        <v>0</v>
      </c>
      <c r="CK148" s="342">
        <f t="shared" si="630"/>
        <v>0</v>
      </c>
      <c r="CL148" s="341">
        <f t="shared" si="631"/>
        <v>0</v>
      </c>
      <c r="CM148" s="341">
        <f t="shared" si="632"/>
        <v>0</v>
      </c>
      <c r="CN148" s="341">
        <f t="shared" si="633"/>
        <v>0</v>
      </c>
      <c r="CO148" s="341">
        <f t="shared" si="634"/>
        <v>0</v>
      </c>
      <c r="CP148" s="341">
        <f t="shared" si="635"/>
        <v>0</v>
      </c>
      <c r="CQ148" s="342">
        <f t="shared" si="636"/>
        <v>0</v>
      </c>
      <c r="CR148" s="341">
        <f t="shared" si="637"/>
        <v>0</v>
      </c>
      <c r="CS148" s="342">
        <f t="shared" si="638"/>
        <v>0</v>
      </c>
      <c r="CT148" s="341">
        <f t="shared" si="639"/>
        <v>0</v>
      </c>
      <c r="CU148" s="342">
        <f t="shared" si="640"/>
        <v>0</v>
      </c>
      <c r="CV148" s="344">
        <f t="shared" si="68"/>
        <v>0</v>
      </c>
      <c r="CW148" s="344">
        <f t="shared" si="641"/>
        <v>0</v>
      </c>
      <c r="CX148" s="344">
        <f t="shared" si="69"/>
        <v>0</v>
      </c>
      <c r="CY148" s="344">
        <f t="shared" si="642"/>
        <v>0</v>
      </c>
      <c r="CZ148" s="344">
        <f t="shared" si="71"/>
        <v>0</v>
      </c>
      <c r="DA148" s="344">
        <f t="shared" si="643"/>
        <v>0</v>
      </c>
      <c r="DB148" s="344">
        <f t="shared" si="73"/>
        <v>0</v>
      </c>
      <c r="DC148" s="344">
        <f t="shared" si="644"/>
        <v>0</v>
      </c>
      <c r="DD148" s="344">
        <f t="shared" si="75"/>
        <v>0</v>
      </c>
      <c r="DE148" s="344">
        <f t="shared" si="645"/>
        <v>0</v>
      </c>
      <c r="DF148" s="344">
        <f t="shared" si="77"/>
        <v>0</v>
      </c>
      <c r="DG148" s="344">
        <f t="shared" si="646"/>
        <v>0</v>
      </c>
      <c r="DH148" s="344">
        <f t="shared" si="79"/>
        <v>0</v>
      </c>
      <c r="DI148" s="344">
        <f t="shared" si="647"/>
        <v>0</v>
      </c>
      <c r="DJ148" s="344">
        <f t="shared" si="648"/>
        <v>0</v>
      </c>
      <c r="DK148" s="344">
        <f t="shared" si="649"/>
        <v>0</v>
      </c>
      <c r="DL148" s="344">
        <f t="shared" si="650"/>
        <v>0</v>
      </c>
      <c r="DM148" s="342">
        <f t="shared" si="651"/>
        <v>0</v>
      </c>
      <c r="DN148" s="344">
        <f t="shared" si="652"/>
        <v>0</v>
      </c>
      <c r="DO148" s="342">
        <f t="shared" si="653"/>
        <v>0</v>
      </c>
      <c r="DP148" s="344">
        <f t="shared" si="654"/>
        <v>0</v>
      </c>
      <c r="DQ148" s="342">
        <f t="shared" si="655"/>
        <v>0</v>
      </c>
      <c r="DR148" s="341">
        <f t="shared" si="678"/>
        <v>0</v>
      </c>
      <c r="DS148" s="341">
        <f t="shared" si="656"/>
        <v>0</v>
      </c>
      <c r="DT148" s="341">
        <f t="shared" si="657"/>
        <v>0</v>
      </c>
      <c r="DU148" s="341">
        <f t="shared" si="658"/>
        <v>0</v>
      </c>
      <c r="DV148" s="341">
        <f t="shared" si="659"/>
        <v>0</v>
      </c>
      <c r="DW148" s="341">
        <f t="shared" si="660"/>
        <v>0</v>
      </c>
      <c r="DX148" s="341">
        <f t="shared" si="661"/>
        <v>0</v>
      </c>
      <c r="DY148" s="341">
        <f t="shared" si="662"/>
        <v>0</v>
      </c>
      <c r="DZ148" s="341">
        <f t="shared" si="663"/>
        <v>0</v>
      </c>
      <c r="EA148" s="341">
        <f t="shared" si="664"/>
        <v>0</v>
      </c>
      <c r="EB148" s="341">
        <f t="shared" si="665"/>
        <v>0</v>
      </c>
      <c r="EC148" s="341">
        <f t="shared" si="666"/>
        <v>0</v>
      </c>
      <c r="ED148" s="341">
        <f t="shared" si="667"/>
        <v>0</v>
      </c>
      <c r="EE148" s="341">
        <f t="shared" si="668"/>
        <v>0</v>
      </c>
      <c r="EF148" s="341">
        <f t="shared" si="669"/>
        <v>0</v>
      </c>
      <c r="EG148" s="341">
        <f t="shared" si="670"/>
        <v>0</v>
      </c>
      <c r="EH148" s="341">
        <f t="shared" si="671"/>
        <v>0</v>
      </c>
      <c r="EI148" s="346">
        <f t="shared" si="672"/>
        <v>0</v>
      </c>
      <c r="EJ148" s="341">
        <f t="shared" si="673"/>
        <v>0</v>
      </c>
      <c r="EK148" s="347">
        <f t="shared" si="674"/>
        <v>0</v>
      </c>
      <c r="EL148" s="341">
        <f t="shared" si="675"/>
        <v>0</v>
      </c>
      <c r="EM148" s="347">
        <f t="shared" si="676"/>
        <v>0</v>
      </c>
      <c r="EN148" s="348">
        <f t="shared" si="677"/>
        <v>0</v>
      </c>
    </row>
    <row r="149" spans="1:144" ht="19.5" customHeight="1">
      <c r="A149" s="349">
        <f t="shared" si="612"/>
        <v>136</v>
      </c>
      <c r="B149" s="1136"/>
      <c r="C149" s="1136"/>
      <c r="D149" s="350"/>
      <c r="E149" s="350"/>
      <c r="F149" s="350"/>
      <c r="G149" s="350"/>
      <c r="H149" s="350"/>
      <c r="I149" s="351" t="s">
        <v>17</v>
      </c>
      <c r="J149" s="350"/>
      <c r="K149" s="351" t="s">
        <v>44</v>
      </c>
      <c r="L149" s="350"/>
      <c r="M149" s="350"/>
      <c r="N149" s="326" t="str">
        <f>IF(L149="常勤",1,IF(M149="","",IF(M149=0,0,IF(ROUND(M149/⑤⑧処遇Ⅰ入力シート!$B$17,1)&lt;0.1,0.1,ROUND(M149/⑤⑧処遇Ⅰ入力シート!$B$17,1)))))</f>
        <v/>
      </c>
      <c r="O149" s="327"/>
      <c r="P149" s="328" t="s">
        <v>342</v>
      </c>
      <c r="Q149" s="352"/>
      <c r="R149" s="353"/>
      <c r="S149" s="354"/>
      <c r="T149" s="354"/>
      <c r="U149" s="355">
        <f t="shared" si="614"/>
        <v>0</v>
      </c>
      <c r="V149" s="354"/>
      <c r="W149" s="333" t="e">
        <f>ROUND((U149+V149)*⑤⑧処遇Ⅰ入力シート!$AG$17/⑤⑧処遇Ⅰ入力シート!$AC$17,0)</f>
        <v>#DIV/0!</v>
      </c>
      <c r="X149" s="356" t="e">
        <f t="shared" si="615"/>
        <v>#DIV/0!</v>
      </c>
      <c r="Y149" s="353"/>
      <c r="Z149" s="354"/>
      <c r="AA149" s="354"/>
      <c r="AB149" s="354"/>
      <c r="AC149" s="354"/>
      <c r="AD149" s="335">
        <f t="shared" si="616"/>
        <v>0</v>
      </c>
      <c r="AE149" s="333" t="e">
        <f>ROUND(AD149*⑤⑧処遇Ⅰ入力シート!$AG$17/⑤⑧処遇Ⅰ入力シート!$AC$17,0)</f>
        <v>#DIV/0!</v>
      </c>
      <c r="AF149" s="356" t="e">
        <f t="shared" si="617"/>
        <v>#DIV/0!</v>
      </c>
      <c r="AG149" s="357"/>
      <c r="AH149" s="354"/>
      <c r="AI149" s="354"/>
      <c r="AJ149" s="333" t="e">
        <f>ROUND(SUM(AG149:AI149)*⑤⑧処遇Ⅰ入力シート!$AG$17/⑤⑧処遇Ⅰ入力シート!$AC$17,0)</f>
        <v>#DIV/0!</v>
      </c>
      <c r="AK149" s="358" t="e">
        <f t="shared" si="618"/>
        <v>#DIV/0!</v>
      </c>
      <c r="AL149" s="338">
        <f t="shared" si="619"/>
        <v>0</v>
      </c>
      <c r="AM149" s="1131"/>
      <c r="AN149" s="1131"/>
      <c r="AO149" s="1131"/>
      <c r="AP149" s="252"/>
      <c r="AQ149" s="252"/>
      <c r="AR149" s="252"/>
      <c r="AS149" s="370"/>
      <c r="AT149" s="370"/>
      <c r="AU149" s="371"/>
      <c r="AV149" s="371"/>
      <c r="AW149" s="371"/>
      <c r="AX149" s="370"/>
      <c r="AY149" s="370"/>
      <c r="AZ149" s="372"/>
      <c r="BA149" s="372"/>
      <c r="BB149" s="373"/>
      <c r="BC149" s="373"/>
      <c r="BD149" s="373"/>
      <c r="BE149" s="373"/>
      <c r="BF149" s="373"/>
      <c r="BG149" s="373"/>
      <c r="BH149" s="228"/>
      <c r="BI149" s="370"/>
      <c r="BJ149" s="370"/>
      <c r="BK149" s="371"/>
      <c r="BL149" s="371"/>
      <c r="BM149" s="371"/>
      <c r="BN149" s="370"/>
      <c r="BO149" s="370"/>
      <c r="BP149" s="372"/>
      <c r="BQ149" s="372"/>
      <c r="BR149" s="372"/>
      <c r="BS149" s="373"/>
      <c r="BT149" s="373"/>
      <c r="BU149" s="373"/>
      <c r="BV149" s="373"/>
      <c r="BW149" s="373"/>
      <c r="BX149" s="373"/>
      <c r="BY149" s="252"/>
      <c r="BZ149" s="339" t="str">
        <f t="shared" si="620"/>
        <v>0</v>
      </c>
      <c r="CB149" s="340">
        <f t="shared" si="621"/>
        <v>0</v>
      </c>
      <c r="CC149" s="341">
        <f t="shared" si="622"/>
        <v>0</v>
      </c>
      <c r="CD149" s="341">
        <f t="shared" si="623"/>
        <v>0</v>
      </c>
      <c r="CE149" s="341">
        <f t="shared" si="624"/>
        <v>0</v>
      </c>
      <c r="CF149" s="341">
        <f t="shared" si="625"/>
        <v>0</v>
      </c>
      <c r="CG149" s="342">
        <f t="shared" si="626"/>
        <v>0</v>
      </c>
      <c r="CH149" s="341">
        <f t="shared" si="627"/>
        <v>0</v>
      </c>
      <c r="CI149" s="342">
        <f t="shared" si="628"/>
        <v>0</v>
      </c>
      <c r="CJ149" s="341">
        <f t="shared" si="629"/>
        <v>0</v>
      </c>
      <c r="CK149" s="342">
        <f t="shared" si="630"/>
        <v>0</v>
      </c>
      <c r="CL149" s="341">
        <f t="shared" si="631"/>
        <v>0</v>
      </c>
      <c r="CM149" s="341">
        <f t="shared" si="632"/>
        <v>0</v>
      </c>
      <c r="CN149" s="341">
        <f t="shared" si="633"/>
        <v>0</v>
      </c>
      <c r="CO149" s="341">
        <f t="shared" si="634"/>
        <v>0</v>
      </c>
      <c r="CP149" s="341">
        <f t="shared" si="635"/>
        <v>0</v>
      </c>
      <c r="CQ149" s="342">
        <f t="shared" si="636"/>
        <v>0</v>
      </c>
      <c r="CR149" s="341">
        <f t="shared" si="637"/>
        <v>0</v>
      </c>
      <c r="CS149" s="342">
        <f t="shared" si="638"/>
        <v>0</v>
      </c>
      <c r="CT149" s="341">
        <f t="shared" si="639"/>
        <v>0</v>
      </c>
      <c r="CU149" s="342">
        <f t="shared" si="640"/>
        <v>0</v>
      </c>
      <c r="CV149" s="344">
        <f t="shared" si="68"/>
        <v>0</v>
      </c>
      <c r="CW149" s="344">
        <f t="shared" si="641"/>
        <v>0</v>
      </c>
      <c r="CX149" s="344">
        <f t="shared" si="69"/>
        <v>0</v>
      </c>
      <c r="CY149" s="344">
        <f t="shared" si="642"/>
        <v>0</v>
      </c>
      <c r="CZ149" s="344">
        <f t="shared" si="71"/>
        <v>0</v>
      </c>
      <c r="DA149" s="344">
        <f t="shared" si="643"/>
        <v>0</v>
      </c>
      <c r="DB149" s="344">
        <f t="shared" si="73"/>
        <v>0</v>
      </c>
      <c r="DC149" s="344">
        <f t="shared" si="644"/>
        <v>0</v>
      </c>
      <c r="DD149" s="344">
        <f t="shared" si="75"/>
        <v>0</v>
      </c>
      <c r="DE149" s="344">
        <f t="shared" si="645"/>
        <v>0</v>
      </c>
      <c r="DF149" s="344">
        <f t="shared" si="77"/>
        <v>0</v>
      </c>
      <c r="DG149" s="344">
        <f t="shared" si="646"/>
        <v>0</v>
      </c>
      <c r="DH149" s="344">
        <f t="shared" si="79"/>
        <v>0</v>
      </c>
      <c r="DI149" s="344">
        <f t="shared" si="647"/>
        <v>0</v>
      </c>
      <c r="DJ149" s="344">
        <f t="shared" si="648"/>
        <v>0</v>
      </c>
      <c r="DK149" s="344">
        <f t="shared" si="649"/>
        <v>0</v>
      </c>
      <c r="DL149" s="344">
        <f t="shared" si="650"/>
        <v>0</v>
      </c>
      <c r="DM149" s="342">
        <f t="shared" si="651"/>
        <v>0</v>
      </c>
      <c r="DN149" s="344">
        <f t="shared" si="652"/>
        <v>0</v>
      </c>
      <c r="DO149" s="342">
        <f t="shared" si="653"/>
        <v>0</v>
      </c>
      <c r="DP149" s="344">
        <f t="shared" si="654"/>
        <v>0</v>
      </c>
      <c r="DQ149" s="342">
        <f t="shared" si="655"/>
        <v>0</v>
      </c>
      <c r="DR149" s="341">
        <f t="shared" si="678"/>
        <v>0</v>
      </c>
      <c r="DS149" s="341">
        <f t="shared" si="656"/>
        <v>0</v>
      </c>
      <c r="DT149" s="341">
        <f t="shared" si="657"/>
        <v>0</v>
      </c>
      <c r="DU149" s="341">
        <f t="shared" si="658"/>
        <v>0</v>
      </c>
      <c r="DV149" s="341">
        <f t="shared" si="659"/>
        <v>0</v>
      </c>
      <c r="DW149" s="341">
        <f t="shared" si="660"/>
        <v>0</v>
      </c>
      <c r="DX149" s="341">
        <f t="shared" si="661"/>
        <v>0</v>
      </c>
      <c r="DY149" s="341">
        <f t="shared" si="662"/>
        <v>0</v>
      </c>
      <c r="DZ149" s="341">
        <f t="shared" si="663"/>
        <v>0</v>
      </c>
      <c r="EA149" s="341">
        <f t="shared" si="664"/>
        <v>0</v>
      </c>
      <c r="EB149" s="341">
        <f t="shared" si="665"/>
        <v>0</v>
      </c>
      <c r="EC149" s="341">
        <f t="shared" si="666"/>
        <v>0</v>
      </c>
      <c r="ED149" s="341">
        <f t="shared" si="667"/>
        <v>0</v>
      </c>
      <c r="EE149" s="341">
        <f t="shared" si="668"/>
        <v>0</v>
      </c>
      <c r="EF149" s="341">
        <f t="shared" si="669"/>
        <v>0</v>
      </c>
      <c r="EG149" s="341">
        <f t="shared" si="670"/>
        <v>0</v>
      </c>
      <c r="EH149" s="341">
        <f t="shared" si="671"/>
        <v>0</v>
      </c>
      <c r="EI149" s="346">
        <f t="shared" si="672"/>
        <v>0</v>
      </c>
      <c r="EJ149" s="341">
        <f t="shared" si="673"/>
        <v>0</v>
      </c>
      <c r="EK149" s="347">
        <f t="shared" si="674"/>
        <v>0</v>
      </c>
      <c r="EL149" s="341">
        <f t="shared" si="675"/>
        <v>0</v>
      </c>
      <c r="EM149" s="347">
        <f t="shared" si="676"/>
        <v>0</v>
      </c>
      <c r="EN149" s="348">
        <f t="shared" si="677"/>
        <v>0</v>
      </c>
    </row>
    <row r="150" spans="1:144" ht="19.5" customHeight="1">
      <c r="A150" s="349">
        <f t="shared" si="612"/>
        <v>137</v>
      </c>
      <c r="B150" s="1136"/>
      <c r="C150" s="1136"/>
      <c r="D150" s="350"/>
      <c r="E150" s="350"/>
      <c r="F150" s="350"/>
      <c r="G150" s="350"/>
      <c r="H150" s="350"/>
      <c r="I150" s="351" t="s">
        <v>17</v>
      </c>
      <c r="J150" s="350"/>
      <c r="K150" s="351" t="s">
        <v>44</v>
      </c>
      <c r="L150" s="350"/>
      <c r="M150" s="350"/>
      <c r="N150" s="326" t="str">
        <f>IF(L150="常勤",1,IF(M150="","",IF(M150=0,0,IF(ROUND(M150/⑤⑧処遇Ⅰ入力シート!$B$17,1)&lt;0.1,0.1,ROUND(M150/⑤⑧処遇Ⅰ入力シート!$B$17,1)))))</f>
        <v/>
      </c>
      <c r="O150" s="327"/>
      <c r="P150" s="328" t="s">
        <v>342</v>
      </c>
      <c r="Q150" s="352"/>
      <c r="R150" s="353"/>
      <c r="S150" s="354"/>
      <c r="T150" s="354"/>
      <c r="U150" s="355">
        <f t="shared" si="614"/>
        <v>0</v>
      </c>
      <c r="V150" s="354"/>
      <c r="W150" s="333" t="e">
        <f>ROUND((U150+V150)*⑤⑧処遇Ⅰ入力シート!$AG$17/⑤⑧処遇Ⅰ入力シート!$AC$17,0)</f>
        <v>#DIV/0!</v>
      </c>
      <c r="X150" s="356" t="e">
        <f t="shared" si="615"/>
        <v>#DIV/0!</v>
      </c>
      <c r="Y150" s="353"/>
      <c r="Z150" s="354"/>
      <c r="AA150" s="354"/>
      <c r="AB150" s="354"/>
      <c r="AC150" s="354"/>
      <c r="AD150" s="335">
        <f t="shared" si="616"/>
        <v>0</v>
      </c>
      <c r="AE150" s="333" t="e">
        <f>ROUND(AD150*⑤⑧処遇Ⅰ入力シート!$AG$17/⑤⑧処遇Ⅰ入力シート!$AC$17,0)</f>
        <v>#DIV/0!</v>
      </c>
      <c r="AF150" s="356" t="e">
        <f t="shared" si="617"/>
        <v>#DIV/0!</v>
      </c>
      <c r="AG150" s="357"/>
      <c r="AH150" s="354"/>
      <c r="AI150" s="354"/>
      <c r="AJ150" s="333" t="e">
        <f>ROUND(SUM(AG150:AI150)*⑤⑧処遇Ⅰ入力シート!$AG$17/⑤⑧処遇Ⅰ入力シート!$AC$17,0)</f>
        <v>#DIV/0!</v>
      </c>
      <c r="AK150" s="358" t="e">
        <f t="shared" si="618"/>
        <v>#DIV/0!</v>
      </c>
      <c r="AL150" s="338">
        <f t="shared" si="619"/>
        <v>0</v>
      </c>
      <c r="AM150" s="1131"/>
      <c r="AN150" s="1131"/>
      <c r="AO150" s="1131"/>
      <c r="AP150" s="252"/>
      <c r="AQ150" s="252"/>
      <c r="AR150" s="252"/>
      <c r="AS150" s="370"/>
      <c r="AT150" s="370"/>
      <c r="AU150" s="371"/>
      <c r="AV150" s="371"/>
      <c r="AW150" s="371"/>
      <c r="AX150" s="370"/>
      <c r="AY150" s="370"/>
      <c r="AZ150" s="372"/>
      <c r="BA150" s="372"/>
      <c r="BB150" s="373"/>
      <c r="BC150" s="373"/>
      <c r="BD150" s="373"/>
      <c r="BE150" s="373"/>
      <c r="BF150" s="373"/>
      <c r="BG150" s="373"/>
      <c r="BH150" s="228"/>
      <c r="BI150" s="370"/>
      <c r="BJ150" s="370"/>
      <c r="BK150" s="371"/>
      <c r="BL150" s="371"/>
      <c r="BM150" s="371"/>
      <c r="BN150" s="370"/>
      <c r="BO150" s="370"/>
      <c r="BP150" s="372"/>
      <c r="BQ150" s="372"/>
      <c r="BR150" s="372"/>
      <c r="BS150" s="373"/>
      <c r="BT150" s="373"/>
      <c r="BU150" s="373"/>
      <c r="BV150" s="373"/>
      <c r="BW150" s="373"/>
      <c r="BX150" s="373"/>
      <c r="BY150" s="252"/>
      <c r="BZ150" s="339" t="str">
        <f t="shared" si="620"/>
        <v>0</v>
      </c>
      <c r="CB150" s="340">
        <f t="shared" si="621"/>
        <v>0</v>
      </c>
      <c r="CC150" s="341">
        <f t="shared" si="622"/>
        <v>0</v>
      </c>
      <c r="CD150" s="341">
        <f t="shared" si="623"/>
        <v>0</v>
      </c>
      <c r="CE150" s="341">
        <f t="shared" si="624"/>
        <v>0</v>
      </c>
      <c r="CF150" s="341">
        <f t="shared" si="625"/>
        <v>0</v>
      </c>
      <c r="CG150" s="342">
        <f t="shared" si="626"/>
        <v>0</v>
      </c>
      <c r="CH150" s="341">
        <f t="shared" si="627"/>
        <v>0</v>
      </c>
      <c r="CI150" s="342">
        <f t="shared" si="628"/>
        <v>0</v>
      </c>
      <c r="CJ150" s="341">
        <f t="shared" si="629"/>
        <v>0</v>
      </c>
      <c r="CK150" s="342">
        <f t="shared" si="630"/>
        <v>0</v>
      </c>
      <c r="CL150" s="341">
        <f t="shared" si="631"/>
        <v>0</v>
      </c>
      <c r="CM150" s="341">
        <f t="shared" si="632"/>
        <v>0</v>
      </c>
      <c r="CN150" s="341">
        <f t="shared" si="633"/>
        <v>0</v>
      </c>
      <c r="CO150" s="341">
        <f t="shared" si="634"/>
        <v>0</v>
      </c>
      <c r="CP150" s="341">
        <f t="shared" si="635"/>
        <v>0</v>
      </c>
      <c r="CQ150" s="342">
        <f t="shared" si="636"/>
        <v>0</v>
      </c>
      <c r="CR150" s="341">
        <f t="shared" si="637"/>
        <v>0</v>
      </c>
      <c r="CS150" s="342">
        <f t="shared" si="638"/>
        <v>0</v>
      </c>
      <c r="CT150" s="341">
        <f t="shared" si="639"/>
        <v>0</v>
      </c>
      <c r="CU150" s="342">
        <f t="shared" si="640"/>
        <v>0</v>
      </c>
      <c r="CV150" s="344">
        <f t="shared" si="68"/>
        <v>0</v>
      </c>
      <c r="CW150" s="344">
        <f t="shared" si="641"/>
        <v>0</v>
      </c>
      <c r="CX150" s="344">
        <f t="shared" si="69"/>
        <v>0</v>
      </c>
      <c r="CY150" s="344">
        <f t="shared" si="642"/>
        <v>0</v>
      </c>
      <c r="CZ150" s="344">
        <f t="shared" si="71"/>
        <v>0</v>
      </c>
      <c r="DA150" s="344">
        <f t="shared" si="643"/>
        <v>0</v>
      </c>
      <c r="DB150" s="344">
        <f t="shared" si="73"/>
        <v>0</v>
      </c>
      <c r="DC150" s="344">
        <f t="shared" si="644"/>
        <v>0</v>
      </c>
      <c r="DD150" s="344">
        <f t="shared" si="75"/>
        <v>0</v>
      </c>
      <c r="DE150" s="344">
        <f t="shared" si="645"/>
        <v>0</v>
      </c>
      <c r="DF150" s="344">
        <f t="shared" si="77"/>
        <v>0</v>
      </c>
      <c r="DG150" s="344">
        <f t="shared" si="646"/>
        <v>0</v>
      </c>
      <c r="DH150" s="344">
        <f t="shared" si="79"/>
        <v>0</v>
      </c>
      <c r="DI150" s="344">
        <f t="shared" si="647"/>
        <v>0</v>
      </c>
      <c r="DJ150" s="344">
        <f t="shared" si="648"/>
        <v>0</v>
      </c>
      <c r="DK150" s="344">
        <f t="shared" si="649"/>
        <v>0</v>
      </c>
      <c r="DL150" s="344">
        <f t="shared" si="650"/>
        <v>0</v>
      </c>
      <c r="DM150" s="342">
        <f t="shared" si="651"/>
        <v>0</v>
      </c>
      <c r="DN150" s="344">
        <f t="shared" si="652"/>
        <v>0</v>
      </c>
      <c r="DO150" s="342">
        <f t="shared" si="653"/>
        <v>0</v>
      </c>
      <c r="DP150" s="344">
        <f t="shared" si="654"/>
        <v>0</v>
      </c>
      <c r="DQ150" s="342">
        <f t="shared" si="655"/>
        <v>0</v>
      </c>
      <c r="DR150" s="341">
        <f t="shared" si="678"/>
        <v>0</v>
      </c>
      <c r="DS150" s="341">
        <f t="shared" si="656"/>
        <v>0</v>
      </c>
      <c r="DT150" s="341">
        <f t="shared" si="657"/>
        <v>0</v>
      </c>
      <c r="DU150" s="341">
        <f t="shared" si="658"/>
        <v>0</v>
      </c>
      <c r="DV150" s="341">
        <f t="shared" si="659"/>
        <v>0</v>
      </c>
      <c r="DW150" s="341">
        <f t="shared" si="660"/>
        <v>0</v>
      </c>
      <c r="DX150" s="341">
        <f t="shared" si="661"/>
        <v>0</v>
      </c>
      <c r="DY150" s="341">
        <f t="shared" si="662"/>
        <v>0</v>
      </c>
      <c r="DZ150" s="341">
        <f t="shared" si="663"/>
        <v>0</v>
      </c>
      <c r="EA150" s="341">
        <f t="shared" si="664"/>
        <v>0</v>
      </c>
      <c r="EB150" s="341">
        <f t="shared" si="665"/>
        <v>0</v>
      </c>
      <c r="EC150" s="341">
        <f t="shared" si="666"/>
        <v>0</v>
      </c>
      <c r="ED150" s="341">
        <f t="shared" si="667"/>
        <v>0</v>
      </c>
      <c r="EE150" s="341">
        <f t="shared" si="668"/>
        <v>0</v>
      </c>
      <c r="EF150" s="341">
        <f t="shared" si="669"/>
        <v>0</v>
      </c>
      <c r="EG150" s="341">
        <f t="shared" si="670"/>
        <v>0</v>
      </c>
      <c r="EH150" s="341">
        <f t="shared" si="671"/>
        <v>0</v>
      </c>
      <c r="EI150" s="346">
        <f t="shared" si="672"/>
        <v>0</v>
      </c>
      <c r="EJ150" s="341">
        <f t="shared" si="673"/>
        <v>0</v>
      </c>
      <c r="EK150" s="347">
        <f t="shared" si="674"/>
        <v>0</v>
      </c>
      <c r="EL150" s="341">
        <f t="shared" si="675"/>
        <v>0</v>
      </c>
      <c r="EM150" s="347">
        <f t="shared" si="676"/>
        <v>0</v>
      </c>
      <c r="EN150" s="348">
        <f t="shared" si="677"/>
        <v>0</v>
      </c>
    </row>
    <row r="151" spans="1:144" ht="19.5" customHeight="1">
      <c r="A151" s="349">
        <f t="shared" si="612"/>
        <v>138</v>
      </c>
      <c r="B151" s="1136"/>
      <c r="C151" s="1136"/>
      <c r="D151" s="350"/>
      <c r="E151" s="350"/>
      <c r="F151" s="350"/>
      <c r="G151" s="350"/>
      <c r="H151" s="350"/>
      <c r="I151" s="351" t="s">
        <v>17</v>
      </c>
      <c r="J151" s="350"/>
      <c r="K151" s="351" t="s">
        <v>44</v>
      </c>
      <c r="L151" s="350"/>
      <c r="M151" s="350"/>
      <c r="N151" s="326" t="str">
        <f>IF(L151="常勤",1,IF(M151="","",IF(M151=0,0,IF(ROUND(M151/⑤⑧処遇Ⅰ入力シート!$B$17,1)&lt;0.1,0.1,ROUND(M151/⑤⑧処遇Ⅰ入力シート!$B$17,1)))))</f>
        <v/>
      </c>
      <c r="O151" s="327"/>
      <c r="P151" s="328" t="s">
        <v>342</v>
      </c>
      <c r="Q151" s="352"/>
      <c r="R151" s="353"/>
      <c r="S151" s="354"/>
      <c r="T151" s="354"/>
      <c r="U151" s="355">
        <f t="shared" si="614"/>
        <v>0</v>
      </c>
      <c r="V151" s="354"/>
      <c r="W151" s="333" t="e">
        <f>ROUND((U151+V151)*⑤⑧処遇Ⅰ入力シート!$AG$17/⑤⑧処遇Ⅰ入力シート!$AC$17,0)</f>
        <v>#DIV/0!</v>
      </c>
      <c r="X151" s="356" t="e">
        <f t="shared" si="615"/>
        <v>#DIV/0!</v>
      </c>
      <c r="Y151" s="353"/>
      <c r="Z151" s="354"/>
      <c r="AA151" s="354"/>
      <c r="AB151" s="354"/>
      <c r="AC151" s="354"/>
      <c r="AD151" s="335">
        <f t="shared" si="616"/>
        <v>0</v>
      </c>
      <c r="AE151" s="333" t="e">
        <f>ROUND(AD151*⑤⑧処遇Ⅰ入力シート!$AG$17/⑤⑧処遇Ⅰ入力シート!$AC$17,0)</f>
        <v>#DIV/0!</v>
      </c>
      <c r="AF151" s="356" t="e">
        <f t="shared" si="617"/>
        <v>#DIV/0!</v>
      </c>
      <c r="AG151" s="357"/>
      <c r="AH151" s="354"/>
      <c r="AI151" s="354"/>
      <c r="AJ151" s="333" t="e">
        <f>ROUND(SUM(AG151:AI151)*⑤⑧処遇Ⅰ入力シート!$AG$17/⑤⑧処遇Ⅰ入力シート!$AC$17,0)</f>
        <v>#DIV/0!</v>
      </c>
      <c r="AK151" s="358" t="e">
        <f t="shared" si="618"/>
        <v>#DIV/0!</v>
      </c>
      <c r="AL151" s="338">
        <f t="shared" si="619"/>
        <v>0</v>
      </c>
      <c r="AM151" s="1131"/>
      <c r="AN151" s="1131"/>
      <c r="AO151" s="1131"/>
      <c r="AP151" s="252"/>
      <c r="AQ151" s="252"/>
      <c r="AR151" s="252"/>
      <c r="AS151" s="370"/>
      <c r="AT151" s="370"/>
      <c r="AU151" s="371"/>
      <c r="AV151" s="371"/>
      <c r="AW151" s="371"/>
      <c r="AX151" s="370"/>
      <c r="AY151" s="370"/>
      <c r="AZ151" s="372"/>
      <c r="BA151" s="372"/>
      <c r="BB151" s="373"/>
      <c r="BC151" s="373"/>
      <c r="BD151" s="373"/>
      <c r="BE151" s="373"/>
      <c r="BF151" s="373"/>
      <c r="BG151" s="373"/>
      <c r="BH151" s="228"/>
      <c r="BI151" s="370"/>
      <c r="BJ151" s="370"/>
      <c r="BK151" s="371"/>
      <c r="BL151" s="371"/>
      <c r="BM151" s="371"/>
      <c r="BN151" s="370"/>
      <c r="BO151" s="370"/>
      <c r="BP151" s="372"/>
      <c r="BQ151" s="372"/>
      <c r="BR151" s="372"/>
      <c r="BS151" s="373"/>
      <c r="BT151" s="373"/>
      <c r="BU151" s="373"/>
      <c r="BV151" s="373"/>
      <c r="BW151" s="373"/>
      <c r="BX151" s="373"/>
      <c r="BY151" s="252"/>
      <c r="BZ151" s="339" t="str">
        <f t="shared" si="620"/>
        <v>0</v>
      </c>
      <c r="CB151" s="340">
        <f t="shared" si="621"/>
        <v>0</v>
      </c>
      <c r="CC151" s="341">
        <f t="shared" si="622"/>
        <v>0</v>
      </c>
      <c r="CD151" s="341">
        <f t="shared" si="623"/>
        <v>0</v>
      </c>
      <c r="CE151" s="341">
        <f t="shared" si="624"/>
        <v>0</v>
      </c>
      <c r="CF151" s="341">
        <f t="shared" si="625"/>
        <v>0</v>
      </c>
      <c r="CG151" s="342">
        <f t="shared" si="626"/>
        <v>0</v>
      </c>
      <c r="CH151" s="341">
        <f t="shared" si="627"/>
        <v>0</v>
      </c>
      <c r="CI151" s="342">
        <f t="shared" si="628"/>
        <v>0</v>
      </c>
      <c r="CJ151" s="341">
        <f t="shared" si="629"/>
        <v>0</v>
      </c>
      <c r="CK151" s="342">
        <f t="shared" si="630"/>
        <v>0</v>
      </c>
      <c r="CL151" s="341">
        <f t="shared" si="631"/>
        <v>0</v>
      </c>
      <c r="CM151" s="341">
        <f t="shared" si="632"/>
        <v>0</v>
      </c>
      <c r="CN151" s="341">
        <f t="shared" si="633"/>
        <v>0</v>
      </c>
      <c r="CO151" s="341">
        <f t="shared" si="634"/>
        <v>0</v>
      </c>
      <c r="CP151" s="341">
        <f t="shared" si="635"/>
        <v>0</v>
      </c>
      <c r="CQ151" s="342">
        <f t="shared" si="636"/>
        <v>0</v>
      </c>
      <c r="CR151" s="341">
        <f t="shared" si="637"/>
        <v>0</v>
      </c>
      <c r="CS151" s="342">
        <f t="shared" si="638"/>
        <v>0</v>
      </c>
      <c r="CT151" s="341">
        <f t="shared" si="639"/>
        <v>0</v>
      </c>
      <c r="CU151" s="342">
        <f t="shared" si="640"/>
        <v>0</v>
      </c>
      <c r="CV151" s="344">
        <f t="shared" si="68"/>
        <v>0</v>
      </c>
      <c r="CW151" s="344">
        <f t="shared" si="641"/>
        <v>0</v>
      </c>
      <c r="CX151" s="344">
        <f t="shared" si="69"/>
        <v>0</v>
      </c>
      <c r="CY151" s="344">
        <f t="shared" si="642"/>
        <v>0</v>
      </c>
      <c r="CZ151" s="344">
        <f t="shared" si="71"/>
        <v>0</v>
      </c>
      <c r="DA151" s="344">
        <f t="shared" si="643"/>
        <v>0</v>
      </c>
      <c r="DB151" s="344">
        <f t="shared" si="73"/>
        <v>0</v>
      </c>
      <c r="DC151" s="344">
        <f t="shared" si="644"/>
        <v>0</v>
      </c>
      <c r="DD151" s="344">
        <f t="shared" si="75"/>
        <v>0</v>
      </c>
      <c r="DE151" s="344">
        <f t="shared" si="645"/>
        <v>0</v>
      </c>
      <c r="DF151" s="344">
        <f t="shared" si="77"/>
        <v>0</v>
      </c>
      <c r="DG151" s="344">
        <f t="shared" si="646"/>
        <v>0</v>
      </c>
      <c r="DH151" s="344">
        <f t="shared" si="79"/>
        <v>0</v>
      </c>
      <c r="DI151" s="344">
        <f t="shared" si="647"/>
        <v>0</v>
      </c>
      <c r="DJ151" s="344">
        <f t="shared" si="648"/>
        <v>0</v>
      </c>
      <c r="DK151" s="344">
        <f t="shared" si="649"/>
        <v>0</v>
      </c>
      <c r="DL151" s="344">
        <f t="shared" si="650"/>
        <v>0</v>
      </c>
      <c r="DM151" s="342">
        <f t="shared" si="651"/>
        <v>0</v>
      </c>
      <c r="DN151" s="344">
        <f t="shared" si="652"/>
        <v>0</v>
      </c>
      <c r="DO151" s="342">
        <f t="shared" si="653"/>
        <v>0</v>
      </c>
      <c r="DP151" s="344">
        <f t="shared" si="654"/>
        <v>0</v>
      </c>
      <c r="DQ151" s="342">
        <f t="shared" si="655"/>
        <v>0</v>
      </c>
      <c r="DR151" s="341">
        <f t="shared" si="678"/>
        <v>0</v>
      </c>
      <c r="DS151" s="341">
        <f t="shared" si="656"/>
        <v>0</v>
      </c>
      <c r="DT151" s="341">
        <f t="shared" si="657"/>
        <v>0</v>
      </c>
      <c r="DU151" s="341">
        <f t="shared" si="658"/>
        <v>0</v>
      </c>
      <c r="DV151" s="341">
        <f t="shared" si="659"/>
        <v>0</v>
      </c>
      <c r="DW151" s="341">
        <f t="shared" si="660"/>
        <v>0</v>
      </c>
      <c r="DX151" s="341">
        <f t="shared" si="661"/>
        <v>0</v>
      </c>
      <c r="DY151" s="341">
        <f t="shared" si="662"/>
        <v>0</v>
      </c>
      <c r="DZ151" s="341">
        <f t="shared" si="663"/>
        <v>0</v>
      </c>
      <c r="EA151" s="341">
        <f t="shared" si="664"/>
        <v>0</v>
      </c>
      <c r="EB151" s="341">
        <f t="shared" si="665"/>
        <v>0</v>
      </c>
      <c r="EC151" s="341">
        <f t="shared" si="666"/>
        <v>0</v>
      </c>
      <c r="ED151" s="341">
        <f t="shared" si="667"/>
        <v>0</v>
      </c>
      <c r="EE151" s="341">
        <f t="shared" si="668"/>
        <v>0</v>
      </c>
      <c r="EF151" s="341">
        <f t="shared" si="669"/>
        <v>0</v>
      </c>
      <c r="EG151" s="341">
        <f t="shared" si="670"/>
        <v>0</v>
      </c>
      <c r="EH151" s="341">
        <f t="shared" si="671"/>
        <v>0</v>
      </c>
      <c r="EI151" s="346">
        <f t="shared" si="672"/>
        <v>0</v>
      </c>
      <c r="EJ151" s="341">
        <f t="shared" si="673"/>
        <v>0</v>
      </c>
      <c r="EK151" s="347">
        <f t="shared" si="674"/>
        <v>0</v>
      </c>
      <c r="EL151" s="341">
        <f t="shared" si="675"/>
        <v>0</v>
      </c>
      <c r="EM151" s="347">
        <f t="shared" si="676"/>
        <v>0</v>
      </c>
      <c r="EN151" s="348">
        <f t="shared" si="677"/>
        <v>0</v>
      </c>
    </row>
    <row r="152" spans="1:144" ht="19.5" customHeight="1">
      <c r="A152" s="349">
        <f t="shared" si="612"/>
        <v>139</v>
      </c>
      <c r="B152" s="1136"/>
      <c r="C152" s="1136"/>
      <c r="D152" s="350"/>
      <c r="E152" s="350"/>
      <c r="F152" s="350"/>
      <c r="G152" s="350"/>
      <c r="H152" s="350"/>
      <c r="I152" s="351" t="s">
        <v>17</v>
      </c>
      <c r="J152" s="350"/>
      <c r="K152" s="351" t="s">
        <v>44</v>
      </c>
      <c r="L152" s="350"/>
      <c r="M152" s="350"/>
      <c r="N152" s="326" t="str">
        <f>IF(L152="常勤",1,IF(M152="","",IF(M152=0,0,IF(ROUND(M152/⑤⑧処遇Ⅰ入力シート!$B$17,1)&lt;0.1,0.1,ROUND(M152/⑤⑧処遇Ⅰ入力シート!$B$17,1)))))</f>
        <v/>
      </c>
      <c r="O152" s="327"/>
      <c r="P152" s="328" t="s">
        <v>342</v>
      </c>
      <c r="Q152" s="352"/>
      <c r="R152" s="353"/>
      <c r="S152" s="354"/>
      <c r="T152" s="354"/>
      <c r="U152" s="355">
        <f t="shared" si="614"/>
        <v>0</v>
      </c>
      <c r="V152" s="354"/>
      <c r="W152" s="333" t="e">
        <f>ROUND((U152+V152)*⑤⑧処遇Ⅰ入力シート!$AG$17/⑤⑧処遇Ⅰ入力シート!$AC$17,0)</f>
        <v>#DIV/0!</v>
      </c>
      <c r="X152" s="356" t="e">
        <f t="shared" si="615"/>
        <v>#DIV/0!</v>
      </c>
      <c r="Y152" s="353"/>
      <c r="Z152" s="354"/>
      <c r="AA152" s="354"/>
      <c r="AB152" s="354"/>
      <c r="AC152" s="354"/>
      <c r="AD152" s="335">
        <f t="shared" si="616"/>
        <v>0</v>
      </c>
      <c r="AE152" s="333" t="e">
        <f>ROUND(AD152*⑤⑧処遇Ⅰ入力シート!$AG$17/⑤⑧処遇Ⅰ入力シート!$AC$17,0)</f>
        <v>#DIV/0!</v>
      </c>
      <c r="AF152" s="356" t="e">
        <f t="shared" si="617"/>
        <v>#DIV/0!</v>
      </c>
      <c r="AG152" s="357"/>
      <c r="AH152" s="354"/>
      <c r="AI152" s="354"/>
      <c r="AJ152" s="333" t="e">
        <f>ROUND(SUM(AG152:AI152)*⑤⑧処遇Ⅰ入力シート!$AG$17/⑤⑧処遇Ⅰ入力シート!$AC$17,0)</f>
        <v>#DIV/0!</v>
      </c>
      <c r="AK152" s="358" t="e">
        <f t="shared" si="618"/>
        <v>#DIV/0!</v>
      </c>
      <c r="AL152" s="338">
        <f t="shared" si="619"/>
        <v>0</v>
      </c>
      <c r="AM152" s="1131"/>
      <c r="AN152" s="1131"/>
      <c r="AO152" s="1131"/>
      <c r="AP152" s="252"/>
      <c r="AQ152" s="252"/>
      <c r="AR152" s="252"/>
      <c r="AS152" s="370"/>
      <c r="AT152" s="370"/>
      <c r="AU152" s="371"/>
      <c r="AV152" s="371"/>
      <c r="AW152" s="371"/>
      <c r="AX152" s="370"/>
      <c r="AY152" s="370"/>
      <c r="AZ152" s="372"/>
      <c r="BA152" s="372"/>
      <c r="BB152" s="373"/>
      <c r="BC152" s="373"/>
      <c r="BD152" s="373"/>
      <c r="BE152" s="373"/>
      <c r="BF152" s="373"/>
      <c r="BG152" s="373"/>
      <c r="BH152" s="228"/>
      <c r="BI152" s="370"/>
      <c r="BJ152" s="370"/>
      <c r="BK152" s="371"/>
      <c r="BL152" s="371"/>
      <c r="BM152" s="371"/>
      <c r="BN152" s="370"/>
      <c r="BO152" s="370"/>
      <c r="BP152" s="372"/>
      <c r="BQ152" s="372"/>
      <c r="BR152" s="372"/>
      <c r="BS152" s="373"/>
      <c r="BT152" s="373"/>
      <c r="BU152" s="373"/>
      <c r="BV152" s="373"/>
      <c r="BW152" s="373"/>
      <c r="BX152" s="373"/>
      <c r="BY152" s="252"/>
      <c r="BZ152" s="339" t="str">
        <f t="shared" si="620"/>
        <v>0</v>
      </c>
      <c r="CB152" s="340">
        <f t="shared" si="621"/>
        <v>0</v>
      </c>
      <c r="CC152" s="341">
        <f t="shared" si="622"/>
        <v>0</v>
      </c>
      <c r="CD152" s="341">
        <f t="shared" si="623"/>
        <v>0</v>
      </c>
      <c r="CE152" s="341">
        <f t="shared" si="624"/>
        <v>0</v>
      </c>
      <c r="CF152" s="341">
        <f t="shared" si="625"/>
        <v>0</v>
      </c>
      <c r="CG152" s="342">
        <f t="shared" si="626"/>
        <v>0</v>
      </c>
      <c r="CH152" s="341">
        <f t="shared" si="627"/>
        <v>0</v>
      </c>
      <c r="CI152" s="342">
        <f t="shared" si="628"/>
        <v>0</v>
      </c>
      <c r="CJ152" s="341">
        <f t="shared" si="629"/>
        <v>0</v>
      </c>
      <c r="CK152" s="342">
        <f t="shared" si="630"/>
        <v>0</v>
      </c>
      <c r="CL152" s="341">
        <f t="shared" si="631"/>
        <v>0</v>
      </c>
      <c r="CM152" s="341">
        <f t="shared" si="632"/>
        <v>0</v>
      </c>
      <c r="CN152" s="341">
        <f t="shared" si="633"/>
        <v>0</v>
      </c>
      <c r="CO152" s="341">
        <f t="shared" si="634"/>
        <v>0</v>
      </c>
      <c r="CP152" s="341">
        <f t="shared" si="635"/>
        <v>0</v>
      </c>
      <c r="CQ152" s="342">
        <f t="shared" si="636"/>
        <v>0</v>
      </c>
      <c r="CR152" s="341">
        <f t="shared" si="637"/>
        <v>0</v>
      </c>
      <c r="CS152" s="342">
        <f t="shared" si="638"/>
        <v>0</v>
      </c>
      <c r="CT152" s="341">
        <f t="shared" si="639"/>
        <v>0</v>
      </c>
      <c r="CU152" s="342">
        <f t="shared" si="640"/>
        <v>0</v>
      </c>
      <c r="CV152" s="344">
        <f t="shared" si="68"/>
        <v>0</v>
      </c>
      <c r="CW152" s="344">
        <f t="shared" si="641"/>
        <v>0</v>
      </c>
      <c r="CX152" s="344">
        <f t="shared" si="69"/>
        <v>0</v>
      </c>
      <c r="CY152" s="344">
        <f t="shared" si="642"/>
        <v>0</v>
      </c>
      <c r="CZ152" s="344">
        <f t="shared" si="71"/>
        <v>0</v>
      </c>
      <c r="DA152" s="344">
        <f t="shared" si="643"/>
        <v>0</v>
      </c>
      <c r="DB152" s="344">
        <f t="shared" si="73"/>
        <v>0</v>
      </c>
      <c r="DC152" s="344">
        <f t="shared" si="644"/>
        <v>0</v>
      </c>
      <c r="DD152" s="344">
        <f t="shared" si="75"/>
        <v>0</v>
      </c>
      <c r="DE152" s="344">
        <f t="shared" si="645"/>
        <v>0</v>
      </c>
      <c r="DF152" s="344">
        <f t="shared" si="77"/>
        <v>0</v>
      </c>
      <c r="DG152" s="344">
        <f t="shared" si="646"/>
        <v>0</v>
      </c>
      <c r="DH152" s="344">
        <f t="shared" si="79"/>
        <v>0</v>
      </c>
      <c r="DI152" s="344">
        <f t="shared" si="647"/>
        <v>0</v>
      </c>
      <c r="DJ152" s="344">
        <f t="shared" si="648"/>
        <v>0</v>
      </c>
      <c r="DK152" s="344">
        <f t="shared" si="649"/>
        <v>0</v>
      </c>
      <c r="DL152" s="344">
        <f t="shared" si="650"/>
        <v>0</v>
      </c>
      <c r="DM152" s="342">
        <f t="shared" si="651"/>
        <v>0</v>
      </c>
      <c r="DN152" s="344">
        <f t="shared" si="652"/>
        <v>0</v>
      </c>
      <c r="DO152" s="342">
        <f t="shared" si="653"/>
        <v>0</v>
      </c>
      <c r="DP152" s="344">
        <f t="shared" si="654"/>
        <v>0</v>
      </c>
      <c r="DQ152" s="342">
        <f t="shared" si="655"/>
        <v>0</v>
      </c>
      <c r="DR152" s="341">
        <f t="shared" si="678"/>
        <v>0</v>
      </c>
      <c r="DS152" s="341">
        <f t="shared" si="656"/>
        <v>0</v>
      </c>
      <c r="DT152" s="341">
        <f t="shared" si="657"/>
        <v>0</v>
      </c>
      <c r="DU152" s="341">
        <f t="shared" si="658"/>
        <v>0</v>
      </c>
      <c r="DV152" s="341">
        <f t="shared" si="659"/>
        <v>0</v>
      </c>
      <c r="DW152" s="341">
        <f t="shared" si="660"/>
        <v>0</v>
      </c>
      <c r="DX152" s="341">
        <f t="shared" si="661"/>
        <v>0</v>
      </c>
      <c r="DY152" s="341">
        <f t="shared" si="662"/>
        <v>0</v>
      </c>
      <c r="DZ152" s="341">
        <f t="shared" si="663"/>
        <v>0</v>
      </c>
      <c r="EA152" s="341">
        <f t="shared" si="664"/>
        <v>0</v>
      </c>
      <c r="EB152" s="341">
        <f t="shared" si="665"/>
        <v>0</v>
      </c>
      <c r="EC152" s="341">
        <f t="shared" si="666"/>
        <v>0</v>
      </c>
      <c r="ED152" s="341">
        <f t="shared" si="667"/>
        <v>0</v>
      </c>
      <c r="EE152" s="341">
        <f t="shared" si="668"/>
        <v>0</v>
      </c>
      <c r="EF152" s="341">
        <f t="shared" si="669"/>
        <v>0</v>
      </c>
      <c r="EG152" s="341">
        <f t="shared" si="670"/>
        <v>0</v>
      </c>
      <c r="EH152" s="341">
        <f t="shared" si="671"/>
        <v>0</v>
      </c>
      <c r="EI152" s="346">
        <f t="shared" si="672"/>
        <v>0</v>
      </c>
      <c r="EJ152" s="341">
        <f t="shared" si="673"/>
        <v>0</v>
      </c>
      <c r="EK152" s="347">
        <f t="shared" si="674"/>
        <v>0</v>
      </c>
      <c r="EL152" s="341">
        <f t="shared" si="675"/>
        <v>0</v>
      </c>
      <c r="EM152" s="347">
        <f t="shared" si="676"/>
        <v>0</v>
      </c>
      <c r="EN152" s="348">
        <f t="shared" si="677"/>
        <v>0</v>
      </c>
    </row>
    <row r="153" spans="1:144" ht="19.5" customHeight="1">
      <c r="A153" s="349">
        <f t="shared" si="612"/>
        <v>140</v>
      </c>
      <c r="B153" s="1136"/>
      <c r="C153" s="1136"/>
      <c r="D153" s="350"/>
      <c r="E153" s="350"/>
      <c r="F153" s="350"/>
      <c r="G153" s="350"/>
      <c r="H153" s="350"/>
      <c r="I153" s="351" t="s">
        <v>17</v>
      </c>
      <c r="J153" s="350"/>
      <c r="K153" s="351" t="s">
        <v>44</v>
      </c>
      <c r="L153" s="350"/>
      <c r="M153" s="350"/>
      <c r="N153" s="326" t="str">
        <f>IF(L153="常勤",1,IF(M153="","",IF(M153=0,0,IF(ROUND(M153/⑤⑧処遇Ⅰ入力シート!$B$17,1)&lt;0.1,0.1,ROUND(M153/⑤⑧処遇Ⅰ入力シート!$B$17,1)))))</f>
        <v/>
      </c>
      <c r="O153" s="327"/>
      <c r="P153" s="328" t="s">
        <v>342</v>
      </c>
      <c r="Q153" s="352"/>
      <c r="R153" s="353"/>
      <c r="S153" s="354"/>
      <c r="T153" s="354"/>
      <c r="U153" s="355">
        <f t="shared" si="614"/>
        <v>0</v>
      </c>
      <c r="V153" s="354"/>
      <c r="W153" s="333" t="e">
        <f>ROUND((U153+V153)*⑤⑧処遇Ⅰ入力シート!$AG$17/⑤⑧処遇Ⅰ入力シート!$AC$17,0)</f>
        <v>#DIV/0!</v>
      </c>
      <c r="X153" s="356" t="e">
        <f t="shared" si="615"/>
        <v>#DIV/0!</v>
      </c>
      <c r="Y153" s="353"/>
      <c r="Z153" s="354"/>
      <c r="AA153" s="354"/>
      <c r="AB153" s="354"/>
      <c r="AC153" s="354"/>
      <c r="AD153" s="335">
        <f t="shared" si="616"/>
        <v>0</v>
      </c>
      <c r="AE153" s="333" t="e">
        <f>ROUND(AD153*⑤⑧処遇Ⅰ入力シート!$AG$17/⑤⑧処遇Ⅰ入力シート!$AC$17,0)</f>
        <v>#DIV/0!</v>
      </c>
      <c r="AF153" s="356" t="e">
        <f t="shared" si="617"/>
        <v>#DIV/0!</v>
      </c>
      <c r="AG153" s="357"/>
      <c r="AH153" s="354"/>
      <c r="AI153" s="354"/>
      <c r="AJ153" s="333" t="e">
        <f>ROUND(SUM(AG153:AI153)*⑤⑧処遇Ⅰ入力シート!$AG$17/⑤⑧処遇Ⅰ入力シート!$AC$17,0)</f>
        <v>#DIV/0!</v>
      </c>
      <c r="AK153" s="358" t="e">
        <f t="shared" si="618"/>
        <v>#DIV/0!</v>
      </c>
      <c r="AL153" s="338">
        <f t="shared" si="619"/>
        <v>0</v>
      </c>
      <c r="AM153" s="1131"/>
      <c r="AN153" s="1131"/>
      <c r="AO153" s="1131"/>
      <c r="AP153" s="252"/>
      <c r="AQ153" s="252"/>
      <c r="AR153" s="252"/>
      <c r="AS153" s="370"/>
      <c r="AT153" s="370"/>
      <c r="AU153" s="371"/>
      <c r="AV153" s="371"/>
      <c r="AW153" s="371"/>
      <c r="AX153" s="370"/>
      <c r="AY153" s="370"/>
      <c r="AZ153" s="372"/>
      <c r="BA153" s="372"/>
      <c r="BB153" s="373"/>
      <c r="BC153" s="373"/>
      <c r="BD153" s="373"/>
      <c r="BE153" s="373"/>
      <c r="BF153" s="373"/>
      <c r="BG153" s="373"/>
      <c r="BH153" s="228"/>
      <c r="BI153" s="370"/>
      <c r="BJ153" s="370"/>
      <c r="BK153" s="371"/>
      <c r="BL153" s="371"/>
      <c r="BM153" s="371"/>
      <c r="BN153" s="370"/>
      <c r="BO153" s="370"/>
      <c r="BP153" s="372"/>
      <c r="BQ153" s="372"/>
      <c r="BR153" s="372"/>
      <c r="BS153" s="373"/>
      <c r="BT153" s="373"/>
      <c r="BU153" s="373"/>
      <c r="BV153" s="373"/>
      <c r="BW153" s="373"/>
      <c r="BX153" s="373"/>
      <c r="BY153" s="252"/>
      <c r="BZ153" s="339" t="str">
        <f t="shared" si="620"/>
        <v>0</v>
      </c>
      <c r="CB153" s="340">
        <f t="shared" si="621"/>
        <v>0</v>
      </c>
      <c r="CC153" s="341">
        <f t="shared" si="622"/>
        <v>0</v>
      </c>
      <c r="CD153" s="341">
        <f t="shared" si="623"/>
        <v>0</v>
      </c>
      <c r="CE153" s="341">
        <f t="shared" si="624"/>
        <v>0</v>
      </c>
      <c r="CF153" s="341">
        <f t="shared" si="625"/>
        <v>0</v>
      </c>
      <c r="CG153" s="342">
        <f t="shared" si="626"/>
        <v>0</v>
      </c>
      <c r="CH153" s="341">
        <f t="shared" si="627"/>
        <v>0</v>
      </c>
      <c r="CI153" s="342">
        <f t="shared" si="628"/>
        <v>0</v>
      </c>
      <c r="CJ153" s="341">
        <f t="shared" si="629"/>
        <v>0</v>
      </c>
      <c r="CK153" s="342">
        <f t="shared" si="630"/>
        <v>0</v>
      </c>
      <c r="CL153" s="341">
        <f t="shared" si="631"/>
        <v>0</v>
      </c>
      <c r="CM153" s="341">
        <f t="shared" si="632"/>
        <v>0</v>
      </c>
      <c r="CN153" s="341">
        <f t="shared" si="633"/>
        <v>0</v>
      </c>
      <c r="CO153" s="341">
        <f t="shared" si="634"/>
        <v>0</v>
      </c>
      <c r="CP153" s="341">
        <f t="shared" si="635"/>
        <v>0</v>
      </c>
      <c r="CQ153" s="342">
        <f t="shared" si="636"/>
        <v>0</v>
      </c>
      <c r="CR153" s="341">
        <f t="shared" si="637"/>
        <v>0</v>
      </c>
      <c r="CS153" s="342">
        <f t="shared" si="638"/>
        <v>0</v>
      </c>
      <c r="CT153" s="341">
        <f t="shared" si="639"/>
        <v>0</v>
      </c>
      <c r="CU153" s="342">
        <f t="shared" si="640"/>
        <v>0</v>
      </c>
      <c r="CV153" s="344">
        <f t="shared" si="68"/>
        <v>0</v>
      </c>
      <c r="CW153" s="344">
        <f t="shared" si="641"/>
        <v>0</v>
      </c>
      <c r="CX153" s="344">
        <f t="shared" si="69"/>
        <v>0</v>
      </c>
      <c r="CY153" s="344">
        <f t="shared" si="642"/>
        <v>0</v>
      </c>
      <c r="CZ153" s="344">
        <f t="shared" si="71"/>
        <v>0</v>
      </c>
      <c r="DA153" s="344">
        <f t="shared" si="643"/>
        <v>0</v>
      </c>
      <c r="DB153" s="344">
        <f t="shared" si="73"/>
        <v>0</v>
      </c>
      <c r="DC153" s="344">
        <f t="shared" si="644"/>
        <v>0</v>
      </c>
      <c r="DD153" s="344">
        <f t="shared" si="75"/>
        <v>0</v>
      </c>
      <c r="DE153" s="344">
        <f t="shared" si="645"/>
        <v>0</v>
      </c>
      <c r="DF153" s="344">
        <f t="shared" si="77"/>
        <v>0</v>
      </c>
      <c r="DG153" s="344">
        <f t="shared" si="646"/>
        <v>0</v>
      </c>
      <c r="DH153" s="344">
        <f t="shared" si="79"/>
        <v>0</v>
      </c>
      <c r="DI153" s="344">
        <f t="shared" si="647"/>
        <v>0</v>
      </c>
      <c r="DJ153" s="344">
        <f t="shared" si="648"/>
        <v>0</v>
      </c>
      <c r="DK153" s="344">
        <f t="shared" si="649"/>
        <v>0</v>
      </c>
      <c r="DL153" s="344">
        <f t="shared" si="650"/>
        <v>0</v>
      </c>
      <c r="DM153" s="342">
        <f t="shared" si="651"/>
        <v>0</v>
      </c>
      <c r="DN153" s="344">
        <f t="shared" si="652"/>
        <v>0</v>
      </c>
      <c r="DO153" s="342">
        <f t="shared" si="653"/>
        <v>0</v>
      </c>
      <c r="DP153" s="344">
        <f t="shared" si="654"/>
        <v>0</v>
      </c>
      <c r="DQ153" s="342">
        <f t="shared" si="655"/>
        <v>0</v>
      </c>
      <c r="DR153" s="341">
        <f t="shared" si="678"/>
        <v>0</v>
      </c>
      <c r="DS153" s="341">
        <f t="shared" si="656"/>
        <v>0</v>
      </c>
      <c r="DT153" s="341">
        <f t="shared" si="657"/>
        <v>0</v>
      </c>
      <c r="DU153" s="341">
        <f t="shared" si="658"/>
        <v>0</v>
      </c>
      <c r="DV153" s="341">
        <f t="shared" si="659"/>
        <v>0</v>
      </c>
      <c r="DW153" s="341">
        <f t="shared" si="660"/>
        <v>0</v>
      </c>
      <c r="DX153" s="341">
        <f t="shared" si="661"/>
        <v>0</v>
      </c>
      <c r="DY153" s="341">
        <f t="shared" si="662"/>
        <v>0</v>
      </c>
      <c r="DZ153" s="341">
        <f t="shared" si="663"/>
        <v>0</v>
      </c>
      <c r="EA153" s="341">
        <f t="shared" si="664"/>
        <v>0</v>
      </c>
      <c r="EB153" s="341">
        <f t="shared" si="665"/>
        <v>0</v>
      </c>
      <c r="EC153" s="341">
        <f t="shared" si="666"/>
        <v>0</v>
      </c>
      <c r="ED153" s="341">
        <f t="shared" si="667"/>
        <v>0</v>
      </c>
      <c r="EE153" s="341">
        <f t="shared" si="668"/>
        <v>0</v>
      </c>
      <c r="EF153" s="341">
        <f t="shared" si="669"/>
        <v>0</v>
      </c>
      <c r="EG153" s="341">
        <f t="shared" si="670"/>
        <v>0</v>
      </c>
      <c r="EH153" s="341">
        <f t="shared" si="671"/>
        <v>0</v>
      </c>
      <c r="EI153" s="346">
        <f t="shared" si="672"/>
        <v>0</v>
      </c>
      <c r="EJ153" s="341">
        <f t="shared" si="673"/>
        <v>0</v>
      </c>
      <c r="EK153" s="347">
        <f t="shared" si="674"/>
        <v>0</v>
      </c>
      <c r="EL153" s="341">
        <f t="shared" si="675"/>
        <v>0</v>
      </c>
      <c r="EM153" s="347">
        <f t="shared" si="676"/>
        <v>0</v>
      </c>
      <c r="EN153" s="348">
        <f t="shared" si="677"/>
        <v>0</v>
      </c>
    </row>
    <row r="154" spans="1:144" ht="19.5" customHeight="1">
      <c r="A154" s="349">
        <f t="shared" si="612"/>
        <v>141</v>
      </c>
      <c r="B154" s="1136"/>
      <c r="C154" s="1136"/>
      <c r="D154" s="350"/>
      <c r="E154" s="350"/>
      <c r="F154" s="350"/>
      <c r="G154" s="350"/>
      <c r="H154" s="350"/>
      <c r="I154" s="351" t="s">
        <v>17</v>
      </c>
      <c r="J154" s="350"/>
      <c r="K154" s="351" t="s">
        <v>44</v>
      </c>
      <c r="L154" s="350"/>
      <c r="M154" s="350"/>
      <c r="N154" s="326" t="str">
        <f>IF(L154="常勤",1,IF(M154="","",IF(M154=0,0,IF(ROUND(M154/⑤⑧処遇Ⅰ入力シート!$B$17,1)&lt;0.1,0.1,ROUND(M154/⑤⑧処遇Ⅰ入力シート!$B$17,1)))))</f>
        <v/>
      </c>
      <c r="O154" s="327"/>
      <c r="P154" s="328" t="s">
        <v>342</v>
      </c>
      <c r="Q154" s="352"/>
      <c r="R154" s="353"/>
      <c r="S154" s="354"/>
      <c r="T154" s="354"/>
      <c r="U154" s="355">
        <f t="shared" si="614"/>
        <v>0</v>
      </c>
      <c r="V154" s="354"/>
      <c r="W154" s="333" t="e">
        <f>ROUND((U154+V154)*⑤⑧処遇Ⅰ入力シート!$AG$17/⑤⑧処遇Ⅰ入力シート!$AC$17,0)</f>
        <v>#DIV/0!</v>
      </c>
      <c r="X154" s="356" t="e">
        <f t="shared" si="615"/>
        <v>#DIV/0!</v>
      </c>
      <c r="Y154" s="353"/>
      <c r="Z154" s="354"/>
      <c r="AA154" s="354"/>
      <c r="AB154" s="354"/>
      <c r="AC154" s="354"/>
      <c r="AD154" s="335">
        <f t="shared" si="616"/>
        <v>0</v>
      </c>
      <c r="AE154" s="333" t="e">
        <f>ROUND(AD154*⑤⑧処遇Ⅰ入力シート!$AG$17/⑤⑧処遇Ⅰ入力シート!$AC$17,0)</f>
        <v>#DIV/0!</v>
      </c>
      <c r="AF154" s="356" t="e">
        <f t="shared" si="617"/>
        <v>#DIV/0!</v>
      </c>
      <c r="AG154" s="357"/>
      <c r="AH154" s="354"/>
      <c r="AI154" s="354"/>
      <c r="AJ154" s="333" t="e">
        <f>ROUND(SUM(AG154:AI154)*⑤⑧処遇Ⅰ入力シート!$AG$17/⑤⑧処遇Ⅰ入力シート!$AC$17,0)</f>
        <v>#DIV/0!</v>
      </c>
      <c r="AK154" s="358" t="e">
        <f t="shared" si="618"/>
        <v>#DIV/0!</v>
      </c>
      <c r="AL154" s="338">
        <f t="shared" si="619"/>
        <v>0</v>
      </c>
      <c r="AM154" s="1131"/>
      <c r="AN154" s="1131"/>
      <c r="AO154" s="1131"/>
      <c r="AP154" s="252"/>
      <c r="AQ154" s="252"/>
      <c r="AR154" s="252"/>
      <c r="AS154" s="370"/>
      <c r="AT154" s="370"/>
      <c r="AU154" s="371"/>
      <c r="AV154" s="371"/>
      <c r="AW154" s="371"/>
      <c r="AX154" s="370"/>
      <c r="AY154" s="370"/>
      <c r="AZ154" s="372"/>
      <c r="BA154" s="372"/>
      <c r="BB154" s="373"/>
      <c r="BC154" s="373"/>
      <c r="BD154" s="373"/>
      <c r="BE154" s="373"/>
      <c r="BF154" s="373"/>
      <c r="BG154" s="373"/>
      <c r="BH154" s="228"/>
      <c r="BI154" s="370"/>
      <c r="BJ154" s="370"/>
      <c r="BK154" s="371"/>
      <c r="BL154" s="371"/>
      <c r="BM154" s="371"/>
      <c r="BN154" s="370"/>
      <c r="BO154" s="370"/>
      <c r="BP154" s="372"/>
      <c r="BQ154" s="372"/>
      <c r="BR154" s="372"/>
      <c r="BS154" s="373"/>
      <c r="BT154" s="373"/>
      <c r="BU154" s="373"/>
      <c r="BV154" s="373"/>
      <c r="BW154" s="373"/>
      <c r="BX154" s="373"/>
      <c r="BY154" s="252"/>
      <c r="BZ154" s="339" t="str">
        <f t="shared" si="620"/>
        <v>0</v>
      </c>
      <c r="CB154" s="340">
        <f t="shared" si="621"/>
        <v>0</v>
      </c>
      <c r="CC154" s="341">
        <f t="shared" si="622"/>
        <v>0</v>
      </c>
      <c r="CD154" s="341">
        <f t="shared" si="623"/>
        <v>0</v>
      </c>
      <c r="CE154" s="341">
        <f t="shared" si="624"/>
        <v>0</v>
      </c>
      <c r="CF154" s="341">
        <f t="shared" si="625"/>
        <v>0</v>
      </c>
      <c r="CG154" s="342">
        <f t="shared" si="626"/>
        <v>0</v>
      </c>
      <c r="CH154" s="341">
        <f t="shared" si="627"/>
        <v>0</v>
      </c>
      <c r="CI154" s="342">
        <f t="shared" si="628"/>
        <v>0</v>
      </c>
      <c r="CJ154" s="341">
        <f t="shared" si="629"/>
        <v>0</v>
      </c>
      <c r="CK154" s="342">
        <f t="shared" si="630"/>
        <v>0</v>
      </c>
      <c r="CL154" s="341">
        <f t="shared" si="631"/>
        <v>0</v>
      </c>
      <c r="CM154" s="341">
        <f t="shared" si="632"/>
        <v>0</v>
      </c>
      <c r="CN154" s="341">
        <f t="shared" si="633"/>
        <v>0</v>
      </c>
      <c r="CO154" s="341">
        <f t="shared" si="634"/>
        <v>0</v>
      </c>
      <c r="CP154" s="341">
        <f t="shared" si="635"/>
        <v>0</v>
      </c>
      <c r="CQ154" s="342">
        <f t="shared" si="636"/>
        <v>0</v>
      </c>
      <c r="CR154" s="341">
        <f t="shared" si="637"/>
        <v>0</v>
      </c>
      <c r="CS154" s="342">
        <f t="shared" si="638"/>
        <v>0</v>
      </c>
      <c r="CT154" s="341">
        <f t="shared" si="639"/>
        <v>0</v>
      </c>
      <c r="CU154" s="342">
        <f t="shared" si="640"/>
        <v>0</v>
      </c>
      <c r="CV154" s="344">
        <f t="shared" si="68"/>
        <v>0</v>
      </c>
      <c r="CW154" s="344">
        <f t="shared" si="641"/>
        <v>0</v>
      </c>
      <c r="CX154" s="344">
        <f t="shared" si="69"/>
        <v>0</v>
      </c>
      <c r="CY154" s="344">
        <f t="shared" si="642"/>
        <v>0</v>
      </c>
      <c r="CZ154" s="344">
        <f t="shared" si="71"/>
        <v>0</v>
      </c>
      <c r="DA154" s="344">
        <f t="shared" si="643"/>
        <v>0</v>
      </c>
      <c r="DB154" s="344">
        <f t="shared" si="73"/>
        <v>0</v>
      </c>
      <c r="DC154" s="344">
        <f t="shared" si="644"/>
        <v>0</v>
      </c>
      <c r="DD154" s="344">
        <f t="shared" si="75"/>
        <v>0</v>
      </c>
      <c r="DE154" s="344">
        <f t="shared" si="645"/>
        <v>0</v>
      </c>
      <c r="DF154" s="344">
        <f t="shared" si="77"/>
        <v>0</v>
      </c>
      <c r="DG154" s="344">
        <f t="shared" si="646"/>
        <v>0</v>
      </c>
      <c r="DH154" s="344">
        <f t="shared" si="79"/>
        <v>0</v>
      </c>
      <c r="DI154" s="344">
        <f t="shared" si="647"/>
        <v>0</v>
      </c>
      <c r="DJ154" s="344">
        <f t="shared" si="648"/>
        <v>0</v>
      </c>
      <c r="DK154" s="344">
        <f t="shared" si="649"/>
        <v>0</v>
      </c>
      <c r="DL154" s="344">
        <f t="shared" si="650"/>
        <v>0</v>
      </c>
      <c r="DM154" s="342">
        <f t="shared" si="651"/>
        <v>0</v>
      </c>
      <c r="DN154" s="344">
        <f t="shared" si="652"/>
        <v>0</v>
      </c>
      <c r="DO154" s="342">
        <f t="shared" si="653"/>
        <v>0</v>
      </c>
      <c r="DP154" s="344">
        <f t="shared" si="654"/>
        <v>0</v>
      </c>
      <c r="DQ154" s="342">
        <f t="shared" si="655"/>
        <v>0</v>
      </c>
      <c r="DR154" s="341">
        <f t="shared" si="678"/>
        <v>0</v>
      </c>
      <c r="DS154" s="341">
        <f t="shared" si="656"/>
        <v>0</v>
      </c>
      <c r="DT154" s="341">
        <f t="shared" si="657"/>
        <v>0</v>
      </c>
      <c r="DU154" s="341">
        <f t="shared" si="658"/>
        <v>0</v>
      </c>
      <c r="DV154" s="341">
        <f t="shared" si="659"/>
        <v>0</v>
      </c>
      <c r="DW154" s="341">
        <f t="shared" si="660"/>
        <v>0</v>
      </c>
      <c r="DX154" s="341">
        <f t="shared" si="661"/>
        <v>0</v>
      </c>
      <c r="DY154" s="341">
        <f t="shared" si="662"/>
        <v>0</v>
      </c>
      <c r="DZ154" s="341">
        <f t="shared" si="663"/>
        <v>0</v>
      </c>
      <c r="EA154" s="341">
        <f t="shared" si="664"/>
        <v>0</v>
      </c>
      <c r="EB154" s="341">
        <f t="shared" si="665"/>
        <v>0</v>
      </c>
      <c r="EC154" s="341">
        <f t="shared" si="666"/>
        <v>0</v>
      </c>
      <c r="ED154" s="341">
        <f t="shared" si="667"/>
        <v>0</v>
      </c>
      <c r="EE154" s="341">
        <f t="shared" si="668"/>
        <v>0</v>
      </c>
      <c r="EF154" s="341">
        <f t="shared" si="669"/>
        <v>0</v>
      </c>
      <c r="EG154" s="341">
        <f t="shared" si="670"/>
        <v>0</v>
      </c>
      <c r="EH154" s="341">
        <f t="shared" si="671"/>
        <v>0</v>
      </c>
      <c r="EI154" s="346">
        <f t="shared" si="672"/>
        <v>0</v>
      </c>
      <c r="EJ154" s="341">
        <f t="shared" si="673"/>
        <v>0</v>
      </c>
      <c r="EK154" s="347">
        <f t="shared" si="674"/>
        <v>0</v>
      </c>
      <c r="EL154" s="341">
        <f t="shared" si="675"/>
        <v>0</v>
      </c>
      <c r="EM154" s="347">
        <f t="shared" si="676"/>
        <v>0</v>
      </c>
      <c r="EN154" s="348">
        <f t="shared" si="677"/>
        <v>0</v>
      </c>
    </row>
    <row r="155" spans="1:144" ht="19.5" customHeight="1">
      <c r="A155" s="349">
        <f t="shared" si="612"/>
        <v>142</v>
      </c>
      <c r="B155" s="1136"/>
      <c r="C155" s="1136"/>
      <c r="D155" s="350"/>
      <c r="E155" s="350"/>
      <c r="F155" s="350"/>
      <c r="G155" s="350"/>
      <c r="H155" s="350"/>
      <c r="I155" s="351" t="s">
        <v>17</v>
      </c>
      <c r="J155" s="350"/>
      <c r="K155" s="351" t="s">
        <v>44</v>
      </c>
      <c r="L155" s="350"/>
      <c r="M155" s="350"/>
      <c r="N155" s="326" t="str">
        <f>IF(L155="常勤",1,IF(M155="","",IF(M155=0,0,IF(ROUND(M155/⑤⑧処遇Ⅰ入力シート!$B$17,1)&lt;0.1,0.1,ROUND(M155/⑤⑧処遇Ⅰ入力シート!$B$17,1)))))</f>
        <v/>
      </c>
      <c r="O155" s="327"/>
      <c r="P155" s="328" t="s">
        <v>342</v>
      </c>
      <c r="Q155" s="352"/>
      <c r="R155" s="353"/>
      <c r="S155" s="354"/>
      <c r="T155" s="354"/>
      <c r="U155" s="355">
        <f t="shared" si="614"/>
        <v>0</v>
      </c>
      <c r="V155" s="354"/>
      <c r="W155" s="333" t="e">
        <f>ROUND((U155+V155)*⑤⑧処遇Ⅰ入力シート!$AG$17/⑤⑧処遇Ⅰ入力シート!$AC$17,0)</f>
        <v>#DIV/0!</v>
      </c>
      <c r="X155" s="356" t="e">
        <f t="shared" si="615"/>
        <v>#DIV/0!</v>
      </c>
      <c r="Y155" s="353"/>
      <c r="Z155" s="354"/>
      <c r="AA155" s="354"/>
      <c r="AB155" s="354"/>
      <c r="AC155" s="354"/>
      <c r="AD155" s="335">
        <f t="shared" si="616"/>
        <v>0</v>
      </c>
      <c r="AE155" s="333" t="e">
        <f>ROUND(AD155*⑤⑧処遇Ⅰ入力シート!$AG$17/⑤⑧処遇Ⅰ入力シート!$AC$17,0)</f>
        <v>#DIV/0!</v>
      </c>
      <c r="AF155" s="356" t="e">
        <f t="shared" si="617"/>
        <v>#DIV/0!</v>
      </c>
      <c r="AG155" s="357"/>
      <c r="AH155" s="354"/>
      <c r="AI155" s="354"/>
      <c r="AJ155" s="333" t="e">
        <f>ROUND(SUM(AG155:AI155)*⑤⑧処遇Ⅰ入力シート!$AG$17/⑤⑧処遇Ⅰ入力シート!$AC$17,0)</f>
        <v>#DIV/0!</v>
      </c>
      <c r="AK155" s="358" t="e">
        <f t="shared" si="618"/>
        <v>#DIV/0!</v>
      </c>
      <c r="AL155" s="338">
        <f t="shared" si="619"/>
        <v>0</v>
      </c>
      <c r="AM155" s="1131"/>
      <c r="AN155" s="1131"/>
      <c r="AO155" s="1131"/>
      <c r="AP155" s="252"/>
      <c r="AQ155" s="252"/>
      <c r="AR155" s="252"/>
      <c r="AS155" s="370"/>
      <c r="AT155" s="370"/>
      <c r="AU155" s="371"/>
      <c r="AV155" s="371"/>
      <c r="AW155" s="371"/>
      <c r="AX155" s="370"/>
      <c r="AY155" s="370"/>
      <c r="AZ155" s="372"/>
      <c r="BA155" s="372"/>
      <c r="BB155" s="373"/>
      <c r="BC155" s="373"/>
      <c r="BD155" s="373"/>
      <c r="BE155" s="373"/>
      <c r="BF155" s="373"/>
      <c r="BG155" s="373"/>
      <c r="BH155" s="228"/>
      <c r="BI155" s="370"/>
      <c r="BJ155" s="370"/>
      <c r="BK155" s="371"/>
      <c r="BL155" s="371"/>
      <c r="BM155" s="371"/>
      <c r="BN155" s="370"/>
      <c r="BO155" s="370"/>
      <c r="BP155" s="372"/>
      <c r="BQ155" s="372"/>
      <c r="BR155" s="372"/>
      <c r="BS155" s="373"/>
      <c r="BT155" s="373"/>
      <c r="BU155" s="373"/>
      <c r="BV155" s="373"/>
      <c r="BW155" s="373"/>
      <c r="BX155" s="373"/>
      <c r="BY155" s="252"/>
      <c r="BZ155" s="339" t="str">
        <f t="shared" si="620"/>
        <v>0</v>
      </c>
      <c r="CB155" s="340">
        <f t="shared" si="621"/>
        <v>0</v>
      </c>
      <c r="CC155" s="341">
        <f t="shared" si="622"/>
        <v>0</v>
      </c>
      <c r="CD155" s="341">
        <f t="shared" si="623"/>
        <v>0</v>
      </c>
      <c r="CE155" s="341">
        <f t="shared" si="624"/>
        <v>0</v>
      </c>
      <c r="CF155" s="341">
        <f t="shared" si="625"/>
        <v>0</v>
      </c>
      <c r="CG155" s="342">
        <f t="shared" si="626"/>
        <v>0</v>
      </c>
      <c r="CH155" s="341">
        <f t="shared" si="627"/>
        <v>0</v>
      </c>
      <c r="CI155" s="342">
        <f t="shared" si="628"/>
        <v>0</v>
      </c>
      <c r="CJ155" s="341">
        <f t="shared" si="629"/>
        <v>0</v>
      </c>
      <c r="CK155" s="342">
        <f t="shared" si="630"/>
        <v>0</v>
      </c>
      <c r="CL155" s="341">
        <f t="shared" si="631"/>
        <v>0</v>
      </c>
      <c r="CM155" s="341">
        <f t="shared" si="632"/>
        <v>0</v>
      </c>
      <c r="CN155" s="341">
        <f t="shared" si="633"/>
        <v>0</v>
      </c>
      <c r="CO155" s="341">
        <f t="shared" si="634"/>
        <v>0</v>
      </c>
      <c r="CP155" s="341">
        <f t="shared" si="635"/>
        <v>0</v>
      </c>
      <c r="CQ155" s="342">
        <f t="shared" si="636"/>
        <v>0</v>
      </c>
      <c r="CR155" s="341">
        <f t="shared" si="637"/>
        <v>0</v>
      </c>
      <c r="CS155" s="342">
        <f t="shared" si="638"/>
        <v>0</v>
      </c>
      <c r="CT155" s="341">
        <f t="shared" si="639"/>
        <v>0</v>
      </c>
      <c r="CU155" s="342">
        <f t="shared" si="640"/>
        <v>0</v>
      </c>
      <c r="CV155" s="344">
        <f t="shared" si="68"/>
        <v>0</v>
      </c>
      <c r="CW155" s="344">
        <f t="shared" si="641"/>
        <v>0</v>
      </c>
      <c r="CX155" s="344">
        <f t="shared" si="69"/>
        <v>0</v>
      </c>
      <c r="CY155" s="344">
        <f t="shared" si="642"/>
        <v>0</v>
      </c>
      <c r="CZ155" s="344">
        <f t="shared" si="71"/>
        <v>0</v>
      </c>
      <c r="DA155" s="344">
        <f t="shared" si="643"/>
        <v>0</v>
      </c>
      <c r="DB155" s="344">
        <f t="shared" si="73"/>
        <v>0</v>
      </c>
      <c r="DC155" s="344">
        <f t="shared" si="644"/>
        <v>0</v>
      </c>
      <c r="DD155" s="344">
        <f t="shared" si="75"/>
        <v>0</v>
      </c>
      <c r="DE155" s="344">
        <f t="shared" si="645"/>
        <v>0</v>
      </c>
      <c r="DF155" s="344">
        <f t="shared" si="77"/>
        <v>0</v>
      </c>
      <c r="DG155" s="344">
        <f t="shared" si="646"/>
        <v>0</v>
      </c>
      <c r="DH155" s="344">
        <f t="shared" si="79"/>
        <v>0</v>
      </c>
      <c r="DI155" s="344">
        <f t="shared" si="647"/>
        <v>0</v>
      </c>
      <c r="DJ155" s="344">
        <f t="shared" si="648"/>
        <v>0</v>
      </c>
      <c r="DK155" s="344">
        <f t="shared" si="649"/>
        <v>0</v>
      </c>
      <c r="DL155" s="344">
        <f t="shared" si="650"/>
        <v>0</v>
      </c>
      <c r="DM155" s="342">
        <f t="shared" si="651"/>
        <v>0</v>
      </c>
      <c r="DN155" s="344">
        <f t="shared" si="652"/>
        <v>0</v>
      </c>
      <c r="DO155" s="342">
        <f t="shared" si="653"/>
        <v>0</v>
      </c>
      <c r="DP155" s="344">
        <f t="shared" si="654"/>
        <v>0</v>
      </c>
      <c r="DQ155" s="342">
        <f t="shared" si="655"/>
        <v>0</v>
      </c>
      <c r="DR155" s="341">
        <f t="shared" si="678"/>
        <v>0</v>
      </c>
      <c r="DS155" s="341">
        <f t="shared" si="656"/>
        <v>0</v>
      </c>
      <c r="DT155" s="341">
        <f t="shared" si="657"/>
        <v>0</v>
      </c>
      <c r="DU155" s="341">
        <f t="shared" si="658"/>
        <v>0</v>
      </c>
      <c r="DV155" s="341">
        <f t="shared" si="659"/>
        <v>0</v>
      </c>
      <c r="DW155" s="341">
        <f t="shared" si="660"/>
        <v>0</v>
      </c>
      <c r="DX155" s="341">
        <f t="shared" si="661"/>
        <v>0</v>
      </c>
      <c r="DY155" s="341">
        <f t="shared" si="662"/>
        <v>0</v>
      </c>
      <c r="DZ155" s="341">
        <f t="shared" si="663"/>
        <v>0</v>
      </c>
      <c r="EA155" s="341">
        <f t="shared" si="664"/>
        <v>0</v>
      </c>
      <c r="EB155" s="341">
        <f t="shared" si="665"/>
        <v>0</v>
      </c>
      <c r="EC155" s="341">
        <f t="shared" si="666"/>
        <v>0</v>
      </c>
      <c r="ED155" s="341">
        <f t="shared" si="667"/>
        <v>0</v>
      </c>
      <c r="EE155" s="341">
        <f t="shared" si="668"/>
        <v>0</v>
      </c>
      <c r="EF155" s="341">
        <f t="shared" si="669"/>
        <v>0</v>
      </c>
      <c r="EG155" s="341">
        <f t="shared" si="670"/>
        <v>0</v>
      </c>
      <c r="EH155" s="341">
        <f t="shared" si="671"/>
        <v>0</v>
      </c>
      <c r="EI155" s="346">
        <f t="shared" si="672"/>
        <v>0</v>
      </c>
      <c r="EJ155" s="341">
        <f t="shared" si="673"/>
        <v>0</v>
      </c>
      <c r="EK155" s="347">
        <f t="shared" si="674"/>
        <v>0</v>
      </c>
      <c r="EL155" s="341">
        <f t="shared" si="675"/>
        <v>0</v>
      </c>
      <c r="EM155" s="347">
        <f t="shared" si="676"/>
        <v>0</v>
      </c>
      <c r="EN155" s="348">
        <f t="shared" si="677"/>
        <v>0</v>
      </c>
    </row>
    <row r="156" spans="1:144" ht="19.5" customHeight="1">
      <c r="A156" s="349">
        <f t="shared" si="612"/>
        <v>143</v>
      </c>
      <c r="B156" s="1136"/>
      <c r="C156" s="1136"/>
      <c r="D156" s="350"/>
      <c r="E156" s="350"/>
      <c r="F156" s="350"/>
      <c r="G156" s="350"/>
      <c r="H156" s="350"/>
      <c r="I156" s="351" t="s">
        <v>17</v>
      </c>
      <c r="J156" s="350"/>
      <c r="K156" s="351" t="s">
        <v>44</v>
      </c>
      <c r="L156" s="350"/>
      <c r="M156" s="350"/>
      <c r="N156" s="326" t="str">
        <f>IF(L156="常勤",1,IF(M156="","",IF(M156=0,0,IF(ROUND(M156/⑤⑧処遇Ⅰ入力シート!$B$17,1)&lt;0.1,0.1,ROUND(M156/⑤⑧処遇Ⅰ入力シート!$B$17,1)))))</f>
        <v/>
      </c>
      <c r="O156" s="327"/>
      <c r="P156" s="328" t="s">
        <v>342</v>
      </c>
      <c r="Q156" s="352"/>
      <c r="R156" s="353"/>
      <c r="S156" s="354"/>
      <c r="T156" s="354"/>
      <c r="U156" s="355">
        <f t="shared" si="614"/>
        <v>0</v>
      </c>
      <c r="V156" s="354"/>
      <c r="W156" s="333" t="e">
        <f>ROUND((U156+V156)*⑤⑧処遇Ⅰ入力シート!$AG$17/⑤⑧処遇Ⅰ入力シート!$AC$17,0)</f>
        <v>#DIV/0!</v>
      </c>
      <c r="X156" s="356" t="e">
        <f t="shared" si="615"/>
        <v>#DIV/0!</v>
      </c>
      <c r="Y156" s="353"/>
      <c r="Z156" s="354"/>
      <c r="AA156" s="354"/>
      <c r="AB156" s="354"/>
      <c r="AC156" s="354"/>
      <c r="AD156" s="335">
        <f t="shared" si="616"/>
        <v>0</v>
      </c>
      <c r="AE156" s="333" t="e">
        <f>ROUND(AD156*⑤⑧処遇Ⅰ入力シート!$AG$17/⑤⑧処遇Ⅰ入力シート!$AC$17,0)</f>
        <v>#DIV/0!</v>
      </c>
      <c r="AF156" s="356" t="e">
        <f t="shared" si="617"/>
        <v>#DIV/0!</v>
      </c>
      <c r="AG156" s="357"/>
      <c r="AH156" s="354"/>
      <c r="AI156" s="354"/>
      <c r="AJ156" s="333" t="e">
        <f>ROUND(SUM(AG156:AI156)*⑤⑧処遇Ⅰ入力シート!$AG$17/⑤⑧処遇Ⅰ入力シート!$AC$17,0)</f>
        <v>#DIV/0!</v>
      </c>
      <c r="AK156" s="358" t="e">
        <f t="shared" si="618"/>
        <v>#DIV/0!</v>
      </c>
      <c r="AL156" s="338">
        <f t="shared" si="619"/>
        <v>0</v>
      </c>
      <c r="AM156" s="1131"/>
      <c r="AN156" s="1131"/>
      <c r="AO156" s="1131"/>
      <c r="AP156" s="252"/>
      <c r="AQ156" s="252"/>
      <c r="AR156" s="252"/>
      <c r="AS156" s="370"/>
      <c r="AT156" s="370"/>
      <c r="AU156" s="371"/>
      <c r="AV156" s="371"/>
      <c r="AW156" s="371"/>
      <c r="AX156" s="370"/>
      <c r="AY156" s="370"/>
      <c r="AZ156" s="372"/>
      <c r="BA156" s="372"/>
      <c r="BB156" s="373"/>
      <c r="BC156" s="373"/>
      <c r="BD156" s="373"/>
      <c r="BE156" s="373"/>
      <c r="BF156" s="373"/>
      <c r="BG156" s="373"/>
      <c r="BH156" s="228"/>
      <c r="BI156" s="370"/>
      <c r="BJ156" s="370"/>
      <c r="BK156" s="371"/>
      <c r="BL156" s="371"/>
      <c r="BM156" s="371"/>
      <c r="BN156" s="370"/>
      <c r="BO156" s="370"/>
      <c r="BP156" s="372"/>
      <c r="BQ156" s="372"/>
      <c r="BR156" s="372"/>
      <c r="BS156" s="373"/>
      <c r="BT156" s="373"/>
      <c r="BU156" s="373"/>
      <c r="BV156" s="373"/>
      <c r="BW156" s="373"/>
      <c r="BX156" s="373"/>
      <c r="BY156" s="252"/>
      <c r="BZ156" s="339" t="str">
        <f t="shared" si="620"/>
        <v>0</v>
      </c>
      <c r="CB156" s="340">
        <f t="shared" si="621"/>
        <v>0</v>
      </c>
      <c r="CC156" s="341">
        <f t="shared" si="622"/>
        <v>0</v>
      </c>
      <c r="CD156" s="341">
        <f t="shared" si="623"/>
        <v>0</v>
      </c>
      <c r="CE156" s="341">
        <f t="shared" si="624"/>
        <v>0</v>
      </c>
      <c r="CF156" s="341">
        <f t="shared" si="625"/>
        <v>0</v>
      </c>
      <c r="CG156" s="342">
        <f t="shared" si="626"/>
        <v>0</v>
      </c>
      <c r="CH156" s="341">
        <f t="shared" si="627"/>
        <v>0</v>
      </c>
      <c r="CI156" s="342">
        <f t="shared" si="628"/>
        <v>0</v>
      </c>
      <c r="CJ156" s="341">
        <f t="shared" si="629"/>
        <v>0</v>
      </c>
      <c r="CK156" s="342">
        <f t="shared" si="630"/>
        <v>0</v>
      </c>
      <c r="CL156" s="341">
        <f t="shared" si="631"/>
        <v>0</v>
      </c>
      <c r="CM156" s="341">
        <f t="shared" si="632"/>
        <v>0</v>
      </c>
      <c r="CN156" s="341">
        <f t="shared" si="633"/>
        <v>0</v>
      </c>
      <c r="CO156" s="341">
        <f t="shared" si="634"/>
        <v>0</v>
      </c>
      <c r="CP156" s="341">
        <f t="shared" si="635"/>
        <v>0</v>
      </c>
      <c r="CQ156" s="342">
        <f t="shared" si="636"/>
        <v>0</v>
      </c>
      <c r="CR156" s="341">
        <f t="shared" si="637"/>
        <v>0</v>
      </c>
      <c r="CS156" s="342">
        <f t="shared" si="638"/>
        <v>0</v>
      </c>
      <c r="CT156" s="341">
        <f t="shared" si="639"/>
        <v>0</v>
      </c>
      <c r="CU156" s="342">
        <f t="shared" si="640"/>
        <v>0</v>
      </c>
      <c r="CV156" s="344">
        <f t="shared" si="68"/>
        <v>0</v>
      </c>
      <c r="CW156" s="344">
        <f t="shared" si="641"/>
        <v>0</v>
      </c>
      <c r="CX156" s="344">
        <f t="shared" si="69"/>
        <v>0</v>
      </c>
      <c r="CY156" s="344">
        <f t="shared" si="642"/>
        <v>0</v>
      </c>
      <c r="CZ156" s="344">
        <f t="shared" si="71"/>
        <v>0</v>
      </c>
      <c r="DA156" s="344">
        <f t="shared" si="643"/>
        <v>0</v>
      </c>
      <c r="DB156" s="344">
        <f t="shared" si="73"/>
        <v>0</v>
      </c>
      <c r="DC156" s="344">
        <f t="shared" si="644"/>
        <v>0</v>
      </c>
      <c r="DD156" s="344">
        <f t="shared" si="75"/>
        <v>0</v>
      </c>
      <c r="DE156" s="344">
        <f t="shared" si="645"/>
        <v>0</v>
      </c>
      <c r="DF156" s="344">
        <f t="shared" si="77"/>
        <v>0</v>
      </c>
      <c r="DG156" s="344">
        <f t="shared" si="646"/>
        <v>0</v>
      </c>
      <c r="DH156" s="344">
        <f t="shared" si="79"/>
        <v>0</v>
      </c>
      <c r="DI156" s="344">
        <f t="shared" si="647"/>
        <v>0</v>
      </c>
      <c r="DJ156" s="344">
        <f t="shared" si="648"/>
        <v>0</v>
      </c>
      <c r="DK156" s="344">
        <f t="shared" si="649"/>
        <v>0</v>
      </c>
      <c r="DL156" s="344">
        <f t="shared" si="650"/>
        <v>0</v>
      </c>
      <c r="DM156" s="342">
        <f t="shared" si="651"/>
        <v>0</v>
      </c>
      <c r="DN156" s="344">
        <f t="shared" si="652"/>
        <v>0</v>
      </c>
      <c r="DO156" s="342">
        <f t="shared" si="653"/>
        <v>0</v>
      </c>
      <c r="DP156" s="344">
        <f t="shared" si="654"/>
        <v>0</v>
      </c>
      <c r="DQ156" s="342">
        <f t="shared" si="655"/>
        <v>0</v>
      </c>
      <c r="DR156" s="341">
        <f t="shared" si="678"/>
        <v>0</v>
      </c>
      <c r="DS156" s="341">
        <f t="shared" si="656"/>
        <v>0</v>
      </c>
      <c r="DT156" s="341">
        <f t="shared" si="657"/>
        <v>0</v>
      </c>
      <c r="DU156" s="341">
        <f t="shared" si="658"/>
        <v>0</v>
      </c>
      <c r="DV156" s="341">
        <f t="shared" si="659"/>
        <v>0</v>
      </c>
      <c r="DW156" s="341">
        <f t="shared" si="660"/>
        <v>0</v>
      </c>
      <c r="DX156" s="341">
        <f t="shared" si="661"/>
        <v>0</v>
      </c>
      <c r="DY156" s="341">
        <f t="shared" si="662"/>
        <v>0</v>
      </c>
      <c r="DZ156" s="341">
        <f t="shared" si="663"/>
        <v>0</v>
      </c>
      <c r="EA156" s="341">
        <f t="shared" si="664"/>
        <v>0</v>
      </c>
      <c r="EB156" s="341">
        <f t="shared" si="665"/>
        <v>0</v>
      </c>
      <c r="EC156" s="341">
        <f t="shared" si="666"/>
        <v>0</v>
      </c>
      <c r="ED156" s="341">
        <f t="shared" si="667"/>
        <v>0</v>
      </c>
      <c r="EE156" s="341">
        <f t="shared" si="668"/>
        <v>0</v>
      </c>
      <c r="EF156" s="341">
        <f t="shared" si="669"/>
        <v>0</v>
      </c>
      <c r="EG156" s="341">
        <f t="shared" si="670"/>
        <v>0</v>
      </c>
      <c r="EH156" s="341">
        <f t="shared" si="671"/>
        <v>0</v>
      </c>
      <c r="EI156" s="346">
        <f t="shared" si="672"/>
        <v>0</v>
      </c>
      <c r="EJ156" s="341">
        <f t="shared" si="673"/>
        <v>0</v>
      </c>
      <c r="EK156" s="347">
        <f t="shared" si="674"/>
        <v>0</v>
      </c>
      <c r="EL156" s="341">
        <f t="shared" si="675"/>
        <v>0</v>
      </c>
      <c r="EM156" s="347">
        <f t="shared" si="676"/>
        <v>0</v>
      </c>
      <c r="EN156" s="348">
        <f t="shared" si="677"/>
        <v>0</v>
      </c>
    </row>
    <row r="157" spans="1:144" ht="19.5" customHeight="1">
      <c r="A157" s="349">
        <f t="shared" si="612"/>
        <v>144</v>
      </c>
      <c r="B157" s="1136"/>
      <c r="C157" s="1136"/>
      <c r="D157" s="350"/>
      <c r="E157" s="350"/>
      <c r="F157" s="350"/>
      <c r="G157" s="350"/>
      <c r="H157" s="350"/>
      <c r="I157" s="351" t="s">
        <v>17</v>
      </c>
      <c r="J157" s="350"/>
      <c r="K157" s="351" t="s">
        <v>44</v>
      </c>
      <c r="L157" s="350"/>
      <c r="M157" s="350"/>
      <c r="N157" s="326" t="str">
        <f>IF(L157="常勤",1,IF(M157="","",IF(M157=0,0,IF(ROUND(M157/⑤⑧処遇Ⅰ入力シート!$B$17,1)&lt;0.1,0.1,ROUND(M157/⑤⑧処遇Ⅰ入力シート!$B$17,1)))))</f>
        <v/>
      </c>
      <c r="O157" s="327"/>
      <c r="P157" s="328" t="s">
        <v>342</v>
      </c>
      <c r="Q157" s="352"/>
      <c r="R157" s="353"/>
      <c r="S157" s="354"/>
      <c r="T157" s="354"/>
      <c r="U157" s="355">
        <f t="shared" si="614"/>
        <v>0</v>
      </c>
      <c r="V157" s="354"/>
      <c r="W157" s="333" t="e">
        <f>ROUND((U157+V157)*⑤⑧処遇Ⅰ入力シート!$AG$17/⑤⑧処遇Ⅰ入力シート!$AC$17,0)</f>
        <v>#DIV/0!</v>
      </c>
      <c r="X157" s="356" t="e">
        <f t="shared" si="615"/>
        <v>#DIV/0!</v>
      </c>
      <c r="Y157" s="353"/>
      <c r="Z157" s="354"/>
      <c r="AA157" s="354"/>
      <c r="AB157" s="354"/>
      <c r="AC157" s="354"/>
      <c r="AD157" s="335">
        <f t="shared" si="616"/>
        <v>0</v>
      </c>
      <c r="AE157" s="333" t="e">
        <f>ROUND(AD157*⑤⑧処遇Ⅰ入力シート!$AG$17/⑤⑧処遇Ⅰ入力シート!$AC$17,0)</f>
        <v>#DIV/0!</v>
      </c>
      <c r="AF157" s="356" t="e">
        <f t="shared" si="617"/>
        <v>#DIV/0!</v>
      </c>
      <c r="AG157" s="357"/>
      <c r="AH157" s="354"/>
      <c r="AI157" s="354"/>
      <c r="AJ157" s="333" t="e">
        <f>ROUND(SUM(AG157:AI157)*⑤⑧処遇Ⅰ入力シート!$AG$17/⑤⑧処遇Ⅰ入力シート!$AC$17,0)</f>
        <v>#DIV/0!</v>
      </c>
      <c r="AK157" s="358" t="e">
        <f t="shared" si="618"/>
        <v>#DIV/0!</v>
      </c>
      <c r="AL157" s="338">
        <f t="shared" si="619"/>
        <v>0</v>
      </c>
      <c r="AM157" s="1131"/>
      <c r="AN157" s="1131"/>
      <c r="AO157" s="1131"/>
      <c r="AP157" s="252"/>
      <c r="AQ157" s="252"/>
      <c r="AR157" s="252"/>
      <c r="AS157" s="370"/>
      <c r="AT157" s="370"/>
      <c r="AU157" s="371"/>
      <c r="AV157" s="371"/>
      <c r="AW157" s="371"/>
      <c r="AX157" s="370"/>
      <c r="AY157" s="370"/>
      <c r="AZ157" s="372"/>
      <c r="BA157" s="372"/>
      <c r="BB157" s="373"/>
      <c r="BC157" s="373"/>
      <c r="BD157" s="373"/>
      <c r="BE157" s="373"/>
      <c r="BF157" s="373"/>
      <c r="BG157" s="373"/>
      <c r="BH157" s="228"/>
      <c r="BI157" s="370"/>
      <c r="BJ157" s="370"/>
      <c r="BK157" s="371"/>
      <c r="BL157" s="371"/>
      <c r="BM157" s="371"/>
      <c r="BN157" s="370"/>
      <c r="BO157" s="370"/>
      <c r="BP157" s="372"/>
      <c r="BQ157" s="372"/>
      <c r="BR157" s="372"/>
      <c r="BS157" s="373"/>
      <c r="BT157" s="373"/>
      <c r="BU157" s="373"/>
      <c r="BV157" s="373"/>
      <c r="BW157" s="373"/>
      <c r="BX157" s="373"/>
      <c r="BY157" s="252"/>
      <c r="BZ157" s="339" t="str">
        <f t="shared" si="620"/>
        <v>0</v>
      </c>
      <c r="CB157" s="340">
        <f t="shared" si="621"/>
        <v>0</v>
      </c>
      <c r="CC157" s="341">
        <f t="shared" si="622"/>
        <v>0</v>
      </c>
      <c r="CD157" s="341">
        <f t="shared" si="623"/>
        <v>0</v>
      </c>
      <c r="CE157" s="341">
        <f t="shared" si="624"/>
        <v>0</v>
      </c>
      <c r="CF157" s="341">
        <f t="shared" si="625"/>
        <v>0</v>
      </c>
      <c r="CG157" s="342">
        <f t="shared" si="626"/>
        <v>0</v>
      </c>
      <c r="CH157" s="341">
        <f t="shared" si="627"/>
        <v>0</v>
      </c>
      <c r="CI157" s="342">
        <f t="shared" si="628"/>
        <v>0</v>
      </c>
      <c r="CJ157" s="341">
        <f t="shared" si="629"/>
        <v>0</v>
      </c>
      <c r="CK157" s="342">
        <f t="shared" si="630"/>
        <v>0</v>
      </c>
      <c r="CL157" s="341">
        <f t="shared" si="631"/>
        <v>0</v>
      </c>
      <c r="CM157" s="341">
        <f t="shared" si="632"/>
        <v>0</v>
      </c>
      <c r="CN157" s="341">
        <f t="shared" si="633"/>
        <v>0</v>
      </c>
      <c r="CO157" s="341">
        <f t="shared" si="634"/>
        <v>0</v>
      </c>
      <c r="CP157" s="341">
        <f t="shared" si="635"/>
        <v>0</v>
      </c>
      <c r="CQ157" s="342">
        <f t="shared" si="636"/>
        <v>0</v>
      </c>
      <c r="CR157" s="341">
        <f t="shared" si="637"/>
        <v>0</v>
      </c>
      <c r="CS157" s="342">
        <f t="shared" si="638"/>
        <v>0</v>
      </c>
      <c r="CT157" s="341">
        <f t="shared" si="639"/>
        <v>0</v>
      </c>
      <c r="CU157" s="342">
        <f t="shared" si="640"/>
        <v>0</v>
      </c>
      <c r="CV157" s="344">
        <f t="shared" si="68"/>
        <v>0</v>
      </c>
      <c r="CW157" s="344">
        <f t="shared" si="641"/>
        <v>0</v>
      </c>
      <c r="CX157" s="344">
        <f t="shared" si="69"/>
        <v>0</v>
      </c>
      <c r="CY157" s="344">
        <f t="shared" si="642"/>
        <v>0</v>
      </c>
      <c r="CZ157" s="344">
        <f t="shared" si="71"/>
        <v>0</v>
      </c>
      <c r="DA157" s="344">
        <f t="shared" si="643"/>
        <v>0</v>
      </c>
      <c r="DB157" s="344">
        <f t="shared" si="73"/>
        <v>0</v>
      </c>
      <c r="DC157" s="344">
        <f t="shared" si="644"/>
        <v>0</v>
      </c>
      <c r="DD157" s="344">
        <f t="shared" si="75"/>
        <v>0</v>
      </c>
      <c r="DE157" s="344">
        <f t="shared" si="645"/>
        <v>0</v>
      </c>
      <c r="DF157" s="344">
        <f t="shared" si="77"/>
        <v>0</v>
      </c>
      <c r="DG157" s="344">
        <f t="shared" si="646"/>
        <v>0</v>
      </c>
      <c r="DH157" s="344">
        <f t="shared" si="79"/>
        <v>0</v>
      </c>
      <c r="DI157" s="344">
        <f t="shared" si="647"/>
        <v>0</v>
      </c>
      <c r="DJ157" s="344">
        <f t="shared" si="648"/>
        <v>0</v>
      </c>
      <c r="DK157" s="344">
        <f t="shared" si="649"/>
        <v>0</v>
      </c>
      <c r="DL157" s="344">
        <f t="shared" si="650"/>
        <v>0</v>
      </c>
      <c r="DM157" s="342">
        <f t="shared" si="651"/>
        <v>0</v>
      </c>
      <c r="DN157" s="344">
        <f t="shared" si="652"/>
        <v>0</v>
      </c>
      <c r="DO157" s="342">
        <f t="shared" si="653"/>
        <v>0</v>
      </c>
      <c r="DP157" s="344">
        <f t="shared" si="654"/>
        <v>0</v>
      </c>
      <c r="DQ157" s="342">
        <f t="shared" si="655"/>
        <v>0</v>
      </c>
      <c r="DR157" s="341">
        <f t="shared" si="678"/>
        <v>0</v>
      </c>
      <c r="DS157" s="341">
        <f t="shared" si="656"/>
        <v>0</v>
      </c>
      <c r="DT157" s="341">
        <f t="shared" si="657"/>
        <v>0</v>
      </c>
      <c r="DU157" s="341">
        <f t="shared" si="658"/>
        <v>0</v>
      </c>
      <c r="DV157" s="341">
        <f t="shared" si="659"/>
        <v>0</v>
      </c>
      <c r="DW157" s="341">
        <f t="shared" si="660"/>
        <v>0</v>
      </c>
      <c r="DX157" s="341">
        <f t="shared" si="661"/>
        <v>0</v>
      </c>
      <c r="DY157" s="341">
        <f t="shared" si="662"/>
        <v>0</v>
      </c>
      <c r="DZ157" s="341">
        <f t="shared" si="663"/>
        <v>0</v>
      </c>
      <c r="EA157" s="341">
        <f t="shared" si="664"/>
        <v>0</v>
      </c>
      <c r="EB157" s="341">
        <f t="shared" si="665"/>
        <v>0</v>
      </c>
      <c r="EC157" s="341">
        <f t="shared" si="666"/>
        <v>0</v>
      </c>
      <c r="ED157" s="341">
        <f t="shared" si="667"/>
        <v>0</v>
      </c>
      <c r="EE157" s="341">
        <f t="shared" si="668"/>
        <v>0</v>
      </c>
      <c r="EF157" s="341">
        <f t="shared" si="669"/>
        <v>0</v>
      </c>
      <c r="EG157" s="341">
        <f t="shared" si="670"/>
        <v>0</v>
      </c>
      <c r="EH157" s="341">
        <f t="shared" si="671"/>
        <v>0</v>
      </c>
      <c r="EI157" s="346">
        <f t="shared" si="672"/>
        <v>0</v>
      </c>
      <c r="EJ157" s="341">
        <f t="shared" si="673"/>
        <v>0</v>
      </c>
      <c r="EK157" s="347">
        <f t="shared" si="674"/>
        <v>0</v>
      </c>
      <c r="EL157" s="341">
        <f t="shared" si="675"/>
        <v>0</v>
      </c>
      <c r="EM157" s="347">
        <f t="shared" si="676"/>
        <v>0</v>
      </c>
      <c r="EN157" s="348">
        <f t="shared" si="677"/>
        <v>0</v>
      </c>
    </row>
    <row r="158" spans="1:144" ht="19.5" customHeight="1">
      <c r="A158" s="349">
        <f t="shared" ref="A158:A213" si="679">A157+1</f>
        <v>145</v>
      </c>
      <c r="B158" s="1136"/>
      <c r="C158" s="1136"/>
      <c r="D158" s="350"/>
      <c r="E158" s="350"/>
      <c r="F158" s="350"/>
      <c r="G158" s="350"/>
      <c r="H158" s="350"/>
      <c r="I158" s="351" t="s">
        <v>17</v>
      </c>
      <c r="J158" s="350"/>
      <c r="K158" s="351" t="s">
        <v>44</v>
      </c>
      <c r="L158" s="350"/>
      <c r="M158" s="350"/>
      <c r="N158" s="326" t="str">
        <f>IF(L158="常勤",1,IF(M158="","",IF(M158=0,0,IF(ROUND(M158/⑤⑧処遇Ⅰ入力シート!$B$17,1)&lt;0.1,0.1,ROUND(M158/⑤⑧処遇Ⅰ入力シート!$B$17,1)))))</f>
        <v/>
      </c>
      <c r="O158" s="327"/>
      <c r="P158" s="328" t="s">
        <v>342</v>
      </c>
      <c r="Q158" s="352"/>
      <c r="R158" s="353"/>
      <c r="S158" s="354"/>
      <c r="T158" s="354"/>
      <c r="U158" s="355">
        <f t="shared" si="614"/>
        <v>0</v>
      </c>
      <c r="V158" s="354"/>
      <c r="W158" s="333" t="e">
        <f>ROUND((U158+V158)*⑤⑧処遇Ⅰ入力シート!$AG$17/⑤⑧処遇Ⅰ入力シート!$AC$17,0)</f>
        <v>#DIV/0!</v>
      </c>
      <c r="X158" s="356" t="e">
        <f t="shared" si="615"/>
        <v>#DIV/0!</v>
      </c>
      <c r="Y158" s="353"/>
      <c r="Z158" s="354"/>
      <c r="AA158" s="354"/>
      <c r="AB158" s="354"/>
      <c r="AC158" s="354"/>
      <c r="AD158" s="335">
        <f t="shared" si="616"/>
        <v>0</v>
      </c>
      <c r="AE158" s="333" t="e">
        <f>ROUND(AD158*⑤⑧処遇Ⅰ入力シート!$AG$17/⑤⑧処遇Ⅰ入力シート!$AC$17,0)</f>
        <v>#DIV/0!</v>
      </c>
      <c r="AF158" s="356" t="e">
        <f t="shared" si="617"/>
        <v>#DIV/0!</v>
      </c>
      <c r="AG158" s="357"/>
      <c r="AH158" s="354"/>
      <c r="AI158" s="354"/>
      <c r="AJ158" s="333" t="e">
        <f>ROUND(SUM(AG158:AI158)*⑤⑧処遇Ⅰ入力シート!$AG$17/⑤⑧処遇Ⅰ入力シート!$AC$17,0)</f>
        <v>#DIV/0!</v>
      </c>
      <c r="AK158" s="358" t="e">
        <f t="shared" si="618"/>
        <v>#DIV/0!</v>
      </c>
      <c r="AL158" s="338">
        <f t="shared" si="619"/>
        <v>0</v>
      </c>
      <c r="AM158" s="1131"/>
      <c r="AN158" s="1131"/>
      <c r="AO158" s="1131"/>
      <c r="AP158" s="252"/>
      <c r="AQ158" s="252"/>
      <c r="AR158" s="252"/>
      <c r="AS158" s="370"/>
      <c r="AT158" s="370"/>
      <c r="AU158" s="371"/>
      <c r="AV158" s="371"/>
      <c r="AW158" s="371"/>
      <c r="AX158" s="370"/>
      <c r="AY158" s="370"/>
      <c r="AZ158" s="372"/>
      <c r="BA158" s="372"/>
      <c r="BB158" s="373"/>
      <c r="BC158" s="373"/>
      <c r="BD158" s="373"/>
      <c r="BE158" s="373"/>
      <c r="BF158" s="373"/>
      <c r="BG158" s="373"/>
      <c r="BH158" s="228"/>
      <c r="BI158" s="370"/>
      <c r="BJ158" s="370"/>
      <c r="BK158" s="371"/>
      <c r="BL158" s="371"/>
      <c r="BM158" s="371"/>
      <c r="BN158" s="370"/>
      <c r="BO158" s="370"/>
      <c r="BP158" s="372"/>
      <c r="BQ158" s="372"/>
      <c r="BR158" s="372"/>
      <c r="BS158" s="373"/>
      <c r="BT158" s="373"/>
      <c r="BU158" s="373"/>
      <c r="BV158" s="373"/>
      <c r="BW158" s="373"/>
      <c r="BX158" s="373"/>
      <c r="BY158" s="252"/>
      <c r="BZ158" s="339" t="str">
        <f t="shared" si="620"/>
        <v>0</v>
      </c>
      <c r="CB158" s="340">
        <f t="shared" si="621"/>
        <v>0</v>
      </c>
      <c r="CC158" s="341">
        <f t="shared" si="622"/>
        <v>0</v>
      </c>
      <c r="CD158" s="341">
        <f t="shared" si="623"/>
        <v>0</v>
      </c>
      <c r="CE158" s="341">
        <f t="shared" si="624"/>
        <v>0</v>
      </c>
      <c r="CF158" s="341">
        <f t="shared" si="625"/>
        <v>0</v>
      </c>
      <c r="CG158" s="342">
        <f t="shared" si="626"/>
        <v>0</v>
      </c>
      <c r="CH158" s="341">
        <f t="shared" si="627"/>
        <v>0</v>
      </c>
      <c r="CI158" s="342">
        <f t="shared" si="628"/>
        <v>0</v>
      </c>
      <c r="CJ158" s="341">
        <f t="shared" si="629"/>
        <v>0</v>
      </c>
      <c r="CK158" s="342">
        <f t="shared" si="630"/>
        <v>0</v>
      </c>
      <c r="CL158" s="341">
        <f t="shared" si="631"/>
        <v>0</v>
      </c>
      <c r="CM158" s="341">
        <f t="shared" si="632"/>
        <v>0</v>
      </c>
      <c r="CN158" s="341">
        <f t="shared" si="633"/>
        <v>0</v>
      </c>
      <c r="CO158" s="341">
        <f t="shared" si="634"/>
        <v>0</v>
      </c>
      <c r="CP158" s="341">
        <f t="shared" si="635"/>
        <v>0</v>
      </c>
      <c r="CQ158" s="342">
        <f t="shared" si="636"/>
        <v>0</v>
      </c>
      <c r="CR158" s="341">
        <f t="shared" si="637"/>
        <v>0</v>
      </c>
      <c r="CS158" s="342">
        <f t="shared" si="638"/>
        <v>0</v>
      </c>
      <c r="CT158" s="341">
        <f t="shared" si="639"/>
        <v>0</v>
      </c>
      <c r="CU158" s="342">
        <f t="shared" si="640"/>
        <v>0</v>
      </c>
      <c r="CV158" s="344">
        <f t="shared" si="68"/>
        <v>0</v>
      </c>
      <c r="CW158" s="344">
        <f t="shared" si="641"/>
        <v>0</v>
      </c>
      <c r="CX158" s="344">
        <f t="shared" si="69"/>
        <v>0</v>
      </c>
      <c r="CY158" s="344">
        <f t="shared" si="642"/>
        <v>0</v>
      </c>
      <c r="CZ158" s="344">
        <f t="shared" si="71"/>
        <v>0</v>
      </c>
      <c r="DA158" s="344">
        <f t="shared" si="643"/>
        <v>0</v>
      </c>
      <c r="DB158" s="344">
        <f t="shared" si="73"/>
        <v>0</v>
      </c>
      <c r="DC158" s="344">
        <f t="shared" si="644"/>
        <v>0</v>
      </c>
      <c r="DD158" s="344">
        <f t="shared" si="75"/>
        <v>0</v>
      </c>
      <c r="DE158" s="344">
        <f t="shared" si="645"/>
        <v>0</v>
      </c>
      <c r="DF158" s="344">
        <f t="shared" si="77"/>
        <v>0</v>
      </c>
      <c r="DG158" s="344">
        <f t="shared" si="646"/>
        <v>0</v>
      </c>
      <c r="DH158" s="344">
        <f t="shared" si="79"/>
        <v>0</v>
      </c>
      <c r="DI158" s="344">
        <f t="shared" si="647"/>
        <v>0</v>
      </c>
      <c r="DJ158" s="344">
        <f t="shared" si="648"/>
        <v>0</v>
      </c>
      <c r="DK158" s="344">
        <f t="shared" si="649"/>
        <v>0</v>
      </c>
      <c r="DL158" s="344">
        <f t="shared" si="650"/>
        <v>0</v>
      </c>
      <c r="DM158" s="342">
        <f t="shared" si="651"/>
        <v>0</v>
      </c>
      <c r="DN158" s="344">
        <f t="shared" si="652"/>
        <v>0</v>
      </c>
      <c r="DO158" s="342">
        <f t="shared" si="653"/>
        <v>0</v>
      </c>
      <c r="DP158" s="344">
        <f t="shared" si="654"/>
        <v>0</v>
      </c>
      <c r="DQ158" s="342">
        <f t="shared" si="655"/>
        <v>0</v>
      </c>
      <c r="DR158" s="341">
        <f t="shared" si="678"/>
        <v>0</v>
      </c>
      <c r="DS158" s="341">
        <f t="shared" si="656"/>
        <v>0</v>
      </c>
      <c r="DT158" s="341">
        <f t="shared" si="657"/>
        <v>0</v>
      </c>
      <c r="DU158" s="341">
        <f t="shared" si="658"/>
        <v>0</v>
      </c>
      <c r="DV158" s="341">
        <f t="shared" si="659"/>
        <v>0</v>
      </c>
      <c r="DW158" s="341">
        <f t="shared" si="660"/>
        <v>0</v>
      </c>
      <c r="DX158" s="341">
        <f t="shared" si="661"/>
        <v>0</v>
      </c>
      <c r="DY158" s="341">
        <f t="shared" si="662"/>
        <v>0</v>
      </c>
      <c r="DZ158" s="341">
        <f t="shared" si="663"/>
        <v>0</v>
      </c>
      <c r="EA158" s="341">
        <f t="shared" si="664"/>
        <v>0</v>
      </c>
      <c r="EB158" s="341">
        <f t="shared" si="665"/>
        <v>0</v>
      </c>
      <c r="EC158" s="341">
        <f t="shared" si="666"/>
        <v>0</v>
      </c>
      <c r="ED158" s="341">
        <f t="shared" si="667"/>
        <v>0</v>
      </c>
      <c r="EE158" s="341">
        <f t="shared" si="668"/>
        <v>0</v>
      </c>
      <c r="EF158" s="341">
        <f t="shared" si="669"/>
        <v>0</v>
      </c>
      <c r="EG158" s="341">
        <f t="shared" si="670"/>
        <v>0</v>
      </c>
      <c r="EH158" s="341">
        <f t="shared" si="671"/>
        <v>0</v>
      </c>
      <c r="EI158" s="346">
        <f t="shared" si="672"/>
        <v>0</v>
      </c>
      <c r="EJ158" s="341">
        <f t="shared" si="673"/>
        <v>0</v>
      </c>
      <c r="EK158" s="347">
        <f t="shared" si="674"/>
        <v>0</v>
      </c>
      <c r="EL158" s="341">
        <f t="shared" si="675"/>
        <v>0</v>
      </c>
      <c r="EM158" s="347">
        <f t="shared" si="676"/>
        <v>0</v>
      </c>
      <c r="EN158" s="348">
        <f t="shared" si="677"/>
        <v>0</v>
      </c>
    </row>
    <row r="159" spans="1:144" ht="19.5" customHeight="1">
      <c r="A159" s="349">
        <f t="shared" si="679"/>
        <v>146</v>
      </c>
      <c r="B159" s="1136"/>
      <c r="C159" s="1136"/>
      <c r="D159" s="350"/>
      <c r="E159" s="350"/>
      <c r="F159" s="350"/>
      <c r="G159" s="350"/>
      <c r="H159" s="350"/>
      <c r="I159" s="351" t="s">
        <v>17</v>
      </c>
      <c r="J159" s="350"/>
      <c r="K159" s="351" t="s">
        <v>44</v>
      </c>
      <c r="L159" s="350"/>
      <c r="M159" s="350"/>
      <c r="N159" s="326" t="str">
        <f>IF(L159="常勤",1,IF(M159="","",IF(M159=0,0,IF(ROUND(M159/⑤⑧処遇Ⅰ入力シート!$B$17,1)&lt;0.1,0.1,ROUND(M159/⑤⑧処遇Ⅰ入力シート!$B$17,1)))))</f>
        <v/>
      </c>
      <c r="O159" s="327"/>
      <c r="P159" s="328" t="s">
        <v>342</v>
      </c>
      <c r="Q159" s="352"/>
      <c r="R159" s="353"/>
      <c r="S159" s="354"/>
      <c r="T159" s="354"/>
      <c r="U159" s="355">
        <f t="shared" si="614"/>
        <v>0</v>
      </c>
      <c r="V159" s="354"/>
      <c r="W159" s="333" t="e">
        <f>ROUND((U159+V159)*⑤⑧処遇Ⅰ入力シート!$AG$17/⑤⑧処遇Ⅰ入力シート!$AC$17,0)</f>
        <v>#DIV/0!</v>
      </c>
      <c r="X159" s="356" t="e">
        <f t="shared" si="615"/>
        <v>#DIV/0!</v>
      </c>
      <c r="Y159" s="353"/>
      <c r="Z159" s="354"/>
      <c r="AA159" s="354"/>
      <c r="AB159" s="354"/>
      <c r="AC159" s="354"/>
      <c r="AD159" s="335">
        <f t="shared" si="616"/>
        <v>0</v>
      </c>
      <c r="AE159" s="333" t="e">
        <f>ROUND(AD159*⑤⑧処遇Ⅰ入力シート!$AG$17/⑤⑧処遇Ⅰ入力シート!$AC$17,0)</f>
        <v>#DIV/0!</v>
      </c>
      <c r="AF159" s="356" t="e">
        <f t="shared" si="617"/>
        <v>#DIV/0!</v>
      </c>
      <c r="AG159" s="357"/>
      <c r="AH159" s="354"/>
      <c r="AI159" s="354"/>
      <c r="AJ159" s="333" t="e">
        <f>ROUND(SUM(AG159:AI159)*⑤⑧処遇Ⅰ入力シート!$AG$17/⑤⑧処遇Ⅰ入力シート!$AC$17,0)</f>
        <v>#DIV/0!</v>
      </c>
      <c r="AK159" s="358" t="e">
        <f t="shared" si="618"/>
        <v>#DIV/0!</v>
      </c>
      <c r="AL159" s="338">
        <f t="shared" si="619"/>
        <v>0</v>
      </c>
      <c r="AM159" s="1131"/>
      <c r="AN159" s="1131"/>
      <c r="AO159" s="1131"/>
      <c r="AP159" s="252"/>
      <c r="AQ159" s="252"/>
      <c r="AR159" s="252"/>
      <c r="AS159" s="370"/>
      <c r="AT159" s="370"/>
      <c r="AU159" s="371"/>
      <c r="AV159" s="371"/>
      <c r="AW159" s="371"/>
      <c r="AX159" s="370"/>
      <c r="AY159" s="370"/>
      <c r="AZ159" s="372"/>
      <c r="BA159" s="372"/>
      <c r="BB159" s="373"/>
      <c r="BC159" s="373"/>
      <c r="BD159" s="373"/>
      <c r="BE159" s="373"/>
      <c r="BF159" s="373"/>
      <c r="BG159" s="373"/>
      <c r="BH159" s="228"/>
      <c r="BI159" s="370"/>
      <c r="BJ159" s="370"/>
      <c r="BK159" s="371"/>
      <c r="BL159" s="371"/>
      <c r="BM159" s="371"/>
      <c r="BN159" s="370"/>
      <c r="BO159" s="370"/>
      <c r="BP159" s="372"/>
      <c r="BQ159" s="372"/>
      <c r="BR159" s="372"/>
      <c r="BS159" s="373"/>
      <c r="BT159" s="373"/>
      <c r="BU159" s="373"/>
      <c r="BV159" s="373"/>
      <c r="BW159" s="373"/>
      <c r="BX159" s="373"/>
      <c r="BY159" s="252"/>
      <c r="BZ159" s="339" t="str">
        <f t="shared" si="620"/>
        <v>0</v>
      </c>
      <c r="CB159" s="340">
        <f t="shared" si="621"/>
        <v>0</v>
      </c>
      <c r="CC159" s="341">
        <f t="shared" si="622"/>
        <v>0</v>
      </c>
      <c r="CD159" s="341">
        <f t="shared" si="623"/>
        <v>0</v>
      </c>
      <c r="CE159" s="341">
        <f t="shared" si="624"/>
        <v>0</v>
      </c>
      <c r="CF159" s="341">
        <f t="shared" si="625"/>
        <v>0</v>
      </c>
      <c r="CG159" s="342">
        <f t="shared" si="626"/>
        <v>0</v>
      </c>
      <c r="CH159" s="341">
        <f t="shared" si="627"/>
        <v>0</v>
      </c>
      <c r="CI159" s="342">
        <f t="shared" si="628"/>
        <v>0</v>
      </c>
      <c r="CJ159" s="341">
        <f t="shared" si="629"/>
        <v>0</v>
      </c>
      <c r="CK159" s="342">
        <f t="shared" si="630"/>
        <v>0</v>
      </c>
      <c r="CL159" s="341">
        <f t="shared" si="631"/>
        <v>0</v>
      </c>
      <c r="CM159" s="341">
        <f t="shared" si="632"/>
        <v>0</v>
      </c>
      <c r="CN159" s="341">
        <f t="shared" si="633"/>
        <v>0</v>
      </c>
      <c r="CO159" s="341">
        <f t="shared" si="634"/>
        <v>0</v>
      </c>
      <c r="CP159" s="341">
        <f t="shared" si="635"/>
        <v>0</v>
      </c>
      <c r="CQ159" s="342">
        <f t="shared" si="636"/>
        <v>0</v>
      </c>
      <c r="CR159" s="341">
        <f t="shared" si="637"/>
        <v>0</v>
      </c>
      <c r="CS159" s="342">
        <f t="shared" si="638"/>
        <v>0</v>
      </c>
      <c r="CT159" s="341">
        <f t="shared" si="639"/>
        <v>0</v>
      </c>
      <c r="CU159" s="342">
        <f t="shared" si="640"/>
        <v>0</v>
      </c>
      <c r="CV159" s="344">
        <f t="shared" si="68"/>
        <v>0</v>
      </c>
      <c r="CW159" s="344">
        <f t="shared" si="641"/>
        <v>0</v>
      </c>
      <c r="CX159" s="344">
        <f t="shared" si="69"/>
        <v>0</v>
      </c>
      <c r="CY159" s="344">
        <f t="shared" si="642"/>
        <v>0</v>
      </c>
      <c r="CZ159" s="344">
        <f t="shared" si="71"/>
        <v>0</v>
      </c>
      <c r="DA159" s="344">
        <f t="shared" si="643"/>
        <v>0</v>
      </c>
      <c r="DB159" s="344">
        <f t="shared" si="73"/>
        <v>0</v>
      </c>
      <c r="DC159" s="344">
        <f t="shared" si="644"/>
        <v>0</v>
      </c>
      <c r="DD159" s="344">
        <f t="shared" si="75"/>
        <v>0</v>
      </c>
      <c r="DE159" s="344">
        <f t="shared" si="645"/>
        <v>0</v>
      </c>
      <c r="DF159" s="344">
        <f t="shared" si="77"/>
        <v>0</v>
      </c>
      <c r="DG159" s="344">
        <f t="shared" si="646"/>
        <v>0</v>
      </c>
      <c r="DH159" s="344">
        <f t="shared" si="79"/>
        <v>0</v>
      </c>
      <c r="DI159" s="344">
        <f t="shared" si="647"/>
        <v>0</v>
      </c>
      <c r="DJ159" s="344">
        <f t="shared" si="648"/>
        <v>0</v>
      </c>
      <c r="DK159" s="344">
        <f t="shared" si="649"/>
        <v>0</v>
      </c>
      <c r="DL159" s="344">
        <f t="shared" si="650"/>
        <v>0</v>
      </c>
      <c r="DM159" s="342">
        <f t="shared" si="651"/>
        <v>0</v>
      </c>
      <c r="DN159" s="344">
        <f t="shared" si="652"/>
        <v>0</v>
      </c>
      <c r="DO159" s="342">
        <f t="shared" si="653"/>
        <v>0</v>
      </c>
      <c r="DP159" s="344">
        <f t="shared" si="654"/>
        <v>0</v>
      </c>
      <c r="DQ159" s="342">
        <f t="shared" si="655"/>
        <v>0</v>
      </c>
      <c r="DR159" s="341">
        <f t="shared" ref="DR159:DR190" si="680">DI159*$BZ159</f>
        <v>0</v>
      </c>
      <c r="DS159" s="341">
        <f t="shared" si="656"/>
        <v>0</v>
      </c>
      <c r="DT159" s="341">
        <f t="shared" si="657"/>
        <v>0</v>
      </c>
      <c r="DU159" s="341">
        <f t="shared" si="658"/>
        <v>0</v>
      </c>
      <c r="DV159" s="341">
        <f t="shared" si="659"/>
        <v>0</v>
      </c>
      <c r="DW159" s="341">
        <f t="shared" si="660"/>
        <v>0</v>
      </c>
      <c r="DX159" s="341">
        <f t="shared" si="661"/>
        <v>0</v>
      </c>
      <c r="DY159" s="341">
        <f t="shared" si="662"/>
        <v>0</v>
      </c>
      <c r="DZ159" s="341">
        <f t="shared" si="663"/>
        <v>0</v>
      </c>
      <c r="EA159" s="341">
        <f t="shared" si="664"/>
        <v>0</v>
      </c>
      <c r="EB159" s="341">
        <f t="shared" si="665"/>
        <v>0</v>
      </c>
      <c r="EC159" s="341">
        <f t="shared" si="666"/>
        <v>0</v>
      </c>
      <c r="ED159" s="341">
        <f t="shared" si="667"/>
        <v>0</v>
      </c>
      <c r="EE159" s="341">
        <f t="shared" si="668"/>
        <v>0</v>
      </c>
      <c r="EF159" s="341">
        <f t="shared" si="669"/>
        <v>0</v>
      </c>
      <c r="EG159" s="341">
        <f t="shared" si="670"/>
        <v>0</v>
      </c>
      <c r="EH159" s="341">
        <f t="shared" si="671"/>
        <v>0</v>
      </c>
      <c r="EI159" s="346">
        <f t="shared" si="672"/>
        <v>0</v>
      </c>
      <c r="EJ159" s="341">
        <f t="shared" si="673"/>
        <v>0</v>
      </c>
      <c r="EK159" s="347">
        <f t="shared" si="674"/>
        <v>0</v>
      </c>
      <c r="EL159" s="341">
        <f t="shared" si="675"/>
        <v>0</v>
      </c>
      <c r="EM159" s="347">
        <f t="shared" si="676"/>
        <v>0</v>
      </c>
      <c r="EN159" s="348">
        <f t="shared" si="677"/>
        <v>0</v>
      </c>
    </row>
    <row r="160" spans="1:144" ht="19.5" customHeight="1">
      <c r="A160" s="349">
        <f t="shared" si="679"/>
        <v>147</v>
      </c>
      <c r="B160" s="1136"/>
      <c r="C160" s="1136"/>
      <c r="D160" s="350"/>
      <c r="E160" s="350"/>
      <c r="F160" s="350"/>
      <c r="G160" s="350"/>
      <c r="H160" s="350"/>
      <c r="I160" s="351" t="s">
        <v>17</v>
      </c>
      <c r="J160" s="350"/>
      <c r="K160" s="351" t="s">
        <v>44</v>
      </c>
      <c r="L160" s="350"/>
      <c r="M160" s="350"/>
      <c r="N160" s="326" t="str">
        <f>IF(L160="常勤",1,IF(M160="","",IF(M160=0,0,IF(ROUND(M160/⑤⑧処遇Ⅰ入力シート!$B$17,1)&lt;0.1,0.1,ROUND(M160/⑤⑧処遇Ⅰ入力シート!$B$17,1)))))</f>
        <v/>
      </c>
      <c r="O160" s="327"/>
      <c r="P160" s="328" t="s">
        <v>342</v>
      </c>
      <c r="Q160" s="352"/>
      <c r="R160" s="353"/>
      <c r="S160" s="354"/>
      <c r="T160" s="354"/>
      <c r="U160" s="355">
        <f t="shared" si="614"/>
        <v>0</v>
      </c>
      <c r="V160" s="354"/>
      <c r="W160" s="333" t="e">
        <f>ROUND((U160+V160)*⑤⑧処遇Ⅰ入力シート!$AG$17/⑤⑧処遇Ⅰ入力シート!$AC$17,0)</f>
        <v>#DIV/0!</v>
      </c>
      <c r="X160" s="356" t="e">
        <f t="shared" si="615"/>
        <v>#DIV/0!</v>
      </c>
      <c r="Y160" s="353"/>
      <c r="Z160" s="354"/>
      <c r="AA160" s="354"/>
      <c r="AB160" s="354"/>
      <c r="AC160" s="354"/>
      <c r="AD160" s="335">
        <f t="shared" si="616"/>
        <v>0</v>
      </c>
      <c r="AE160" s="333" t="e">
        <f>ROUND(AD160*⑤⑧処遇Ⅰ入力シート!$AG$17/⑤⑧処遇Ⅰ入力シート!$AC$17,0)</f>
        <v>#DIV/0!</v>
      </c>
      <c r="AF160" s="356" t="e">
        <f t="shared" si="617"/>
        <v>#DIV/0!</v>
      </c>
      <c r="AG160" s="357"/>
      <c r="AH160" s="354"/>
      <c r="AI160" s="354"/>
      <c r="AJ160" s="333" t="e">
        <f>ROUND(SUM(AG160:AI160)*⑤⑧処遇Ⅰ入力シート!$AG$17/⑤⑧処遇Ⅰ入力シート!$AC$17,0)</f>
        <v>#DIV/0!</v>
      </c>
      <c r="AK160" s="358" t="e">
        <f t="shared" si="618"/>
        <v>#DIV/0!</v>
      </c>
      <c r="AL160" s="338">
        <f t="shared" si="619"/>
        <v>0</v>
      </c>
      <c r="AM160" s="1131"/>
      <c r="AN160" s="1131"/>
      <c r="AO160" s="1131"/>
      <c r="AP160" s="252"/>
      <c r="AQ160" s="252"/>
      <c r="AR160" s="252"/>
      <c r="AS160" s="370"/>
      <c r="AT160" s="370"/>
      <c r="AU160" s="371"/>
      <c r="AV160" s="371"/>
      <c r="AW160" s="371"/>
      <c r="AX160" s="370"/>
      <c r="AY160" s="370"/>
      <c r="AZ160" s="372"/>
      <c r="BA160" s="372"/>
      <c r="BB160" s="373"/>
      <c r="BC160" s="373"/>
      <c r="BD160" s="373"/>
      <c r="BE160" s="373"/>
      <c r="BF160" s="373"/>
      <c r="BG160" s="373"/>
      <c r="BH160" s="228"/>
      <c r="BI160" s="370"/>
      <c r="BJ160" s="370"/>
      <c r="BK160" s="371"/>
      <c r="BL160" s="371"/>
      <c r="BM160" s="371"/>
      <c r="BN160" s="370"/>
      <c r="BO160" s="370"/>
      <c r="BP160" s="372"/>
      <c r="BQ160" s="372"/>
      <c r="BR160" s="372"/>
      <c r="BS160" s="373"/>
      <c r="BT160" s="373"/>
      <c r="BU160" s="373"/>
      <c r="BV160" s="373"/>
      <c r="BW160" s="373"/>
      <c r="BX160" s="373"/>
      <c r="BY160" s="252"/>
      <c r="BZ160" s="339" t="str">
        <f t="shared" si="620"/>
        <v>0</v>
      </c>
      <c r="CB160" s="340">
        <f t="shared" si="621"/>
        <v>0</v>
      </c>
      <c r="CC160" s="341">
        <f t="shared" si="622"/>
        <v>0</v>
      </c>
      <c r="CD160" s="341">
        <f t="shared" si="623"/>
        <v>0</v>
      </c>
      <c r="CE160" s="341">
        <f t="shared" si="624"/>
        <v>0</v>
      </c>
      <c r="CF160" s="341">
        <f t="shared" si="625"/>
        <v>0</v>
      </c>
      <c r="CG160" s="342">
        <f t="shared" si="626"/>
        <v>0</v>
      </c>
      <c r="CH160" s="341">
        <f t="shared" si="627"/>
        <v>0</v>
      </c>
      <c r="CI160" s="342">
        <f t="shared" si="628"/>
        <v>0</v>
      </c>
      <c r="CJ160" s="341">
        <f t="shared" si="629"/>
        <v>0</v>
      </c>
      <c r="CK160" s="342">
        <f t="shared" si="630"/>
        <v>0</v>
      </c>
      <c r="CL160" s="341">
        <f t="shared" si="631"/>
        <v>0</v>
      </c>
      <c r="CM160" s="341">
        <f t="shared" si="632"/>
        <v>0</v>
      </c>
      <c r="CN160" s="341">
        <f t="shared" si="633"/>
        <v>0</v>
      </c>
      <c r="CO160" s="341">
        <f t="shared" si="634"/>
        <v>0</v>
      </c>
      <c r="CP160" s="341">
        <f t="shared" si="635"/>
        <v>0</v>
      </c>
      <c r="CQ160" s="342">
        <f t="shared" si="636"/>
        <v>0</v>
      </c>
      <c r="CR160" s="341">
        <f t="shared" si="637"/>
        <v>0</v>
      </c>
      <c r="CS160" s="342">
        <f t="shared" si="638"/>
        <v>0</v>
      </c>
      <c r="CT160" s="341">
        <f t="shared" si="639"/>
        <v>0</v>
      </c>
      <c r="CU160" s="342">
        <f t="shared" si="640"/>
        <v>0</v>
      </c>
      <c r="CV160" s="344">
        <f t="shared" si="68"/>
        <v>0</v>
      </c>
      <c r="CW160" s="344">
        <f t="shared" si="641"/>
        <v>0</v>
      </c>
      <c r="CX160" s="344">
        <f t="shared" si="69"/>
        <v>0</v>
      </c>
      <c r="CY160" s="344">
        <f t="shared" si="642"/>
        <v>0</v>
      </c>
      <c r="CZ160" s="344">
        <f t="shared" si="71"/>
        <v>0</v>
      </c>
      <c r="DA160" s="344">
        <f t="shared" si="643"/>
        <v>0</v>
      </c>
      <c r="DB160" s="344">
        <f t="shared" si="73"/>
        <v>0</v>
      </c>
      <c r="DC160" s="344">
        <f t="shared" si="644"/>
        <v>0</v>
      </c>
      <c r="DD160" s="344">
        <f t="shared" si="75"/>
        <v>0</v>
      </c>
      <c r="DE160" s="344">
        <f t="shared" si="645"/>
        <v>0</v>
      </c>
      <c r="DF160" s="344">
        <f t="shared" si="77"/>
        <v>0</v>
      </c>
      <c r="DG160" s="344">
        <f t="shared" si="646"/>
        <v>0</v>
      </c>
      <c r="DH160" s="344">
        <f t="shared" si="79"/>
        <v>0</v>
      </c>
      <c r="DI160" s="344">
        <f t="shared" si="647"/>
        <v>0</v>
      </c>
      <c r="DJ160" s="344">
        <f t="shared" si="648"/>
        <v>0</v>
      </c>
      <c r="DK160" s="344">
        <f t="shared" si="649"/>
        <v>0</v>
      </c>
      <c r="DL160" s="344">
        <f t="shared" si="650"/>
        <v>0</v>
      </c>
      <c r="DM160" s="342">
        <f t="shared" si="651"/>
        <v>0</v>
      </c>
      <c r="DN160" s="344">
        <f t="shared" si="652"/>
        <v>0</v>
      </c>
      <c r="DO160" s="342">
        <f t="shared" si="653"/>
        <v>0</v>
      </c>
      <c r="DP160" s="344">
        <f t="shared" si="654"/>
        <v>0</v>
      </c>
      <c r="DQ160" s="342">
        <f t="shared" si="655"/>
        <v>0</v>
      </c>
      <c r="DR160" s="341">
        <f t="shared" si="680"/>
        <v>0</v>
      </c>
      <c r="DS160" s="341">
        <f t="shared" si="656"/>
        <v>0</v>
      </c>
      <c r="DT160" s="341">
        <f t="shared" si="657"/>
        <v>0</v>
      </c>
      <c r="DU160" s="341">
        <f t="shared" si="658"/>
        <v>0</v>
      </c>
      <c r="DV160" s="341">
        <f t="shared" si="659"/>
        <v>0</v>
      </c>
      <c r="DW160" s="341">
        <f t="shared" si="660"/>
        <v>0</v>
      </c>
      <c r="DX160" s="341">
        <f t="shared" si="661"/>
        <v>0</v>
      </c>
      <c r="DY160" s="341">
        <f t="shared" si="662"/>
        <v>0</v>
      </c>
      <c r="DZ160" s="341">
        <f t="shared" si="663"/>
        <v>0</v>
      </c>
      <c r="EA160" s="341">
        <f t="shared" si="664"/>
        <v>0</v>
      </c>
      <c r="EB160" s="341">
        <f t="shared" si="665"/>
        <v>0</v>
      </c>
      <c r="EC160" s="341">
        <f t="shared" si="666"/>
        <v>0</v>
      </c>
      <c r="ED160" s="341">
        <f t="shared" si="667"/>
        <v>0</v>
      </c>
      <c r="EE160" s="341">
        <f t="shared" si="668"/>
        <v>0</v>
      </c>
      <c r="EF160" s="341">
        <f t="shared" si="669"/>
        <v>0</v>
      </c>
      <c r="EG160" s="341">
        <f t="shared" si="670"/>
        <v>0</v>
      </c>
      <c r="EH160" s="341">
        <f t="shared" si="671"/>
        <v>0</v>
      </c>
      <c r="EI160" s="346">
        <f t="shared" si="672"/>
        <v>0</v>
      </c>
      <c r="EJ160" s="341">
        <f t="shared" si="673"/>
        <v>0</v>
      </c>
      <c r="EK160" s="347">
        <f t="shared" si="674"/>
        <v>0</v>
      </c>
      <c r="EL160" s="341">
        <f t="shared" si="675"/>
        <v>0</v>
      </c>
      <c r="EM160" s="347">
        <f t="shared" si="676"/>
        <v>0</v>
      </c>
      <c r="EN160" s="348">
        <f t="shared" si="677"/>
        <v>0</v>
      </c>
    </row>
    <row r="161" spans="1:144" ht="19.5" customHeight="1">
      <c r="A161" s="349">
        <f t="shared" si="679"/>
        <v>148</v>
      </c>
      <c r="B161" s="1136"/>
      <c r="C161" s="1136"/>
      <c r="D161" s="350"/>
      <c r="E161" s="350"/>
      <c r="F161" s="350"/>
      <c r="G161" s="350"/>
      <c r="H161" s="350"/>
      <c r="I161" s="351" t="s">
        <v>17</v>
      </c>
      <c r="J161" s="350"/>
      <c r="K161" s="351" t="s">
        <v>44</v>
      </c>
      <c r="L161" s="350"/>
      <c r="M161" s="350"/>
      <c r="N161" s="326" t="str">
        <f>IF(L161="常勤",1,IF(M161="","",IF(M161=0,0,IF(ROUND(M161/⑤⑧処遇Ⅰ入力シート!$B$17,1)&lt;0.1,0.1,ROUND(M161/⑤⑧処遇Ⅰ入力シート!$B$17,1)))))</f>
        <v/>
      </c>
      <c r="O161" s="327"/>
      <c r="P161" s="328" t="s">
        <v>342</v>
      </c>
      <c r="Q161" s="352"/>
      <c r="R161" s="353"/>
      <c r="S161" s="354"/>
      <c r="T161" s="354"/>
      <c r="U161" s="355">
        <f t="shared" si="614"/>
        <v>0</v>
      </c>
      <c r="V161" s="354"/>
      <c r="W161" s="333" t="e">
        <f>ROUND((U161+V161)*⑤⑧処遇Ⅰ入力シート!$AG$17/⑤⑧処遇Ⅰ入力シート!$AC$17,0)</f>
        <v>#DIV/0!</v>
      </c>
      <c r="X161" s="356" t="e">
        <f t="shared" si="615"/>
        <v>#DIV/0!</v>
      </c>
      <c r="Y161" s="353"/>
      <c r="Z161" s="354"/>
      <c r="AA161" s="354"/>
      <c r="AB161" s="354"/>
      <c r="AC161" s="354"/>
      <c r="AD161" s="335">
        <f t="shared" si="616"/>
        <v>0</v>
      </c>
      <c r="AE161" s="333" t="e">
        <f>ROUND(AD161*⑤⑧処遇Ⅰ入力シート!$AG$17/⑤⑧処遇Ⅰ入力シート!$AC$17,0)</f>
        <v>#DIV/0!</v>
      </c>
      <c r="AF161" s="356" t="e">
        <f t="shared" si="617"/>
        <v>#DIV/0!</v>
      </c>
      <c r="AG161" s="357"/>
      <c r="AH161" s="354"/>
      <c r="AI161" s="354"/>
      <c r="AJ161" s="333" t="e">
        <f>ROUND(SUM(AG161:AI161)*⑤⑧処遇Ⅰ入力シート!$AG$17/⑤⑧処遇Ⅰ入力シート!$AC$17,0)</f>
        <v>#DIV/0!</v>
      </c>
      <c r="AK161" s="358" t="e">
        <f t="shared" si="618"/>
        <v>#DIV/0!</v>
      </c>
      <c r="AL161" s="338">
        <f t="shared" si="619"/>
        <v>0</v>
      </c>
      <c r="AM161" s="1131"/>
      <c r="AN161" s="1131"/>
      <c r="AO161" s="1131"/>
      <c r="AP161" s="252"/>
      <c r="AQ161" s="252"/>
      <c r="AR161" s="252"/>
      <c r="AS161" s="370"/>
      <c r="AT161" s="370"/>
      <c r="AU161" s="371"/>
      <c r="AV161" s="371"/>
      <c r="AW161" s="371"/>
      <c r="AX161" s="370"/>
      <c r="AY161" s="370"/>
      <c r="AZ161" s="372"/>
      <c r="BA161" s="372"/>
      <c r="BB161" s="373"/>
      <c r="BC161" s="373"/>
      <c r="BD161" s="373"/>
      <c r="BE161" s="373"/>
      <c r="BF161" s="373"/>
      <c r="BG161" s="373"/>
      <c r="BH161" s="228"/>
      <c r="BI161" s="370"/>
      <c r="BJ161" s="370"/>
      <c r="BK161" s="371"/>
      <c r="BL161" s="371"/>
      <c r="BM161" s="371"/>
      <c r="BN161" s="370"/>
      <c r="BO161" s="370"/>
      <c r="BP161" s="372"/>
      <c r="BQ161" s="372"/>
      <c r="BR161" s="372"/>
      <c r="BS161" s="373"/>
      <c r="BT161" s="373"/>
      <c r="BU161" s="373"/>
      <c r="BV161" s="373"/>
      <c r="BW161" s="373"/>
      <c r="BX161" s="373"/>
      <c r="BY161" s="252"/>
      <c r="BZ161" s="339" t="str">
        <f t="shared" si="620"/>
        <v>0</v>
      </c>
      <c r="CB161" s="340">
        <f t="shared" si="621"/>
        <v>0</v>
      </c>
      <c r="CC161" s="341">
        <f t="shared" si="622"/>
        <v>0</v>
      </c>
      <c r="CD161" s="341">
        <f t="shared" si="623"/>
        <v>0</v>
      </c>
      <c r="CE161" s="341">
        <f t="shared" si="624"/>
        <v>0</v>
      </c>
      <c r="CF161" s="341">
        <f t="shared" si="625"/>
        <v>0</v>
      </c>
      <c r="CG161" s="342">
        <f t="shared" si="626"/>
        <v>0</v>
      </c>
      <c r="CH161" s="341">
        <f t="shared" si="627"/>
        <v>0</v>
      </c>
      <c r="CI161" s="342">
        <f t="shared" si="628"/>
        <v>0</v>
      </c>
      <c r="CJ161" s="341">
        <f t="shared" si="629"/>
        <v>0</v>
      </c>
      <c r="CK161" s="342">
        <f t="shared" si="630"/>
        <v>0</v>
      </c>
      <c r="CL161" s="341">
        <f t="shared" si="631"/>
        <v>0</v>
      </c>
      <c r="CM161" s="341">
        <f t="shared" si="632"/>
        <v>0</v>
      </c>
      <c r="CN161" s="341">
        <f t="shared" si="633"/>
        <v>0</v>
      </c>
      <c r="CO161" s="341">
        <f t="shared" si="634"/>
        <v>0</v>
      </c>
      <c r="CP161" s="341">
        <f t="shared" si="635"/>
        <v>0</v>
      </c>
      <c r="CQ161" s="342">
        <f t="shared" si="636"/>
        <v>0</v>
      </c>
      <c r="CR161" s="341">
        <f t="shared" si="637"/>
        <v>0</v>
      </c>
      <c r="CS161" s="342">
        <f t="shared" si="638"/>
        <v>0</v>
      </c>
      <c r="CT161" s="341">
        <f t="shared" si="639"/>
        <v>0</v>
      </c>
      <c r="CU161" s="342">
        <f t="shared" si="640"/>
        <v>0</v>
      </c>
      <c r="CV161" s="344">
        <f t="shared" si="68"/>
        <v>0</v>
      </c>
      <c r="CW161" s="344">
        <f t="shared" si="641"/>
        <v>0</v>
      </c>
      <c r="CX161" s="344">
        <f t="shared" si="69"/>
        <v>0</v>
      </c>
      <c r="CY161" s="344">
        <f t="shared" si="642"/>
        <v>0</v>
      </c>
      <c r="CZ161" s="344">
        <f t="shared" si="71"/>
        <v>0</v>
      </c>
      <c r="DA161" s="344">
        <f t="shared" si="643"/>
        <v>0</v>
      </c>
      <c r="DB161" s="344">
        <f t="shared" si="73"/>
        <v>0</v>
      </c>
      <c r="DC161" s="344">
        <f t="shared" si="644"/>
        <v>0</v>
      </c>
      <c r="DD161" s="344">
        <f t="shared" si="75"/>
        <v>0</v>
      </c>
      <c r="DE161" s="344">
        <f t="shared" si="645"/>
        <v>0</v>
      </c>
      <c r="DF161" s="344">
        <f t="shared" si="77"/>
        <v>0</v>
      </c>
      <c r="DG161" s="344">
        <f t="shared" si="646"/>
        <v>0</v>
      </c>
      <c r="DH161" s="344">
        <f t="shared" si="79"/>
        <v>0</v>
      </c>
      <c r="DI161" s="344">
        <f t="shared" si="647"/>
        <v>0</v>
      </c>
      <c r="DJ161" s="344">
        <f t="shared" si="648"/>
        <v>0</v>
      </c>
      <c r="DK161" s="344">
        <f t="shared" si="649"/>
        <v>0</v>
      </c>
      <c r="DL161" s="344">
        <f t="shared" si="650"/>
        <v>0</v>
      </c>
      <c r="DM161" s="342">
        <f t="shared" si="651"/>
        <v>0</v>
      </c>
      <c r="DN161" s="344">
        <f t="shared" si="652"/>
        <v>0</v>
      </c>
      <c r="DO161" s="342">
        <f t="shared" si="653"/>
        <v>0</v>
      </c>
      <c r="DP161" s="344">
        <f t="shared" si="654"/>
        <v>0</v>
      </c>
      <c r="DQ161" s="342">
        <f t="shared" si="655"/>
        <v>0</v>
      </c>
      <c r="DR161" s="341">
        <f t="shared" si="680"/>
        <v>0</v>
      </c>
      <c r="DS161" s="341">
        <f t="shared" si="656"/>
        <v>0</v>
      </c>
      <c r="DT161" s="341">
        <f t="shared" si="657"/>
        <v>0</v>
      </c>
      <c r="DU161" s="341">
        <f t="shared" si="658"/>
        <v>0</v>
      </c>
      <c r="DV161" s="341">
        <f t="shared" si="659"/>
        <v>0</v>
      </c>
      <c r="DW161" s="341">
        <f t="shared" si="660"/>
        <v>0</v>
      </c>
      <c r="DX161" s="341">
        <f t="shared" si="661"/>
        <v>0</v>
      </c>
      <c r="DY161" s="341">
        <f t="shared" si="662"/>
        <v>0</v>
      </c>
      <c r="DZ161" s="341">
        <f t="shared" si="663"/>
        <v>0</v>
      </c>
      <c r="EA161" s="341">
        <f t="shared" si="664"/>
        <v>0</v>
      </c>
      <c r="EB161" s="341">
        <f t="shared" si="665"/>
        <v>0</v>
      </c>
      <c r="EC161" s="341">
        <f t="shared" si="666"/>
        <v>0</v>
      </c>
      <c r="ED161" s="341">
        <f t="shared" si="667"/>
        <v>0</v>
      </c>
      <c r="EE161" s="341">
        <f t="shared" si="668"/>
        <v>0</v>
      </c>
      <c r="EF161" s="341">
        <f t="shared" si="669"/>
        <v>0</v>
      </c>
      <c r="EG161" s="341">
        <f t="shared" si="670"/>
        <v>0</v>
      </c>
      <c r="EH161" s="341">
        <f t="shared" si="671"/>
        <v>0</v>
      </c>
      <c r="EI161" s="346">
        <f t="shared" si="672"/>
        <v>0</v>
      </c>
      <c r="EJ161" s="341">
        <f t="shared" si="673"/>
        <v>0</v>
      </c>
      <c r="EK161" s="347">
        <f t="shared" si="674"/>
        <v>0</v>
      </c>
      <c r="EL161" s="341">
        <f t="shared" si="675"/>
        <v>0</v>
      </c>
      <c r="EM161" s="347">
        <f t="shared" si="676"/>
        <v>0</v>
      </c>
      <c r="EN161" s="348">
        <f t="shared" si="677"/>
        <v>0</v>
      </c>
    </row>
    <row r="162" spans="1:144" ht="19.5" customHeight="1">
      <c r="A162" s="349">
        <f t="shared" si="679"/>
        <v>149</v>
      </c>
      <c r="B162" s="1136"/>
      <c r="C162" s="1136"/>
      <c r="D162" s="350"/>
      <c r="E162" s="350"/>
      <c r="F162" s="350"/>
      <c r="G162" s="350"/>
      <c r="H162" s="350"/>
      <c r="I162" s="351" t="s">
        <v>17</v>
      </c>
      <c r="J162" s="350"/>
      <c r="K162" s="351" t="s">
        <v>44</v>
      </c>
      <c r="L162" s="350"/>
      <c r="M162" s="350"/>
      <c r="N162" s="326" t="str">
        <f>IF(L162="常勤",1,IF(M162="","",IF(M162=0,0,IF(ROUND(M162/⑤⑧処遇Ⅰ入力シート!$B$17,1)&lt;0.1,0.1,ROUND(M162/⑤⑧処遇Ⅰ入力シート!$B$17,1)))))</f>
        <v/>
      </c>
      <c r="O162" s="327"/>
      <c r="P162" s="328" t="s">
        <v>342</v>
      </c>
      <c r="Q162" s="352"/>
      <c r="R162" s="353"/>
      <c r="S162" s="354"/>
      <c r="T162" s="354"/>
      <c r="U162" s="355">
        <f t="shared" si="614"/>
        <v>0</v>
      </c>
      <c r="V162" s="354"/>
      <c r="W162" s="333" t="e">
        <f>ROUND((U162+V162)*⑤⑧処遇Ⅰ入力シート!$AG$17/⑤⑧処遇Ⅰ入力シート!$AC$17,0)</f>
        <v>#DIV/0!</v>
      </c>
      <c r="X162" s="356" t="e">
        <f t="shared" si="615"/>
        <v>#DIV/0!</v>
      </c>
      <c r="Y162" s="353"/>
      <c r="Z162" s="354"/>
      <c r="AA162" s="354"/>
      <c r="AB162" s="354"/>
      <c r="AC162" s="354"/>
      <c r="AD162" s="335">
        <f t="shared" si="616"/>
        <v>0</v>
      </c>
      <c r="AE162" s="333" t="e">
        <f>ROUND(AD162*⑤⑧処遇Ⅰ入力シート!$AG$17/⑤⑧処遇Ⅰ入力シート!$AC$17,0)</f>
        <v>#DIV/0!</v>
      </c>
      <c r="AF162" s="356" t="e">
        <f t="shared" si="617"/>
        <v>#DIV/0!</v>
      </c>
      <c r="AG162" s="357"/>
      <c r="AH162" s="354"/>
      <c r="AI162" s="354"/>
      <c r="AJ162" s="333" t="e">
        <f>ROUND(SUM(AG162:AI162)*⑤⑧処遇Ⅰ入力シート!$AG$17/⑤⑧処遇Ⅰ入力シート!$AC$17,0)</f>
        <v>#DIV/0!</v>
      </c>
      <c r="AK162" s="358" t="e">
        <f t="shared" si="618"/>
        <v>#DIV/0!</v>
      </c>
      <c r="AL162" s="338">
        <f t="shared" si="619"/>
        <v>0</v>
      </c>
      <c r="AM162" s="1131"/>
      <c r="AN162" s="1131"/>
      <c r="AO162" s="1131"/>
      <c r="AP162" s="252"/>
      <c r="AQ162" s="252"/>
      <c r="AR162" s="252"/>
      <c r="AS162" s="370"/>
      <c r="AT162" s="370"/>
      <c r="AU162" s="371"/>
      <c r="AV162" s="371"/>
      <c r="AW162" s="371"/>
      <c r="AX162" s="370"/>
      <c r="AY162" s="370"/>
      <c r="AZ162" s="372"/>
      <c r="BA162" s="372"/>
      <c r="BB162" s="373"/>
      <c r="BC162" s="373"/>
      <c r="BD162" s="373"/>
      <c r="BE162" s="373"/>
      <c r="BF162" s="373"/>
      <c r="BG162" s="373"/>
      <c r="BH162" s="228"/>
      <c r="BI162" s="370"/>
      <c r="BJ162" s="370"/>
      <c r="BK162" s="371"/>
      <c r="BL162" s="371"/>
      <c r="BM162" s="371"/>
      <c r="BN162" s="370"/>
      <c r="BO162" s="370"/>
      <c r="BP162" s="372"/>
      <c r="BQ162" s="372"/>
      <c r="BR162" s="372"/>
      <c r="BS162" s="373"/>
      <c r="BT162" s="373"/>
      <c r="BU162" s="373"/>
      <c r="BV162" s="373"/>
      <c r="BW162" s="373"/>
      <c r="BX162" s="373"/>
      <c r="BY162" s="252"/>
      <c r="BZ162" s="339" t="str">
        <f t="shared" si="620"/>
        <v>0</v>
      </c>
      <c r="CB162" s="340">
        <f t="shared" si="621"/>
        <v>0</v>
      </c>
      <c r="CC162" s="341">
        <f t="shared" si="622"/>
        <v>0</v>
      </c>
      <c r="CD162" s="341">
        <f t="shared" si="623"/>
        <v>0</v>
      </c>
      <c r="CE162" s="341">
        <f t="shared" si="624"/>
        <v>0</v>
      </c>
      <c r="CF162" s="341">
        <f t="shared" si="625"/>
        <v>0</v>
      </c>
      <c r="CG162" s="342">
        <f t="shared" si="626"/>
        <v>0</v>
      </c>
      <c r="CH162" s="341">
        <f t="shared" si="627"/>
        <v>0</v>
      </c>
      <c r="CI162" s="342">
        <f t="shared" si="628"/>
        <v>0</v>
      </c>
      <c r="CJ162" s="341">
        <f t="shared" si="629"/>
        <v>0</v>
      </c>
      <c r="CK162" s="342">
        <f t="shared" si="630"/>
        <v>0</v>
      </c>
      <c r="CL162" s="341">
        <f t="shared" si="631"/>
        <v>0</v>
      </c>
      <c r="CM162" s="341">
        <f t="shared" si="632"/>
        <v>0</v>
      </c>
      <c r="CN162" s="341">
        <f t="shared" si="633"/>
        <v>0</v>
      </c>
      <c r="CO162" s="341">
        <f t="shared" si="634"/>
        <v>0</v>
      </c>
      <c r="CP162" s="341">
        <f t="shared" si="635"/>
        <v>0</v>
      </c>
      <c r="CQ162" s="342">
        <f t="shared" si="636"/>
        <v>0</v>
      </c>
      <c r="CR162" s="341">
        <f t="shared" si="637"/>
        <v>0</v>
      </c>
      <c r="CS162" s="342">
        <f t="shared" si="638"/>
        <v>0</v>
      </c>
      <c r="CT162" s="341">
        <f t="shared" si="639"/>
        <v>0</v>
      </c>
      <c r="CU162" s="342">
        <f t="shared" si="640"/>
        <v>0</v>
      </c>
      <c r="CV162" s="344">
        <f t="shared" si="68"/>
        <v>0</v>
      </c>
      <c r="CW162" s="344">
        <f t="shared" si="641"/>
        <v>0</v>
      </c>
      <c r="CX162" s="344">
        <f t="shared" si="69"/>
        <v>0</v>
      </c>
      <c r="CY162" s="344">
        <f t="shared" si="642"/>
        <v>0</v>
      </c>
      <c r="CZ162" s="344">
        <f t="shared" si="71"/>
        <v>0</v>
      </c>
      <c r="DA162" s="344">
        <f t="shared" si="643"/>
        <v>0</v>
      </c>
      <c r="DB162" s="344">
        <f t="shared" si="73"/>
        <v>0</v>
      </c>
      <c r="DC162" s="344">
        <f t="shared" si="644"/>
        <v>0</v>
      </c>
      <c r="DD162" s="344">
        <f t="shared" si="75"/>
        <v>0</v>
      </c>
      <c r="DE162" s="344">
        <f t="shared" si="645"/>
        <v>0</v>
      </c>
      <c r="DF162" s="344">
        <f t="shared" si="77"/>
        <v>0</v>
      </c>
      <c r="DG162" s="344">
        <f t="shared" si="646"/>
        <v>0</v>
      </c>
      <c r="DH162" s="344">
        <f t="shared" si="79"/>
        <v>0</v>
      </c>
      <c r="DI162" s="344">
        <f t="shared" si="647"/>
        <v>0</v>
      </c>
      <c r="DJ162" s="344">
        <f t="shared" si="648"/>
        <v>0</v>
      </c>
      <c r="DK162" s="344">
        <f t="shared" si="649"/>
        <v>0</v>
      </c>
      <c r="DL162" s="344">
        <f t="shared" si="650"/>
        <v>0</v>
      </c>
      <c r="DM162" s="342">
        <f t="shared" si="651"/>
        <v>0</v>
      </c>
      <c r="DN162" s="344">
        <f t="shared" si="652"/>
        <v>0</v>
      </c>
      <c r="DO162" s="342">
        <f t="shared" si="653"/>
        <v>0</v>
      </c>
      <c r="DP162" s="344">
        <f t="shared" si="654"/>
        <v>0</v>
      </c>
      <c r="DQ162" s="342">
        <f t="shared" si="655"/>
        <v>0</v>
      </c>
      <c r="DR162" s="341">
        <f t="shared" si="680"/>
        <v>0</v>
      </c>
      <c r="DS162" s="341">
        <f t="shared" si="656"/>
        <v>0</v>
      </c>
      <c r="DT162" s="341">
        <f t="shared" si="657"/>
        <v>0</v>
      </c>
      <c r="DU162" s="341">
        <f t="shared" si="658"/>
        <v>0</v>
      </c>
      <c r="DV162" s="341">
        <f t="shared" si="659"/>
        <v>0</v>
      </c>
      <c r="DW162" s="341">
        <f t="shared" si="660"/>
        <v>0</v>
      </c>
      <c r="DX162" s="341">
        <f t="shared" si="661"/>
        <v>0</v>
      </c>
      <c r="DY162" s="341">
        <f t="shared" si="662"/>
        <v>0</v>
      </c>
      <c r="DZ162" s="341">
        <f t="shared" si="663"/>
        <v>0</v>
      </c>
      <c r="EA162" s="341">
        <f t="shared" si="664"/>
        <v>0</v>
      </c>
      <c r="EB162" s="341">
        <f t="shared" si="665"/>
        <v>0</v>
      </c>
      <c r="EC162" s="341">
        <f t="shared" si="666"/>
        <v>0</v>
      </c>
      <c r="ED162" s="341">
        <f t="shared" si="667"/>
        <v>0</v>
      </c>
      <c r="EE162" s="341">
        <f t="shared" si="668"/>
        <v>0</v>
      </c>
      <c r="EF162" s="341">
        <f t="shared" si="669"/>
        <v>0</v>
      </c>
      <c r="EG162" s="341">
        <f t="shared" si="670"/>
        <v>0</v>
      </c>
      <c r="EH162" s="341">
        <f t="shared" si="671"/>
        <v>0</v>
      </c>
      <c r="EI162" s="346">
        <f t="shared" si="672"/>
        <v>0</v>
      </c>
      <c r="EJ162" s="341">
        <f t="shared" si="673"/>
        <v>0</v>
      </c>
      <c r="EK162" s="347">
        <f t="shared" si="674"/>
        <v>0</v>
      </c>
      <c r="EL162" s="341">
        <f t="shared" si="675"/>
        <v>0</v>
      </c>
      <c r="EM162" s="347">
        <f t="shared" si="676"/>
        <v>0</v>
      </c>
      <c r="EN162" s="348">
        <f t="shared" si="677"/>
        <v>0</v>
      </c>
    </row>
    <row r="163" spans="1:144" ht="19.5" customHeight="1">
      <c r="A163" s="349">
        <f t="shared" si="679"/>
        <v>150</v>
      </c>
      <c r="B163" s="1136"/>
      <c r="C163" s="1136"/>
      <c r="D163" s="350"/>
      <c r="E163" s="350"/>
      <c r="F163" s="350"/>
      <c r="G163" s="350"/>
      <c r="H163" s="350"/>
      <c r="I163" s="351" t="s">
        <v>17</v>
      </c>
      <c r="J163" s="350"/>
      <c r="K163" s="351" t="s">
        <v>44</v>
      </c>
      <c r="L163" s="350"/>
      <c r="M163" s="350"/>
      <c r="N163" s="326" t="str">
        <f>IF(L163="常勤",1,IF(M163="","",IF(M163=0,0,IF(ROUND(M163/⑤⑧処遇Ⅰ入力シート!$B$17,1)&lt;0.1,0.1,ROUND(M163/⑤⑧処遇Ⅰ入力シート!$B$17,1)))))</f>
        <v/>
      </c>
      <c r="O163" s="327"/>
      <c r="P163" s="328" t="s">
        <v>342</v>
      </c>
      <c r="Q163" s="352"/>
      <c r="R163" s="353"/>
      <c r="S163" s="354"/>
      <c r="T163" s="354"/>
      <c r="U163" s="355">
        <f t="shared" si="614"/>
        <v>0</v>
      </c>
      <c r="V163" s="354"/>
      <c r="W163" s="333" t="e">
        <f>ROUND((U163+V163)*⑤⑧処遇Ⅰ入力シート!$AG$17/⑤⑧処遇Ⅰ入力シート!$AC$17,0)</f>
        <v>#DIV/0!</v>
      </c>
      <c r="X163" s="356" t="e">
        <f t="shared" si="615"/>
        <v>#DIV/0!</v>
      </c>
      <c r="Y163" s="353"/>
      <c r="Z163" s="354"/>
      <c r="AA163" s="354"/>
      <c r="AB163" s="354"/>
      <c r="AC163" s="354"/>
      <c r="AD163" s="335">
        <f t="shared" si="616"/>
        <v>0</v>
      </c>
      <c r="AE163" s="333" t="e">
        <f>ROUND(AD163*⑤⑧処遇Ⅰ入力シート!$AG$17/⑤⑧処遇Ⅰ入力シート!$AC$17,0)</f>
        <v>#DIV/0!</v>
      </c>
      <c r="AF163" s="356" t="e">
        <f t="shared" si="617"/>
        <v>#DIV/0!</v>
      </c>
      <c r="AG163" s="357"/>
      <c r="AH163" s="354"/>
      <c r="AI163" s="354"/>
      <c r="AJ163" s="333" t="e">
        <f>ROUND(SUM(AG163:AI163)*⑤⑧処遇Ⅰ入力シート!$AG$17/⑤⑧処遇Ⅰ入力シート!$AC$17,0)</f>
        <v>#DIV/0!</v>
      </c>
      <c r="AK163" s="358" t="e">
        <f t="shared" si="618"/>
        <v>#DIV/0!</v>
      </c>
      <c r="AL163" s="338">
        <f t="shared" si="619"/>
        <v>0</v>
      </c>
      <c r="AM163" s="1131"/>
      <c r="AN163" s="1131"/>
      <c r="AO163" s="1131"/>
      <c r="AP163" s="252"/>
      <c r="AQ163" s="252"/>
      <c r="AR163" s="252"/>
      <c r="AS163" s="370"/>
      <c r="AT163" s="370"/>
      <c r="AU163" s="371"/>
      <c r="AV163" s="371"/>
      <c r="AW163" s="371"/>
      <c r="AX163" s="370"/>
      <c r="AY163" s="370"/>
      <c r="AZ163" s="372"/>
      <c r="BA163" s="372"/>
      <c r="BB163" s="373"/>
      <c r="BC163" s="373"/>
      <c r="BD163" s="373"/>
      <c r="BE163" s="373"/>
      <c r="BF163" s="373"/>
      <c r="BG163" s="373"/>
      <c r="BH163" s="228"/>
      <c r="BI163" s="370"/>
      <c r="BJ163" s="370"/>
      <c r="BK163" s="371"/>
      <c r="BL163" s="371"/>
      <c r="BM163" s="371"/>
      <c r="BN163" s="370"/>
      <c r="BO163" s="370"/>
      <c r="BP163" s="372"/>
      <c r="BQ163" s="372"/>
      <c r="BR163" s="372"/>
      <c r="BS163" s="373"/>
      <c r="BT163" s="373"/>
      <c r="BU163" s="373"/>
      <c r="BV163" s="373"/>
      <c r="BW163" s="373"/>
      <c r="BX163" s="373"/>
      <c r="BY163" s="252"/>
      <c r="BZ163" s="339" t="str">
        <f t="shared" si="620"/>
        <v>0</v>
      </c>
      <c r="CB163" s="340">
        <f t="shared" si="621"/>
        <v>0</v>
      </c>
      <c r="CC163" s="341">
        <f t="shared" si="622"/>
        <v>0</v>
      </c>
      <c r="CD163" s="341">
        <f t="shared" si="623"/>
        <v>0</v>
      </c>
      <c r="CE163" s="341">
        <f t="shared" si="624"/>
        <v>0</v>
      </c>
      <c r="CF163" s="341">
        <f t="shared" si="625"/>
        <v>0</v>
      </c>
      <c r="CG163" s="342">
        <f t="shared" si="626"/>
        <v>0</v>
      </c>
      <c r="CH163" s="341">
        <f t="shared" si="627"/>
        <v>0</v>
      </c>
      <c r="CI163" s="342">
        <f t="shared" si="628"/>
        <v>0</v>
      </c>
      <c r="CJ163" s="341">
        <f t="shared" si="629"/>
        <v>0</v>
      </c>
      <c r="CK163" s="342">
        <f t="shared" si="630"/>
        <v>0</v>
      </c>
      <c r="CL163" s="341">
        <f t="shared" si="631"/>
        <v>0</v>
      </c>
      <c r="CM163" s="341">
        <f t="shared" si="632"/>
        <v>0</v>
      </c>
      <c r="CN163" s="341">
        <f t="shared" si="633"/>
        <v>0</v>
      </c>
      <c r="CO163" s="341">
        <f t="shared" si="634"/>
        <v>0</v>
      </c>
      <c r="CP163" s="341">
        <f t="shared" si="635"/>
        <v>0</v>
      </c>
      <c r="CQ163" s="342">
        <f t="shared" si="636"/>
        <v>0</v>
      </c>
      <c r="CR163" s="341">
        <f t="shared" si="637"/>
        <v>0</v>
      </c>
      <c r="CS163" s="342">
        <f t="shared" si="638"/>
        <v>0</v>
      </c>
      <c r="CT163" s="341">
        <f t="shared" si="639"/>
        <v>0</v>
      </c>
      <c r="CU163" s="342">
        <f t="shared" si="640"/>
        <v>0</v>
      </c>
      <c r="CV163" s="344">
        <f t="shared" si="68"/>
        <v>0</v>
      </c>
      <c r="CW163" s="344">
        <f t="shared" si="641"/>
        <v>0</v>
      </c>
      <c r="CX163" s="344">
        <f t="shared" si="69"/>
        <v>0</v>
      </c>
      <c r="CY163" s="344">
        <f t="shared" si="642"/>
        <v>0</v>
      </c>
      <c r="CZ163" s="344">
        <f t="shared" si="71"/>
        <v>0</v>
      </c>
      <c r="DA163" s="344">
        <f t="shared" si="643"/>
        <v>0</v>
      </c>
      <c r="DB163" s="344">
        <f t="shared" si="73"/>
        <v>0</v>
      </c>
      <c r="DC163" s="344">
        <f t="shared" si="644"/>
        <v>0</v>
      </c>
      <c r="DD163" s="344">
        <f t="shared" si="75"/>
        <v>0</v>
      </c>
      <c r="DE163" s="344">
        <f t="shared" si="645"/>
        <v>0</v>
      </c>
      <c r="DF163" s="344">
        <f t="shared" si="77"/>
        <v>0</v>
      </c>
      <c r="DG163" s="344">
        <f t="shared" si="646"/>
        <v>0</v>
      </c>
      <c r="DH163" s="344">
        <f t="shared" si="79"/>
        <v>0</v>
      </c>
      <c r="DI163" s="344">
        <f t="shared" si="647"/>
        <v>0</v>
      </c>
      <c r="DJ163" s="344">
        <f t="shared" si="648"/>
        <v>0</v>
      </c>
      <c r="DK163" s="344">
        <f t="shared" si="649"/>
        <v>0</v>
      </c>
      <c r="DL163" s="344">
        <f t="shared" si="650"/>
        <v>0</v>
      </c>
      <c r="DM163" s="342">
        <f t="shared" si="651"/>
        <v>0</v>
      </c>
      <c r="DN163" s="344">
        <f t="shared" si="652"/>
        <v>0</v>
      </c>
      <c r="DO163" s="342">
        <f t="shared" si="653"/>
        <v>0</v>
      </c>
      <c r="DP163" s="344">
        <f t="shared" si="654"/>
        <v>0</v>
      </c>
      <c r="DQ163" s="342">
        <f t="shared" si="655"/>
        <v>0</v>
      </c>
      <c r="DR163" s="341">
        <f t="shared" si="680"/>
        <v>0</v>
      </c>
      <c r="DS163" s="341">
        <f t="shared" si="656"/>
        <v>0</v>
      </c>
      <c r="DT163" s="341">
        <f t="shared" si="657"/>
        <v>0</v>
      </c>
      <c r="DU163" s="341">
        <f t="shared" si="658"/>
        <v>0</v>
      </c>
      <c r="DV163" s="341">
        <f t="shared" si="659"/>
        <v>0</v>
      </c>
      <c r="DW163" s="341">
        <f t="shared" si="660"/>
        <v>0</v>
      </c>
      <c r="DX163" s="341">
        <f t="shared" si="661"/>
        <v>0</v>
      </c>
      <c r="DY163" s="341">
        <f t="shared" si="662"/>
        <v>0</v>
      </c>
      <c r="DZ163" s="341">
        <f t="shared" si="663"/>
        <v>0</v>
      </c>
      <c r="EA163" s="341">
        <f t="shared" si="664"/>
        <v>0</v>
      </c>
      <c r="EB163" s="341">
        <f t="shared" si="665"/>
        <v>0</v>
      </c>
      <c r="EC163" s="341">
        <f t="shared" si="666"/>
        <v>0</v>
      </c>
      <c r="ED163" s="341">
        <f t="shared" si="667"/>
        <v>0</v>
      </c>
      <c r="EE163" s="341">
        <f t="shared" si="668"/>
        <v>0</v>
      </c>
      <c r="EF163" s="341">
        <f t="shared" si="669"/>
        <v>0</v>
      </c>
      <c r="EG163" s="341">
        <f t="shared" si="670"/>
        <v>0</v>
      </c>
      <c r="EH163" s="341">
        <f t="shared" si="671"/>
        <v>0</v>
      </c>
      <c r="EI163" s="346">
        <f t="shared" si="672"/>
        <v>0</v>
      </c>
      <c r="EJ163" s="341">
        <f t="shared" si="673"/>
        <v>0</v>
      </c>
      <c r="EK163" s="347">
        <f t="shared" si="674"/>
        <v>0</v>
      </c>
      <c r="EL163" s="341">
        <f t="shared" si="675"/>
        <v>0</v>
      </c>
      <c r="EM163" s="347">
        <f t="shared" si="676"/>
        <v>0</v>
      </c>
      <c r="EN163" s="348">
        <f t="shared" si="677"/>
        <v>0</v>
      </c>
    </row>
    <row r="164" spans="1:144" ht="19.5" customHeight="1">
      <c r="A164" s="349">
        <f t="shared" si="679"/>
        <v>151</v>
      </c>
      <c r="B164" s="1136"/>
      <c r="C164" s="1136"/>
      <c r="D164" s="350"/>
      <c r="E164" s="350"/>
      <c r="F164" s="350"/>
      <c r="G164" s="350"/>
      <c r="H164" s="350"/>
      <c r="I164" s="351" t="s">
        <v>17</v>
      </c>
      <c r="J164" s="350"/>
      <c r="K164" s="351" t="s">
        <v>44</v>
      </c>
      <c r="L164" s="350"/>
      <c r="M164" s="350"/>
      <c r="N164" s="326" t="str">
        <f>IF(L164="常勤",1,IF(M164="","",IF(M164=0,0,IF(ROUND(M164/⑤⑧処遇Ⅰ入力シート!$B$17,1)&lt;0.1,0.1,ROUND(M164/⑤⑧処遇Ⅰ入力シート!$B$17,1)))))</f>
        <v/>
      </c>
      <c r="O164" s="327"/>
      <c r="P164" s="328" t="s">
        <v>342</v>
      </c>
      <c r="Q164" s="352"/>
      <c r="R164" s="353"/>
      <c r="S164" s="354"/>
      <c r="T164" s="354"/>
      <c r="U164" s="355">
        <f t="shared" si="559"/>
        <v>0</v>
      </c>
      <c r="V164" s="354"/>
      <c r="W164" s="333" t="e">
        <f>ROUND((U164+V164)*⑤⑧処遇Ⅰ入力シート!$AG$17/⑤⑧処遇Ⅰ入力シート!$AC$17,0)</f>
        <v>#DIV/0!</v>
      </c>
      <c r="X164" s="356" t="e">
        <f t="shared" si="560"/>
        <v>#DIV/0!</v>
      </c>
      <c r="Y164" s="353"/>
      <c r="Z164" s="354"/>
      <c r="AA164" s="354"/>
      <c r="AB164" s="354"/>
      <c r="AC164" s="354"/>
      <c r="AD164" s="335">
        <f t="shared" si="561"/>
        <v>0</v>
      </c>
      <c r="AE164" s="333" t="e">
        <f>ROUND(AD164*⑤⑧処遇Ⅰ入力シート!$AG$17/⑤⑧処遇Ⅰ入力シート!$AC$17,0)</f>
        <v>#DIV/0!</v>
      </c>
      <c r="AF164" s="356" t="e">
        <f t="shared" si="562"/>
        <v>#DIV/0!</v>
      </c>
      <c r="AG164" s="357"/>
      <c r="AH164" s="354"/>
      <c r="AI164" s="354"/>
      <c r="AJ164" s="333" t="e">
        <f>ROUND(SUM(AG164:AI164)*⑤⑧処遇Ⅰ入力シート!$AG$17/⑤⑧処遇Ⅰ入力シート!$AC$17,0)</f>
        <v>#DIV/0!</v>
      </c>
      <c r="AK164" s="358" t="e">
        <f t="shared" si="563"/>
        <v>#DIV/0!</v>
      </c>
      <c r="AL164" s="338">
        <f t="shared" si="564"/>
        <v>0</v>
      </c>
      <c r="AM164" s="1131"/>
      <c r="AN164" s="1131"/>
      <c r="AO164" s="1131"/>
      <c r="AP164" s="252"/>
      <c r="AQ164" s="252"/>
      <c r="AR164" s="252"/>
      <c r="AS164" s="370"/>
      <c r="AT164" s="370"/>
      <c r="AU164" s="371"/>
      <c r="AV164" s="371"/>
      <c r="AW164" s="371"/>
      <c r="AX164" s="370"/>
      <c r="AY164" s="370"/>
      <c r="AZ164" s="372"/>
      <c r="BA164" s="372"/>
      <c r="BB164" s="373"/>
      <c r="BC164" s="373"/>
      <c r="BD164" s="373"/>
      <c r="BE164" s="373"/>
      <c r="BF164" s="373"/>
      <c r="BG164" s="373"/>
      <c r="BH164" s="228"/>
      <c r="BI164" s="370"/>
      <c r="BJ164" s="370"/>
      <c r="BK164" s="371"/>
      <c r="BL164" s="371"/>
      <c r="BM164" s="371"/>
      <c r="BN164" s="370"/>
      <c r="BO164" s="370"/>
      <c r="BP164" s="372"/>
      <c r="BQ164" s="372"/>
      <c r="BR164" s="372"/>
      <c r="BS164" s="373"/>
      <c r="BT164" s="373"/>
      <c r="BU164" s="373"/>
      <c r="BV164" s="373"/>
      <c r="BW164" s="373"/>
      <c r="BX164" s="373"/>
      <c r="BY164" s="252"/>
      <c r="BZ164" s="339" t="str">
        <f t="shared" si="565"/>
        <v>0</v>
      </c>
      <c r="CB164" s="340">
        <f t="shared" si="566"/>
        <v>0</v>
      </c>
      <c r="CC164" s="341">
        <f t="shared" si="567"/>
        <v>0</v>
      </c>
      <c r="CD164" s="341">
        <f t="shared" si="568"/>
        <v>0</v>
      </c>
      <c r="CE164" s="341">
        <f t="shared" si="569"/>
        <v>0</v>
      </c>
      <c r="CF164" s="341">
        <f t="shared" si="570"/>
        <v>0</v>
      </c>
      <c r="CG164" s="342">
        <f t="shared" si="571"/>
        <v>0</v>
      </c>
      <c r="CH164" s="341">
        <f t="shared" si="572"/>
        <v>0</v>
      </c>
      <c r="CI164" s="342">
        <f t="shared" si="573"/>
        <v>0</v>
      </c>
      <c r="CJ164" s="341">
        <f t="shared" si="574"/>
        <v>0</v>
      </c>
      <c r="CK164" s="342">
        <f t="shared" si="575"/>
        <v>0</v>
      </c>
      <c r="CL164" s="341">
        <f t="shared" si="576"/>
        <v>0</v>
      </c>
      <c r="CM164" s="341">
        <f t="shared" si="577"/>
        <v>0</v>
      </c>
      <c r="CN164" s="341">
        <f t="shared" si="578"/>
        <v>0</v>
      </c>
      <c r="CO164" s="341">
        <f t="shared" si="579"/>
        <v>0</v>
      </c>
      <c r="CP164" s="341">
        <f t="shared" si="580"/>
        <v>0</v>
      </c>
      <c r="CQ164" s="342">
        <f t="shared" si="581"/>
        <v>0</v>
      </c>
      <c r="CR164" s="341">
        <f t="shared" si="582"/>
        <v>0</v>
      </c>
      <c r="CS164" s="342">
        <f t="shared" si="583"/>
        <v>0</v>
      </c>
      <c r="CT164" s="341">
        <f t="shared" si="584"/>
        <v>0</v>
      </c>
      <c r="CU164" s="342">
        <f t="shared" si="585"/>
        <v>0</v>
      </c>
      <c r="CV164" s="344">
        <f t="shared" si="68"/>
        <v>0</v>
      </c>
      <c r="CW164" s="344">
        <f t="shared" si="586"/>
        <v>0</v>
      </c>
      <c r="CX164" s="344">
        <f t="shared" si="69"/>
        <v>0</v>
      </c>
      <c r="CY164" s="344">
        <f t="shared" si="549"/>
        <v>0</v>
      </c>
      <c r="CZ164" s="344">
        <f t="shared" si="71"/>
        <v>0</v>
      </c>
      <c r="DA164" s="344">
        <f t="shared" si="550"/>
        <v>0</v>
      </c>
      <c r="DB164" s="344">
        <f t="shared" si="73"/>
        <v>0</v>
      </c>
      <c r="DC164" s="344">
        <f t="shared" si="551"/>
        <v>0</v>
      </c>
      <c r="DD164" s="344">
        <f t="shared" si="75"/>
        <v>0</v>
      </c>
      <c r="DE164" s="344">
        <f t="shared" si="552"/>
        <v>0</v>
      </c>
      <c r="DF164" s="344">
        <f t="shared" si="77"/>
        <v>0</v>
      </c>
      <c r="DG164" s="344">
        <f t="shared" si="553"/>
        <v>0</v>
      </c>
      <c r="DH164" s="344">
        <f t="shared" si="79"/>
        <v>0</v>
      </c>
      <c r="DI164" s="344">
        <f t="shared" si="587"/>
        <v>0</v>
      </c>
      <c r="DJ164" s="344">
        <f t="shared" si="588"/>
        <v>0</v>
      </c>
      <c r="DK164" s="344">
        <f t="shared" si="589"/>
        <v>0</v>
      </c>
      <c r="DL164" s="344">
        <f t="shared" si="590"/>
        <v>0</v>
      </c>
      <c r="DM164" s="342">
        <f t="shared" si="591"/>
        <v>0</v>
      </c>
      <c r="DN164" s="344">
        <f t="shared" si="592"/>
        <v>0</v>
      </c>
      <c r="DO164" s="342">
        <f t="shared" si="593"/>
        <v>0</v>
      </c>
      <c r="DP164" s="344">
        <f t="shared" si="594"/>
        <v>0</v>
      </c>
      <c r="DQ164" s="342">
        <f t="shared" si="595"/>
        <v>0</v>
      </c>
      <c r="DR164" s="341">
        <f t="shared" si="680"/>
        <v>0</v>
      </c>
      <c r="DS164" s="341">
        <f t="shared" si="49"/>
        <v>0</v>
      </c>
      <c r="DT164" s="341">
        <f t="shared" si="597"/>
        <v>0</v>
      </c>
      <c r="DU164" s="341">
        <f t="shared" si="554"/>
        <v>0</v>
      </c>
      <c r="DV164" s="341">
        <f t="shared" si="598"/>
        <v>0</v>
      </c>
      <c r="DW164" s="341">
        <f t="shared" si="555"/>
        <v>0</v>
      </c>
      <c r="DX164" s="341">
        <f t="shared" si="599"/>
        <v>0</v>
      </c>
      <c r="DY164" s="341">
        <f t="shared" si="556"/>
        <v>0</v>
      </c>
      <c r="DZ164" s="341">
        <f t="shared" si="600"/>
        <v>0</v>
      </c>
      <c r="EA164" s="341">
        <f t="shared" si="557"/>
        <v>0</v>
      </c>
      <c r="EB164" s="341">
        <f t="shared" si="601"/>
        <v>0</v>
      </c>
      <c r="EC164" s="341">
        <f t="shared" si="558"/>
        <v>0</v>
      </c>
      <c r="ED164" s="341">
        <f t="shared" si="602"/>
        <v>0</v>
      </c>
      <c r="EE164" s="341">
        <f t="shared" si="55"/>
        <v>0</v>
      </c>
      <c r="EF164" s="341">
        <f t="shared" si="603"/>
        <v>0</v>
      </c>
      <c r="EG164" s="341">
        <f t="shared" si="604"/>
        <v>0</v>
      </c>
      <c r="EH164" s="341">
        <f t="shared" si="605"/>
        <v>0</v>
      </c>
      <c r="EI164" s="346">
        <f t="shared" si="606"/>
        <v>0</v>
      </c>
      <c r="EJ164" s="341">
        <f t="shared" si="607"/>
        <v>0</v>
      </c>
      <c r="EK164" s="347">
        <f t="shared" si="608"/>
        <v>0</v>
      </c>
      <c r="EL164" s="341">
        <f t="shared" si="609"/>
        <v>0</v>
      </c>
      <c r="EM164" s="347">
        <f t="shared" si="610"/>
        <v>0</v>
      </c>
      <c r="EN164" s="348">
        <f t="shared" si="611"/>
        <v>0</v>
      </c>
    </row>
    <row r="165" spans="1:144" ht="19.5" customHeight="1">
      <c r="A165" s="349">
        <f t="shared" si="679"/>
        <v>152</v>
      </c>
      <c r="B165" s="1136"/>
      <c r="C165" s="1136"/>
      <c r="D165" s="350"/>
      <c r="E165" s="350"/>
      <c r="F165" s="350"/>
      <c r="G165" s="350"/>
      <c r="H165" s="350"/>
      <c r="I165" s="351" t="s">
        <v>17</v>
      </c>
      <c r="J165" s="350"/>
      <c r="K165" s="351" t="s">
        <v>44</v>
      </c>
      <c r="L165" s="350"/>
      <c r="M165" s="350"/>
      <c r="N165" s="326" t="str">
        <f>IF(L165="常勤",1,IF(M165="","",IF(M165=0,0,IF(ROUND(M165/⑤⑧処遇Ⅰ入力シート!$B$17,1)&lt;0.1,0.1,ROUND(M165/⑤⑧処遇Ⅰ入力シート!$B$17,1)))))</f>
        <v/>
      </c>
      <c r="O165" s="327"/>
      <c r="P165" s="328" t="s">
        <v>342</v>
      </c>
      <c r="Q165" s="352"/>
      <c r="R165" s="353"/>
      <c r="S165" s="354"/>
      <c r="T165" s="354"/>
      <c r="U165" s="355">
        <f t="shared" si="559"/>
        <v>0</v>
      </c>
      <c r="V165" s="354"/>
      <c r="W165" s="333" t="e">
        <f>ROUND((U165+V165)*⑤⑧処遇Ⅰ入力シート!$AG$17/⑤⑧処遇Ⅰ入力シート!$AC$17,0)</f>
        <v>#DIV/0!</v>
      </c>
      <c r="X165" s="356" t="e">
        <f t="shared" si="560"/>
        <v>#DIV/0!</v>
      </c>
      <c r="Y165" s="353"/>
      <c r="Z165" s="354"/>
      <c r="AA165" s="354"/>
      <c r="AB165" s="354"/>
      <c r="AC165" s="354"/>
      <c r="AD165" s="335">
        <f t="shared" si="561"/>
        <v>0</v>
      </c>
      <c r="AE165" s="333" t="e">
        <f>ROUND(AD165*⑤⑧処遇Ⅰ入力シート!$AG$17/⑤⑧処遇Ⅰ入力シート!$AC$17,0)</f>
        <v>#DIV/0!</v>
      </c>
      <c r="AF165" s="356" t="e">
        <f t="shared" si="562"/>
        <v>#DIV/0!</v>
      </c>
      <c r="AG165" s="357"/>
      <c r="AH165" s="354"/>
      <c r="AI165" s="354"/>
      <c r="AJ165" s="333" t="e">
        <f>ROUND(SUM(AG165:AI165)*⑤⑧処遇Ⅰ入力シート!$AG$17/⑤⑧処遇Ⅰ入力シート!$AC$17,0)</f>
        <v>#DIV/0!</v>
      </c>
      <c r="AK165" s="358" t="e">
        <f t="shared" si="563"/>
        <v>#DIV/0!</v>
      </c>
      <c r="AL165" s="338">
        <f t="shared" si="564"/>
        <v>0</v>
      </c>
      <c r="AM165" s="1131"/>
      <c r="AN165" s="1131"/>
      <c r="AO165" s="1131"/>
      <c r="AP165" s="252"/>
      <c r="AQ165" s="252"/>
      <c r="AR165" s="252"/>
      <c r="AS165" s="370"/>
      <c r="AT165" s="370"/>
      <c r="AU165" s="371"/>
      <c r="AV165" s="371"/>
      <c r="AW165" s="371"/>
      <c r="AX165" s="370"/>
      <c r="AY165" s="370"/>
      <c r="AZ165" s="372"/>
      <c r="BA165" s="372"/>
      <c r="BB165" s="373"/>
      <c r="BC165" s="373"/>
      <c r="BD165" s="373"/>
      <c r="BE165" s="373"/>
      <c r="BF165" s="373"/>
      <c r="BG165" s="373"/>
      <c r="BH165" s="228"/>
      <c r="BI165" s="370"/>
      <c r="BJ165" s="370"/>
      <c r="BK165" s="371"/>
      <c r="BL165" s="371"/>
      <c r="BM165" s="371"/>
      <c r="BN165" s="370"/>
      <c r="BO165" s="370"/>
      <c r="BP165" s="372"/>
      <c r="BQ165" s="372"/>
      <c r="BR165" s="372"/>
      <c r="BS165" s="373"/>
      <c r="BT165" s="373"/>
      <c r="BU165" s="373"/>
      <c r="BV165" s="373"/>
      <c r="BW165" s="373"/>
      <c r="BX165" s="373"/>
      <c r="BY165" s="252"/>
      <c r="BZ165" s="339" t="str">
        <f t="shared" si="565"/>
        <v>0</v>
      </c>
      <c r="CB165" s="340">
        <f t="shared" si="566"/>
        <v>0</v>
      </c>
      <c r="CC165" s="341">
        <f t="shared" si="567"/>
        <v>0</v>
      </c>
      <c r="CD165" s="341">
        <f t="shared" si="568"/>
        <v>0</v>
      </c>
      <c r="CE165" s="341">
        <f t="shared" si="569"/>
        <v>0</v>
      </c>
      <c r="CF165" s="341">
        <f t="shared" si="570"/>
        <v>0</v>
      </c>
      <c r="CG165" s="342">
        <f t="shared" si="571"/>
        <v>0</v>
      </c>
      <c r="CH165" s="341">
        <f t="shared" si="572"/>
        <v>0</v>
      </c>
      <c r="CI165" s="342">
        <f t="shared" si="573"/>
        <v>0</v>
      </c>
      <c r="CJ165" s="341">
        <f t="shared" si="574"/>
        <v>0</v>
      </c>
      <c r="CK165" s="342">
        <f t="shared" si="575"/>
        <v>0</v>
      </c>
      <c r="CL165" s="341">
        <f t="shared" si="576"/>
        <v>0</v>
      </c>
      <c r="CM165" s="341">
        <f t="shared" si="577"/>
        <v>0</v>
      </c>
      <c r="CN165" s="341">
        <f t="shared" si="578"/>
        <v>0</v>
      </c>
      <c r="CO165" s="341">
        <f t="shared" si="579"/>
        <v>0</v>
      </c>
      <c r="CP165" s="341">
        <f t="shared" si="580"/>
        <v>0</v>
      </c>
      <c r="CQ165" s="342">
        <f t="shared" si="581"/>
        <v>0</v>
      </c>
      <c r="CR165" s="341">
        <f t="shared" si="582"/>
        <v>0</v>
      </c>
      <c r="CS165" s="342">
        <f t="shared" si="583"/>
        <v>0</v>
      </c>
      <c r="CT165" s="341">
        <f t="shared" si="584"/>
        <v>0</v>
      </c>
      <c r="CU165" s="342">
        <f t="shared" si="585"/>
        <v>0</v>
      </c>
      <c r="CV165" s="344">
        <f t="shared" si="68"/>
        <v>0</v>
      </c>
      <c r="CW165" s="344">
        <f t="shared" si="586"/>
        <v>0</v>
      </c>
      <c r="CX165" s="344">
        <f t="shared" si="69"/>
        <v>0</v>
      </c>
      <c r="CY165" s="344">
        <f t="shared" si="549"/>
        <v>0</v>
      </c>
      <c r="CZ165" s="344">
        <f t="shared" si="71"/>
        <v>0</v>
      </c>
      <c r="DA165" s="344">
        <f t="shared" si="550"/>
        <v>0</v>
      </c>
      <c r="DB165" s="344">
        <f t="shared" si="73"/>
        <v>0</v>
      </c>
      <c r="DC165" s="344">
        <f t="shared" si="551"/>
        <v>0</v>
      </c>
      <c r="DD165" s="344">
        <f t="shared" si="75"/>
        <v>0</v>
      </c>
      <c r="DE165" s="344">
        <f t="shared" si="552"/>
        <v>0</v>
      </c>
      <c r="DF165" s="344">
        <f t="shared" si="77"/>
        <v>0</v>
      </c>
      <c r="DG165" s="344">
        <f t="shared" si="553"/>
        <v>0</v>
      </c>
      <c r="DH165" s="344">
        <f t="shared" si="79"/>
        <v>0</v>
      </c>
      <c r="DI165" s="344">
        <f t="shared" si="587"/>
        <v>0</v>
      </c>
      <c r="DJ165" s="344">
        <f t="shared" si="588"/>
        <v>0</v>
      </c>
      <c r="DK165" s="344">
        <f t="shared" si="589"/>
        <v>0</v>
      </c>
      <c r="DL165" s="344">
        <f t="shared" si="590"/>
        <v>0</v>
      </c>
      <c r="DM165" s="342">
        <f t="shared" si="591"/>
        <v>0</v>
      </c>
      <c r="DN165" s="344">
        <f t="shared" si="592"/>
        <v>0</v>
      </c>
      <c r="DO165" s="342">
        <f t="shared" si="593"/>
        <v>0</v>
      </c>
      <c r="DP165" s="344">
        <f t="shared" si="594"/>
        <v>0</v>
      </c>
      <c r="DQ165" s="342">
        <f t="shared" si="595"/>
        <v>0</v>
      </c>
      <c r="DR165" s="341">
        <f t="shared" si="680"/>
        <v>0</v>
      </c>
      <c r="DS165" s="341">
        <f t="shared" si="49"/>
        <v>0</v>
      </c>
      <c r="DT165" s="341">
        <f t="shared" si="597"/>
        <v>0</v>
      </c>
      <c r="DU165" s="341">
        <f t="shared" si="554"/>
        <v>0</v>
      </c>
      <c r="DV165" s="341">
        <f t="shared" si="598"/>
        <v>0</v>
      </c>
      <c r="DW165" s="341">
        <f t="shared" si="555"/>
        <v>0</v>
      </c>
      <c r="DX165" s="341">
        <f t="shared" si="599"/>
        <v>0</v>
      </c>
      <c r="DY165" s="341">
        <f t="shared" si="556"/>
        <v>0</v>
      </c>
      <c r="DZ165" s="341">
        <f t="shared" si="600"/>
        <v>0</v>
      </c>
      <c r="EA165" s="341">
        <f t="shared" si="557"/>
        <v>0</v>
      </c>
      <c r="EB165" s="341">
        <f t="shared" si="601"/>
        <v>0</v>
      </c>
      <c r="EC165" s="341">
        <f t="shared" si="558"/>
        <v>0</v>
      </c>
      <c r="ED165" s="341">
        <f t="shared" si="602"/>
        <v>0</v>
      </c>
      <c r="EE165" s="341">
        <f t="shared" si="55"/>
        <v>0</v>
      </c>
      <c r="EF165" s="341">
        <f t="shared" si="603"/>
        <v>0</v>
      </c>
      <c r="EG165" s="341">
        <f t="shared" si="604"/>
        <v>0</v>
      </c>
      <c r="EH165" s="341">
        <f t="shared" si="605"/>
        <v>0</v>
      </c>
      <c r="EI165" s="346">
        <f t="shared" si="606"/>
        <v>0</v>
      </c>
      <c r="EJ165" s="341">
        <f t="shared" si="607"/>
        <v>0</v>
      </c>
      <c r="EK165" s="347">
        <f t="shared" si="608"/>
        <v>0</v>
      </c>
      <c r="EL165" s="341">
        <f t="shared" si="609"/>
        <v>0</v>
      </c>
      <c r="EM165" s="347">
        <f t="shared" si="610"/>
        <v>0</v>
      </c>
      <c r="EN165" s="348">
        <f t="shared" si="611"/>
        <v>0</v>
      </c>
    </row>
    <row r="166" spans="1:144" ht="19.5" customHeight="1">
      <c r="A166" s="349">
        <f t="shared" si="679"/>
        <v>153</v>
      </c>
      <c r="B166" s="1136"/>
      <c r="C166" s="1136"/>
      <c r="D166" s="350"/>
      <c r="E166" s="350"/>
      <c r="F166" s="350"/>
      <c r="G166" s="350"/>
      <c r="H166" s="350"/>
      <c r="I166" s="351" t="s">
        <v>17</v>
      </c>
      <c r="J166" s="350"/>
      <c r="K166" s="351" t="s">
        <v>44</v>
      </c>
      <c r="L166" s="350"/>
      <c r="M166" s="350"/>
      <c r="N166" s="326" t="str">
        <f>IF(L166="常勤",1,IF(M166="","",IF(M166=0,0,IF(ROUND(M166/⑤⑧処遇Ⅰ入力シート!$B$17,1)&lt;0.1,0.1,ROUND(M166/⑤⑧処遇Ⅰ入力シート!$B$17,1)))))</f>
        <v/>
      </c>
      <c r="O166" s="327"/>
      <c r="P166" s="328" t="s">
        <v>342</v>
      </c>
      <c r="Q166" s="352"/>
      <c r="R166" s="353"/>
      <c r="S166" s="354"/>
      <c r="T166" s="354"/>
      <c r="U166" s="355">
        <f t="shared" si="559"/>
        <v>0</v>
      </c>
      <c r="V166" s="354"/>
      <c r="W166" s="333" t="e">
        <f>ROUND((U166+V166)*⑤⑧処遇Ⅰ入力シート!$AG$17/⑤⑧処遇Ⅰ入力シート!$AC$17,0)</f>
        <v>#DIV/0!</v>
      </c>
      <c r="X166" s="356" t="e">
        <f t="shared" si="560"/>
        <v>#DIV/0!</v>
      </c>
      <c r="Y166" s="353"/>
      <c r="Z166" s="354"/>
      <c r="AA166" s="354"/>
      <c r="AB166" s="354"/>
      <c r="AC166" s="354"/>
      <c r="AD166" s="335">
        <f t="shared" si="561"/>
        <v>0</v>
      </c>
      <c r="AE166" s="333" t="e">
        <f>ROUND(AD166*⑤⑧処遇Ⅰ入力シート!$AG$17/⑤⑧処遇Ⅰ入力シート!$AC$17,0)</f>
        <v>#DIV/0!</v>
      </c>
      <c r="AF166" s="356" t="e">
        <f t="shared" si="562"/>
        <v>#DIV/0!</v>
      </c>
      <c r="AG166" s="357"/>
      <c r="AH166" s="354"/>
      <c r="AI166" s="354"/>
      <c r="AJ166" s="333" t="e">
        <f>ROUND(SUM(AG166:AI166)*⑤⑧処遇Ⅰ入力シート!$AG$17/⑤⑧処遇Ⅰ入力シート!$AC$17,0)</f>
        <v>#DIV/0!</v>
      </c>
      <c r="AK166" s="358" t="e">
        <f t="shared" si="563"/>
        <v>#DIV/0!</v>
      </c>
      <c r="AL166" s="338">
        <f t="shared" si="564"/>
        <v>0</v>
      </c>
      <c r="AM166" s="1131"/>
      <c r="AN166" s="1131"/>
      <c r="AO166" s="1131"/>
      <c r="AP166" s="252"/>
      <c r="AQ166" s="252"/>
      <c r="AR166" s="252"/>
      <c r="AS166" s="370"/>
      <c r="AT166" s="370"/>
      <c r="AU166" s="371"/>
      <c r="AV166" s="371"/>
      <c r="AW166" s="371"/>
      <c r="AX166" s="370"/>
      <c r="AY166" s="370"/>
      <c r="AZ166" s="372"/>
      <c r="BA166" s="372"/>
      <c r="BB166" s="373"/>
      <c r="BC166" s="373"/>
      <c r="BD166" s="373"/>
      <c r="BE166" s="373"/>
      <c r="BF166" s="373"/>
      <c r="BG166" s="373"/>
      <c r="BH166" s="228"/>
      <c r="BI166" s="370"/>
      <c r="BJ166" s="370"/>
      <c r="BK166" s="371"/>
      <c r="BL166" s="371"/>
      <c r="BM166" s="371"/>
      <c r="BN166" s="370"/>
      <c r="BO166" s="370"/>
      <c r="BP166" s="372"/>
      <c r="BQ166" s="372"/>
      <c r="BR166" s="372"/>
      <c r="BS166" s="373"/>
      <c r="BT166" s="373"/>
      <c r="BU166" s="373"/>
      <c r="BV166" s="373"/>
      <c r="BW166" s="373"/>
      <c r="BX166" s="373"/>
      <c r="BY166" s="252"/>
      <c r="BZ166" s="339" t="str">
        <f t="shared" si="565"/>
        <v>0</v>
      </c>
      <c r="CB166" s="340">
        <f t="shared" si="566"/>
        <v>0</v>
      </c>
      <c r="CC166" s="341">
        <f t="shared" si="567"/>
        <v>0</v>
      </c>
      <c r="CD166" s="341">
        <f t="shared" si="568"/>
        <v>0</v>
      </c>
      <c r="CE166" s="341">
        <f t="shared" si="569"/>
        <v>0</v>
      </c>
      <c r="CF166" s="341">
        <f t="shared" si="570"/>
        <v>0</v>
      </c>
      <c r="CG166" s="342">
        <f t="shared" si="571"/>
        <v>0</v>
      </c>
      <c r="CH166" s="341">
        <f t="shared" si="572"/>
        <v>0</v>
      </c>
      <c r="CI166" s="342">
        <f t="shared" si="573"/>
        <v>0</v>
      </c>
      <c r="CJ166" s="341">
        <f t="shared" si="574"/>
        <v>0</v>
      </c>
      <c r="CK166" s="342">
        <f t="shared" si="575"/>
        <v>0</v>
      </c>
      <c r="CL166" s="341">
        <f t="shared" si="576"/>
        <v>0</v>
      </c>
      <c r="CM166" s="341">
        <f t="shared" si="577"/>
        <v>0</v>
      </c>
      <c r="CN166" s="341">
        <f t="shared" si="578"/>
        <v>0</v>
      </c>
      <c r="CO166" s="341">
        <f t="shared" si="579"/>
        <v>0</v>
      </c>
      <c r="CP166" s="341">
        <f t="shared" si="580"/>
        <v>0</v>
      </c>
      <c r="CQ166" s="342">
        <f t="shared" si="581"/>
        <v>0</v>
      </c>
      <c r="CR166" s="341">
        <f t="shared" si="582"/>
        <v>0</v>
      </c>
      <c r="CS166" s="342">
        <f t="shared" si="583"/>
        <v>0</v>
      </c>
      <c r="CT166" s="341">
        <f t="shared" si="584"/>
        <v>0</v>
      </c>
      <c r="CU166" s="342">
        <f t="shared" si="585"/>
        <v>0</v>
      </c>
      <c r="CV166" s="344">
        <f t="shared" si="68"/>
        <v>0</v>
      </c>
      <c r="CW166" s="344">
        <f t="shared" si="586"/>
        <v>0</v>
      </c>
      <c r="CX166" s="344">
        <f t="shared" si="69"/>
        <v>0</v>
      </c>
      <c r="CY166" s="344">
        <f t="shared" si="549"/>
        <v>0</v>
      </c>
      <c r="CZ166" s="344">
        <f t="shared" si="71"/>
        <v>0</v>
      </c>
      <c r="DA166" s="344">
        <f t="shared" si="550"/>
        <v>0</v>
      </c>
      <c r="DB166" s="344">
        <f t="shared" si="73"/>
        <v>0</v>
      </c>
      <c r="DC166" s="344">
        <f t="shared" si="551"/>
        <v>0</v>
      </c>
      <c r="DD166" s="344">
        <f t="shared" si="75"/>
        <v>0</v>
      </c>
      <c r="DE166" s="344">
        <f t="shared" si="552"/>
        <v>0</v>
      </c>
      <c r="DF166" s="344">
        <f t="shared" si="77"/>
        <v>0</v>
      </c>
      <c r="DG166" s="344">
        <f t="shared" si="553"/>
        <v>0</v>
      </c>
      <c r="DH166" s="344">
        <f t="shared" si="79"/>
        <v>0</v>
      </c>
      <c r="DI166" s="344">
        <f t="shared" si="587"/>
        <v>0</v>
      </c>
      <c r="DJ166" s="344">
        <f t="shared" si="588"/>
        <v>0</v>
      </c>
      <c r="DK166" s="344">
        <f t="shared" si="589"/>
        <v>0</v>
      </c>
      <c r="DL166" s="344">
        <f t="shared" si="590"/>
        <v>0</v>
      </c>
      <c r="DM166" s="342">
        <f t="shared" si="591"/>
        <v>0</v>
      </c>
      <c r="DN166" s="344">
        <f t="shared" si="592"/>
        <v>0</v>
      </c>
      <c r="DO166" s="342">
        <f t="shared" si="593"/>
        <v>0</v>
      </c>
      <c r="DP166" s="344">
        <f t="shared" si="594"/>
        <v>0</v>
      </c>
      <c r="DQ166" s="342">
        <f t="shared" si="595"/>
        <v>0</v>
      </c>
      <c r="DR166" s="341">
        <f t="shared" si="680"/>
        <v>0</v>
      </c>
      <c r="DS166" s="341">
        <f t="shared" si="49"/>
        <v>0</v>
      </c>
      <c r="DT166" s="341">
        <f t="shared" si="597"/>
        <v>0</v>
      </c>
      <c r="DU166" s="341">
        <f t="shared" si="554"/>
        <v>0</v>
      </c>
      <c r="DV166" s="341">
        <f t="shared" si="598"/>
        <v>0</v>
      </c>
      <c r="DW166" s="341">
        <f t="shared" si="555"/>
        <v>0</v>
      </c>
      <c r="DX166" s="341">
        <f t="shared" si="599"/>
        <v>0</v>
      </c>
      <c r="DY166" s="341">
        <f t="shared" si="556"/>
        <v>0</v>
      </c>
      <c r="DZ166" s="341">
        <f t="shared" si="600"/>
        <v>0</v>
      </c>
      <c r="EA166" s="341">
        <f t="shared" si="557"/>
        <v>0</v>
      </c>
      <c r="EB166" s="341">
        <f t="shared" si="601"/>
        <v>0</v>
      </c>
      <c r="EC166" s="341">
        <f t="shared" si="558"/>
        <v>0</v>
      </c>
      <c r="ED166" s="341">
        <f t="shared" si="602"/>
        <v>0</v>
      </c>
      <c r="EE166" s="341">
        <f t="shared" si="55"/>
        <v>0</v>
      </c>
      <c r="EF166" s="341">
        <f t="shared" si="603"/>
        <v>0</v>
      </c>
      <c r="EG166" s="341">
        <f t="shared" si="604"/>
        <v>0</v>
      </c>
      <c r="EH166" s="341">
        <f t="shared" si="605"/>
        <v>0</v>
      </c>
      <c r="EI166" s="346">
        <f t="shared" si="606"/>
        <v>0</v>
      </c>
      <c r="EJ166" s="341">
        <f t="shared" si="607"/>
        <v>0</v>
      </c>
      <c r="EK166" s="347">
        <f t="shared" si="608"/>
        <v>0</v>
      </c>
      <c r="EL166" s="341">
        <f t="shared" si="609"/>
        <v>0</v>
      </c>
      <c r="EM166" s="347">
        <f t="shared" si="610"/>
        <v>0</v>
      </c>
      <c r="EN166" s="348">
        <f t="shared" si="611"/>
        <v>0</v>
      </c>
    </row>
    <row r="167" spans="1:144" ht="19.5" customHeight="1">
      <c r="A167" s="349">
        <f t="shared" si="679"/>
        <v>154</v>
      </c>
      <c r="B167" s="1136"/>
      <c r="C167" s="1136"/>
      <c r="D167" s="350"/>
      <c r="E167" s="350"/>
      <c r="F167" s="350"/>
      <c r="G167" s="350"/>
      <c r="H167" s="350"/>
      <c r="I167" s="351" t="s">
        <v>17</v>
      </c>
      <c r="J167" s="350"/>
      <c r="K167" s="351" t="s">
        <v>44</v>
      </c>
      <c r="L167" s="350"/>
      <c r="M167" s="350"/>
      <c r="N167" s="326" t="str">
        <f>IF(L167="常勤",1,IF(M167="","",IF(M167=0,0,IF(ROUND(M167/⑤⑧処遇Ⅰ入力シート!$B$17,1)&lt;0.1,0.1,ROUND(M167/⑤⑧処遇Ⅰ入力シート!$B$17,1)))))</f>
        <v/>
      </c>
      <c r="O167" s="327"/>
      <c r="P167" s="328" t="s">
        <v>342</v>
      </c>
      <c r="Q167" s="352"/>
      <c r="R167" s="353"/>
      <c r="S167" s="354"/>
      <c r="T167" s="354"/>
      <c r="U167" s="355">
        <f t="shared" si="559"/>
        <v>0</v>
      </c>
      <c r="V167" s="354"/>
      <c r="W167" s="333" t="e">
        <f>ROUND((U167+V167)*⑤⑧処遇Ⅰ入力シート!$AG$17/⑤⑧処遇Ⅰ入力シート!$AC$17,0)</f>
        <v>#DIV/0!</v>
      </c>
      <c r="X167" s="356" t="e">
        <f t="shared" si="560"/>
        <v>#DIV/0!</v>
      </c>
      <c r="Y167" s="353"/>
      <c r="Z167" s="354"/>
      <c r="AA167" s="354"/>
      <c r="AB167" s="354"/>
      <c r="AC167" s="354"/>
      <c r="AD167" s="335">
        <f t="shared" si="561"/>
        <v>0</v>
      </c>
      <c r="AE167" s="333" t="e">
        <f>ROUND(AD167*⑤⑧処遇Ⅰ入力シート!$AG$17/⑤⑧処遇Ⅰ入力シート!$AC$17,0)</f>
        <v>#DIV/0!</v>
      </c>
      <c r="AF167" s="356" t="e">
        <f t="shared" si="562"/>
        <v>#DIV/0!</v>
      </c>
      <c r="AG167" s="357"/>
      <c r="AH167" s="354"/>
      <c r="AI167" s="354"/>
      <c r="AJ167" s="333" t="e">
        <f>ROUND(SUM(AG167:AI167)*⑤⑧処遇Ⅰ入力シート!$AG$17/⑤⑧処遇Ⅰ入力シート!$AC$17,0)</f>
        <v>#DIV/0!</v>
      </c>
      <c r="AK167" s="358" t="e">
        <f t="shared" si="563"/>
        <v>#DIV/0!</v>
      </c>
      <c r="AL167" s="338">
        <f t="shared" si="564"/>
        <v>0</v>
      </c>
      <c r="AM167" s="1131"/>
      <c r="AN167" s="1131"/>
      <c r="AO167" s="1131"/>
      <c r="AP167" s="252"/>
      <c r="AQ167" s="252"/>
      <c r="AR167" s="252"/>
      <c r="AS167" s="370"/>
      <c r="AT167" s="370"/>
      <c r="AU167" s="371"/>
      <c r="AV167" s="371"/>
      <c r="AW167" s="371"/>
      <c r="AX167" s="370"/>
      <c r="AY167" s="370"/>
      <c r="AZ167" s="372"/>
      <c r="BA167" s="372"/>
      <c r="BB167" s="373"/>
      <c r="BC167" s="373"/>
      <c r="BD167" s="373"/>
      <c r="BE167" s="373"/>
      <c r="BF167" s="373"/>
      <c r="BG167" s="373"/>
      <c r="BH167" s="228"/>
      <c r="BI167" s="370"/>
      <c r="BJ167" s="370"/>
      <c r="BK167" s="371"/>
      <c r="BL167" s="371"/>
      <c r="BM167" s="371"/>
      <c r="BN167" s="370"/>
      <c r="BO167" s="370"/>
      <c r="BP167" s="372"/>
      <c r="BQ167" s="372"/>
      <c r="BR167" s="372"/>
      <c r="BS167" s="373"/>
      <c r="BT167" s="373"/>
      <c r="BU167" s="373"/>
      <c r="BV167" s="373"/>
      <c r="BW167" s="373"/>
      <c r="BX167" s="373"/>
      <c r="BY167" s="252"/>
      <c r="BZ167" s="339" t="str">
        <f t="shared" si="565"/>
        <v>0</v>
      </c>
      <c r="CB167" s="340">
        <f t="shared" si="566"/>
        <v>0</v>
      </c>
      <c r="CC167" s="341">
        <f t="shared" si="567"/>
        <v>0</v>
      </c>
      <c r="CD167" s="341">
        <f t="shared" si="568"/>
        <v>0</v>
      </c>
      <c r="CE167" s="341">
        <f t="shared" si="569"/>
        <v>0</v>
      </c>
      <c r="CF167" s="341">
        <f t="shared" si="570"/>
        <v>0</v>
      </c>
      <c r="CG167" s="342">
        <f t="shared" si="571"/>
        <v>0</v>
      </c>
      <c r="CH167" s="341">
        <f t="shared" si="572"/>
        <v>0</v>
      </c>
      <c r="CI167" s="342">
        <f t="shared" si="573"/>
        <v>0</v>
      </c>
      <c r="CJ167" s="341">
        <f t="shared" si="574"/>
        <v>0</v>
      </c>
      <c r="CK167" s="342">
        <f t="shared" si="575"/>
        <v>0</v>
      </c>
      <c r="CL167" s="341">
        <f t="shared" si="576"/>
        <v>0</v>
      </c>
      <c r="CM167" s="341">
        <f t="shared" si="577"/>
        <v>0</v>
      </c>
      <c r="CN167" s="341">
        <f t="shared" si="578"/>
        <v>0</v>
      </c>
      <c r="CO167" s="341">
        <f t="shared" si="579"/>
        <v>0</v>
      </c>
      <c r="CP167" s="341">
        <f t="shared" si="580"/>
        <v>0</v>
      </c>
      <c r="CQ167" s="342">
        <f t="shared" si="581"/>
        <v>0</v>
      </c>
      <c r="CR167" s="341">
        <f t="shared" si="582"/>
        <v>0</v>
      </c>
      <c r="CS167" s="342">
        <f t="shared" si="583"/>
        <v>0</v>
      </c>
      <c r="CT167" s="341">
        <f t="shared" si="584"/>
        <v>0</v>
      </c>
      <c r="CU167" s="342">
        <f t="shared" si="585"/>
        <v>0</v>
      </c>
      <c r="CV167" s="344">
        <f t="shared" si="68"/>
        <v>0</v>
      </c>
      <c r="CW167" s="344">
        <f t="shared" si="586"/>
        <v>0</v>
      </c>
      <c r="CX167" s="344">
        <f t="shared" si="69"/>
        <v>0</v>
      </c>
      <c r="CY167" s="344">
        <f t="shared" si="549"/>
        <v>0</v>
      </c>
      <c r="CZ167" s="344">
        <f t="shared" si="71"/>
        <v>0</v>
      </c>
      <c r="DA167" s="344">
        <f t="shared" si="550"/>
        <v>0</v>
      </c>
      <c r="DB167" s="344">
        <f t="shared" si="73"/>
        <v>0</v>
      </c>
      <c r="DC167" s="344">
        <f t="shared" si="551"/>
        <v>0</v>
      </c>
      <c r="DD167" s="344">
        <f t="shared" si="75"/>
        <v>0</v>
      </c>
      <c r="DE167" s="344">
        <f t="shared" si="552"/>
        <v>0</v>
      </c>
      <c r="DF167" s="344">
        <f t="shared" si="77"/>
        <v>0</v>
      </c>
      <c r="DG167" s="344">
        <f t="shared" si="553"/>
        <v>0</v>
      </c>
      <c r="DH167" s="344">
        <f t="shared" si="79"/>
        <v>0</v>
      </c>
      <c r="DI167" s="344">
        <f t="shared" si="587"/>
        <v>0</v>
      </c>
      <c r="DJ167" s="344">
        <f t="shared" si="588"/>
        <v>0</v>
      </c>
      <c r="DK167" s="344">
        <f t="shared" si="589"/>
        <v>0</v>
      </c>
      <c r="DL167" s="344">
        <f t="shared" si="590"/>
        <v>0</v>
      </c>
      <c r="DM167" s="342">
        <f t="shared" si="591"/>
        <v>0</v>
      </c>
      <c r="DN167" s="344">
        <f t="shared" si="592"/>
        <v>0</v>
      </c>
      <c r="DO167" s="342">
        <f t="shared" si="593"/>
        <v>0</v>
      </c>
      <c r="DP167" s="344">
        <f t="shared" si="594"/>
        <v>0</v>
      </c>
      <c r="DQ167" s="342">
        <f t="shared" si="595"/>
        <v>0</v>
      </c>
      <c r="DR167" s="341">
        <f t="shared" si="680"/>
        <v>0</v>
      </c>
      <c r="DS167" s="341">
        <f t="shared" si="49"/>
        <v>0</v>
      </c>
      <c r="DT167" s="341">
        <f t="shared" si="597"/>
        <v>0</v>
      </c>
      <c r="DU167" s="341">
        <f t="shared" si="554"/>
        <v>0</v>
      </c>
      <c r="DV167" s="341">
        <f t="shared" si="598"/>
        <v>0</v>
      </c>
      <c r="DW167" s="341">
        <f t="shared" si="555"/>
        <v>0</v>
      </c>
      <c r="DX167" s="341">
        <f t="shared" si="599"/>
        <v>0</v>
      </c>
      <c r="DY167" s="341">
        <f t="shared" si="556"/>
        <v>0</v>
      </c>
      <c r="DZ167" s="341">
        <f t="shared" si="600"/>
        <v>0</v>
      </c>
      <c r="EA167" s="341">
        <f t="shared" si="557"/>
        <v>0</v>
      </c>
      <c r="EB167" s="341">
        <f t="shared" si="601"/>
        <v>0</v>
      </c>
      <c r="EC167" s="341">
        <f t="shared" si="558"/>
        <v>0</v>
      </c>
      <c r="ED167" s="341">
        <f t="shared" si="602"/>
        <v>0</v>
      </c>
      <c r="EE167" s="341">
        <f t="shared" si="55"/>
        <v>0</v>
      </c>
      <c r="EF167" s="341">
        <f t="shared" si="603"/>
        <v>0</v>
      </c>
      <c r="EG167" s="341">
        <f t="shared" si="604"/>
        <v>0</v>
      </c>
      <c r="EH167" s="341">
        <f t="shared" si="605"/>
        <v>0</v>
      </c>
      <c r="EI167" s="346">
        <f t="shared" si="606"/>
        <v>0</v>
      </c>
      <c r="EJ167" s="341">
        <f t="shared" si="607"/>
        <v>0</v>
      </c>
      <c r="EK167" s="347">
        <f t="shared" si="608"/>
        <v>0</v>
      </c>
      <c r="EL167" s="341">
        <f t="shared" si="609"/>
        <v>0</v>
      </c>
      <c r="EM167" s="347">
        <f t="shared" si="610"/>
        <v>0</v>
      </c>
      <c r="EN167" s="348">
        <f t="shared" si="611"/>
        <v>0</v>
      </c>
    </row>
    <row r="168" spans="1:144" ht="19.5" customHeight="1">
      <c r="A168" s="349">
        <f t="shared" si="679"/>
        <v>155</v>
      </c>
      <c r="B168" s="1136"/>
      <c r="C168" s="1136"/>
      <c r="D168" s="350"/>
      <c r="E168" s="350"/>
      <c r="F168" s="350"/>
      <c r="G168" s="350"/>
      <c r="H168" s="350"/>
      <c r="I168" s="351" t="s">
        <v>17</v>
      </c>
      <c r="J168" s="350"/>
      <c r="K168" s="351" t="s">
        <v>44</v>
      </c>
      <c r="L168" s="350"/>
      <c r="M168" s="350"/>
      <c r="N168" s="326" t="str">
        <f>IF(L168="常勤",1,IF(M168="","",IF(M168=0,0,IF(ROUND(M168/⑤⑧処遇Ⅰ入力シート!$B$17,1)&lt;0.1,0.1,ROUND(M168/⑤⑧処遇Ⅰ入力シート!$B$17,1)))))</f>
        <v/>
      </c>
      <c r="O168" s="327"/>
      <c r="P168" s="328" t="s">
        <v>342</v>
      </c>
      <c r="Q168" s="352"/>
      <c r="R168" s="353"/>
      <c r="S168" s="354"/>
      <c r="T168" s="354"/>
      <c r="U168" s="355">
        <f t="shared" si="559"/>
        <v>0</v>
      </c>
      <c r="V168" s="354"/>
      <c r="W168" s="333" t="e">
        <f>ROUND((U168+V168)*⑤⑧処遇Ⅰ入力シート!$AG$17/⑤⑧処遇Ⅰ入力シート!$AC$17,0)</f>
        <v>#DIV/0!</v>
      </c>
      <c r="X168" s="356" t="e">
        <f t="shared" si="560"/>
        <v>#DIV/0!</v>
      </c>
      <c r="Y168" s="353"/>
      <c r="Z168" s="354"/>
      <c r="AA168" s="354"/>
      <c r="AB168" s="354"/>
      <c r="AC168" s="354"/>
      <c r="AD168" s="335">
        <f t="shared" si="561"/>
        <v>0</v>
      </c>
      <c r="AE168" s="333" t="e">
        <f>ROUND(AD168*⑤⑧処遇Ⅰ入力シート!$AG$17/⑤⑧処遇Ⅰ入力シート!$AC$17,0)</f>
        <v>#DIV/0!</v>
      </c>
      <c r="AF168" s="356" t="e">
        <f t="shared" si="562"/>
        <v>#DIV/0!</v>
      </c>
      <c r="AG168" s="357"/>
      <c r="AH168" s="354"/>
      <c r="AI168" s="354"/>
      <c r="AJ168" s="333" t="e">
        <f>ROUND(SUM(AG168:AI168)*⑤⑧処遇Ⅰ入力シート!$AG$17/⑤⑧処遇Ⅰ入力シート!$AC$17,0)</f>
        <v>#DIV/0!</v>
      </c>
      <c r="AK168" s="358" t="e">
        <f t="shared" si="563"/>
        <v>#DIV/0!</v>
      </c>
      <c r="AL168" s="338">
        <f t="shared" si="564"/>
        <v>0</v>
      </c>
      <c r="AM168" s="1131"/>
      <c r="AN168" s="1131"/>
      <c r="AO168" s="1131"/>
      <c r="AP168" s="252"/>
      <c r="AQ168" s="252"/>
      <c r="AR168" s="252"/>
      <c r="AS168" s="370"/>
      <c r="AT168" s="370"/>
      <c r="AU168" s="371"/>
      <c r="AV168" s="371"/>
      <c r="AW168" s="371"/>
      <c r="AX168" s="370"/>
      <c r="AY168" s="370"/>
      <c r="AZ168" s="372"/>
      <c r="BA168" s="372"/>
      <c r="BB168" s="373"/>
      <c r="BC168" s="373"/>
      <c r="BD168" s="373"/>
      <c r="BE168" s="373"/>
      <c r="BF168" s="373"/>
      <c r="BG168" s="373"/>
      <c r="BH168" s="228"/>
      <c r="BI168" s="370"/>
      <c r="BJ168" s="370"/>
      <c r="BK168" s="371"/>
      <c r="BL168" s="371"/>
      <c r="BM168" s="371"/>
      <c r="BN168" s="370"/>
      <c r="BO168" s="370"/>
      <c r="BP168" s="372"/>
      <c r="BQ168" s="372"/>
      <c r="BR168" s="372"/>
      <c r="BS168" s="373"/>
      <c r="BT168" s="373"/>
      <c r="BU168" s="373"/>
      <c r="BV168" s="373"/>
      <c r="BW168" s="373"/>
      <c r="BX168" s="373"/>
      <c r="BY168" s="252"/>
      <c r="BZ168" s="339" t="str">
        <f t="shared" si="565"/>
        <v>0</v>
      </c>
      <c r="CB168" s="340">
        <f t="shared" si="566"/>
        <v>0</v>
      </c>
      <c r="CC168" s="341">
        <f t="shared" si="567"/>
        <v>0</v>
      </c>
      <c r="CD168" s="341">
        <f t="shared" si="568"/>
        <v>0</v>
      </c>
      <c r="CE168" s="341">
        <f t="shared" si="569"/>
        <v>0</v>
      </c>
      <c r="CF168" s="341">
        <f t="shared" si="570"/>
        <v>0</v>
      </c>
      <c r="CG168" s="342">
        <f t="shared" si="571"/>
        <v>0</v>
      </c>
      <c r="CH168" s="341">
        <f t="shared" si="572"/>
        <v>0</v>
      </c>
      <c r="CI168" s="342">
        <f t="shared" si="573"/>
        <v>0</v>
      </c>
      <c r="CJ168" s="341">
        <f t="shared" si="574"/>
        <v>0</v>
      </c>
      <c r="CK168" s="342">
        <f t="shared" si="575"/>
        <v>0</v>
      </c>
      <c r="CL168" s="341">
        <f t="shared" si="576"/>
        <v>0</v>
      </c>
      <c r="CM168" s="341">
        <f t="shared" si="577"/>
        <v>0</v>
      </c>
      <c r="CN168" s="341">
        <f t="shared" si="578"/>
        <v>0</v>
      </c>
      <c r="CO168" s="341">
        <f t="shared" si="579"/>
        <v>0</v>
      </c>
      <c r="CP168" s="341">
        <f t="shared" si="580"/>
        <v>0</v>
      </c>
      <c r="CQ168" s="342">
        <f t="shared" si="581"/>
        <v>0</v>
      </c>
      <c r="CR168" s="341">
        <f t="shared" si="582"/>
        <v>0</v>
      </c>
      <c r="CS168" s="342">
        <f t="shared" si="583"/>
        <v>0</v>
      </c>
      <c r="CT168" s="341">
        <f t="shared" si="584"/>
        <v>0</v>
      </c>
      <c r="CU168" s="342">
        <f t="shared" si="585"/>
        <v>0</v>
      </c>
      <c r="CV168" s="344">
        <f t="shared" si="68"/>
        <v>0</v>
      </c>
      <c r="CW168" s="344">
        <f t="shared" si="586"/>
        <v>0</v>
      </c>
      <c r="CX168" s="344">
        <f t="shared" si="69"/>
        <v>0</v>
      </c>
      <c r="CY168" s="344">
        <f t="shared" si="549"/>
        <v>0</v>
      </c>
      <c r="CZ168" s="344">
        <f t="shared" si="71"/>
        <v>0</v>
      </c>
      <c r="DA168" s="344">
        <f t="shared" si="550"/>
        <v>0</v>
      </c>
      <c r="DB168" s="344">
        <f t="shared" si="73"/>
        <v>0</v>
      </c>
      <c r="DC168" s="344">
        <f t="shared" si="551"/>
        <v>0</v>
      </c>
      <c r="DD168" s="344">
        <f t="shared" si="75"/>
        <v>0</v>
      </c>
      <c r="DE168" s="344">
        <f t="shared" si="552"/>
        <v>0</v>
      </c>
      <c r="DF168" s="344">
        <f t="shared" si="77"/>
        <v>0</v>
      </c>
      <c r="DG168" s="344">
        <f t="shared" si="553"/>
        <v>0</v>
      </c>
      <c r="DH168" s="344">
        <f t="shared" si="79"/>
        <v>0</v>
      </c>
      <c r="DI168" s="344">
        <f t="shared" si="587"/>
        <v>0</v>
      </c>
      <c r="DJ168" s="344">
        <f t="shared" si="588"/>
        <v>0</v>
      </c>
      <c r="DK168" s="344">
        <f t="shared" si="589"/>
        <v>0</v>
      </c>
      <c r="DL168" s="344">
        <f t="shared" si="590"/>
        <v>0</v>
      </c>
      <c r="DM168" s="342">
        <f t="shared" si="591"/>
        <v>0</v>
      </c>
      <c r="DN168" s="344">
        <f t="shared" si="592"/>
        <v>0</v>
      </c>
      <c r="DO168" s="342">
        <f t="shared" si="593"/>
        <v>0</v>
      </c>
      <c r="DP168" s="344">
        <f t="shared" si="594"/>
        <v>0</v>
      </c>
      <c r="DQ168" s="342">
        <f t="shared" si="595"/>
        <v>0</v>
      </c>
      <c r="DR168" s="341">
        <f t="shared" si="680"/>
        <v>0</v>
      </c>
      <c r="DS168" s="341">
        <f t="shared" si="49"/>
        <v>0</v>
      </c>
      <c r="DT168" s="341">
        <f t="shared" si="597"/>
        <v>0</v>
      </c>
      <c r="DU168" s="341">
        <f t="shared" si="554"/>
        <v>0</v>
      </c>
      <c r="DV168" s="341">
        <f t="shared" si="598"/>
        <v>0</v>
      </c>
      <c r="DW168" s="341">
        <f t="shared" si="555"/>
        <v>0</v>
      </c>
      <c r="DX168" s="341">
        <f t="shared" si="599"/>
        <v>0</v>
      </c>
      <c r="DY168" s="341">
        <f t="shared" si="556"/>
        <v>0</v>
      </c>
      <c r="DZ168" s="341">
        <f t="shared" si="600"/>
        <v>0</v>
      </c>
      <c r="EA168" s="341">
        <f t="shared" si="557"/>
        <v>0</v>
      </c>
      <c r="EB168" s="341">
        <f t="shared" si="601"/>
        <v>0</v>
      </c>
      <c r="EC168" s="341">
        <f t="shared" si="558"/>
        <v>0</v>
      </c>
      <c r="ED168" s="341">
        <f t="shared" si="602"/>
        <v>0</v>
      </c>
      <c r="EE168" s="341">
        <f t="shared" si="55"/>
        <v>0</v>
      </c>
      <c r="EF168" s="341">
        <f t="shared" si="603"/>
        <v>0</v>
      </c>
      <c r="EG168" s="341">
        <f t="shared" si="604"/>
        <v>0</v>
      </c>
      <c r="EH168" s="341">
        <f t="shared" si="605"/>
        <v>0</v>
      </c>
      <c r="EI168" s="346">
        <f t="shared" si="606"/>
        <v>0</v>
      </c>
      <c r="EJ168" s="341">
        <f t="shared" si="607"/>
        <v>0</v>
      </c>
      <c r="EK168" s="347">
        <f t="shared" si="608"/>
        <v>0</v>
      </c>
      <c r="EL168" s="341">
        <f t="shared" si="609"/>
        <v>0</v>
      </c>
      <c r="EM168" s="347">
        <f t="shared" si="610"/>
        <v>0</v>
      </c>
      <c r="EN168" s="348">
        <f t="shared" si="611"/>
        <v>0</v>
      </c>
    </row>
    <row r="169" spans="1:144" ht="19.5" customHeight="1">
      <c r="A169" s="349">
        <f t="shared" si="679"/>
        <v>156</v>
      </c>
      <c r="B169" s="1136"/>
      <c r="C169" s="1136"/>
      <c r="D169" s="350"/>
      <c r="E169" s="350"/>
      <c r="F169" s="350"/>
      <c r="G169" s="350"/>
      <c r="H169" s="350"/>
      <c r="I169" s="351" t="s">
        <v>17</v>
      </c>
      <c r="J169" s="350"/>
      <c r="K169" s="351" t="s">
        <v>44</v>
      </c>
      <c r="L169" s="350"/>
      <c r="M169" s="350"/>
      <c r="N169" s="326" t="str">
        <f>IF(L169="常勤",1,IF(M169="","",IF(M169=0,0,IF(ROUND(M169/⑤⑧処遇Ⅰ入力シート!$B$17,1)&lt;0.1,0.1,ROUND(M169/⑤⑧処遇Ⅰ入力シート!$B$17,1)))))</f>
        <v/>
      </c>
      <c r="O169" s="327"/>
      <c r="P169" s="328" t="s">
        <v>342</v>
      </c>
      <c r="Q169" s="352"/>
      <c r="R169" s="353"/>
      <c r="S169" s="354"/>
      <c r="T169" s="354"/>
      <c r="U169" s="355">
        <f t="shared" si="559"/>
        <v>0</v>
      </c>
      <c r="V169" s="354"/>
      <c r="W169" s="333" t="e">
        <f>ROUND((U169+V169)*⑤⑧処遇Ⅰ入力シート!$AG$17/⑤⑧処遇Ⅰ入力シート!$AC$17,0)</f>
        <v>#DIV/0!</v>
      </c>
      <c r="X169" s="356" t="e">
        <f t="shared" si="560"/>
        <v>#DIV/0!</v>
      </c>
      <c r="Y169" s="353"/>
      <c r="Z169" s="354"/>
      <c r="AA169" s="354"/>
      <c r="AB169" s="354"/>
      <c r="AC169" s="354"/>
      <c r="AD169" s="335">
        <f t="shared" si="561"/>
        <v>0</v>
      </c>
      <c r="AE169" s="333" t="e">
        <f>ROUND(AD169*⑤⑧処遇Ⅰ入力シート!$AG$17/⑤⑧処遇Ⅰ入力シート!$AC$17,0)</f>
        <v>#DIV/0!</v>
      </c>
      <c r="AF169" s="356" t="e">
        <f t="shared" si="562"/>
        <v>#DIV/0!</v>
      </c>
      <c r="AG169" s="357"/>
      <c r="AH169" s="354"/>
      <c r="AI169" s="354"/>
      <c r="AJ169" s="333" t="e">
        <f>ROUND(SUM(AG169:AI169)*⑤⑧処遇Ⅰ入力シート!$AG$17/⑤⑧処遇Ⅰ入力シート!$AC$17,0)</f>
        <v>#DIV/0!</v>
      </c>
      <c r="AK169" s="358" t="e">
        <f t="shared" si="563"/>
        <v>#DIV/0!</v>
      </c>
      <c r="AL169" s="338">
        <f t="shared" si="564"/>
        <v>0</v>
      </c>
      <c r="AM169" s="1131"/>
      <c r="AN169" s="1131"/>
      <c r="AO169" s="1131"/>
      <c r="AP169" s="252"/>
      <c r="AQ169" s="252"/>
      <c r="AR169" s="252"/>
      <c r="AS169" s="370"/>
      <c r="AT169" s="370"/>
      <c r="AU169" s="371"/>
      <c r="AV169" s="371"/>
      <c r="AW169" s="371"/>
      <c r="AX169" s="370"/>
      <c r="AY169" s="370"/>
      <c r="AZ169" s="372"/>
      <c r="BA169" s="372"/>
      <c r="BB169" s="373"/>
      <c r="BC169" s="373"/>
      <c r="BD169" s="373"/>
      <c r="BE169" s="373"/>
      <c r="BF169" s="373"/>
      <c r="BG169" s="373"/>
      <c r="BH169" s="228"/>
      <c r="BI169" s="370"/>
      <c r="BJ169" s="370"/>
      <c r="BK169" s="371"/>
      <c r="BL169" s="371"/>
      <c r="BM169" s="371"/>
      <c r="BN169" s="370"/>
      <c r="BO169" s="370"/>
      <c r="BP169" s="372"/>
      <c r="BQ169" s="372"/>
      <c r="BR169" s="372"/>
      <c r="BS169" s="373"/>
      <c r="BT169" s="373"/>
      <c r="BU169" s="373"/>
      <c r="BV169" s="373"/>
      <c r="BW169" s="373"/>
      <c r="BX169" s="373"/>
      <c r="BY169" s="252"/>
      <c r="BZ169" s="339" t="str">
        <f t="shared" si="565"/>
        <v>0</v>
      </c>
      <c r="CB169" s="340">
        <f t="shared" si="566"/>
        <v>0</v>
      </c>
      <c r="CC169" s="341">
        <f t="shared" si="567"/>
        <v>0</v>
      </c>
      <c r="CD169" s="341">
        <f t="shared" si="568"/>
        <v>0</v>
      </c>
      <c r="CE169" s="341">
        <f t="shared" si="569"/>
        <v>0</v>
      </c>
      <c r="CF169" s="341">
        <f t="shared" si="570"/>
        <v>0</v>
      </c>
      <c r="CG169" s="342">
        <f t="shared" si="571"/>
        <v>0</v>
      </c>
      <c r="CH169" s="341">
        <f t="shared" si="572"/>
        <v>0</v>
      </c>
      <c r="CI169" s="342">
        <f t="shared" si="573"/>
        <v>0</v>
      </c>
      <c r="CJ169" s="341">
        <f t="shared" si="574"/>
        <v>0</v>
      </c>
      <c r="CK169" s="342">
        <f t="shared" si="575"/>
        <v>0</v>
      </c>
      <c r="CL169" s="341">
        <f t="shared" si="576"/>
        <v>0</v>
      </c>
      <c r="CM169" s="341">
        <f t="shared" si="577"/>
        <v>0</v>
      </c>
      <c r="CN169" s="341">
        <f t="shared" si="578"/>
        <v>0</v>
      </c>
      <c r="CO169" s="341">
        <f t="shared" si="579"/>
        <v>0</v>
      </c>
      <c r="CP169" s="341">
        <f t="shared" si="580"/>
        <v>0</v>
      </c>
      <c r="CQ169" s="342">
        <f t="shared" si="581"/>
        <v>0</v>
      </c>
      <c r="CR169" s="341">
        <f t="shared" si="582"/>
        <v>0</v>
      </c>
      <c r="CS169" s="342">
        <f t="shared" si="583"/>
        <v>0</v>
      </c>
      <c r="CT169" s="341">
        <f t="shared" si="584"/>
        <v>0</v>
      </c>
      <c r="CU169" s="342">
        <f t="shared" si="585"/>
        <v>0</v>
      </c>
      <c r="CV169" s="344">
        <f t="shared" si="68"/>
        <v>0</v>
      </c>
      <c r="CW169" s="344">
        <f t="shared" si="586"/>
        <v>0</v>
      </c>
      <c r="CX169" s="344">
        <f t="shared" si="69"/>
        <v>0</v>
      </c>
      <c r="CY169" s="344">
        <f t="shared" si="549"/>
        <v>0</v>
      </c>
      <c r="CZ169" s="344">
        <f t="shared" si="71"/>
        <v>0</v>
      </c>
      <c r="DA169" s="344">
        <f t="shared" si="550"/>
        <v>0</v>
      </c>
      <c r="DB169" s="344">
        <f t="shared" si="73"/>
        <v>0</v>
      </c>
      <c r="DC169" s="344">
        <f t="shared" si="551"/>
        <v>0</v>
      </c>
      <c r="DD169" s="344">
        <f t="shared" si="75"/>
        <v>0</v>
      </c>
      <c r="DE169" s="344">
        <f t="shared" si="552"/>
        <v>0</v>
      </c>
      <c r="DF169" s="344">
        <f t="shared" si="77"/>
        <v>0</v>
      </c>
      <c r="DG169" s="344">
        <f t="shared" si="553"/>
        <v>0</v>
      </c>
      <c r="DH169" s="344">
        <f t="shared" si="79"/>
        <v>0</v>
      </c>
      <c r="DI169" s="344">
        <f t="shared" si="587"/>
        <v>0</v>
      </c>
      <c r="DJ169" s="344">
        <f t="shared" si="588"/>
        <v>0</v>
      </c>
      <c r="DK169" s="344">
        <f t="shared" si="589"/>
        <v>0</v>
      </c>
      <c r="DL169" s="344">
        <f t="shared" si="590"/>
        <v>0</v>
      </c>
      <c r="DM169" s="342">
        <f t="shared" si="591"/>
        <v>0</v>
      </c>
      <c r="DN169" s="344">
        <f t="shared" si="592"/>
        <v>0</v>
      </c>
      <c r="DO169" s="342">
        <f t="shared" si="593"/>
        <v>0</v>
      </c>
      <c r="DP169" s="344">
        <f t="shared" si="594"/>
        <v>0</v>
      </c>
      <c r="DQ169" s="342">
        <f t="shared" si="595"/>
        <v>0</v>
      </c>
      <c r="DR169" s="341">
        <f t="shared" si="680"/>
        <v>0</v>
      </c>
      <c r="DS169" s="341">
        <f t="shared" si="49"/>
        <v>0</v>
      </c>
      <c r="DT169" s="341">
        <f t="shared" si="597"/>
        <v>0</v>
      </c>
      <c r="DU169" s="341">
        <f t="shared" si="554"/>
        <v>0</v>
      </c>
      <c r="DV169" s="341">
        <f t="shared" si="598"/>
        <v>0</v>
      </c>
      <c r="DW169" s="341">
        <f t="shared" si="555"/>
        <v>0</v>
      </c>
      <c r="DX169" s="341">
        <f t="shared" si="599"/>
        <v>0</v>
      </c>
      <c r="DY169" s="341">
        <f t="shared" si="556"/>
        <v>0</v>
      </c>
      <c r="DZ169" s="341">
        <f t="shared" si="600"/>
        <v>0</v>
      </c>
      <c r="EA169" s="341">
        <f t="shared" si="557"/>
        <v>0</v>
      </c>
      <c r="EB169" s="341">
        <f t="shared" si="601"/>
        <v>0</v>
      </c>
      <c r="EC169" s="341">
        <f t="shared" si="558"/>
        <v>0</v>
      </c>
      <c r="ED169" s="341">
        <f t="shared" si="602"/>
        <v>0</v>
      </c>
      <c r="EE169" s="341">
        <f t="shared" si="55"/>
        <v>0</v>
      </c>
      <c r="EF169" s="341">
        <f t="shared" si="603"/>
        <v>0</v>
      </c>
      <c r="EG169" s="341">
        <f t="shared" si="604"/>
        <v>0</v>
      </c>
      <c r="EH169" s="341">
        <f t="shared" si="605"/>
        <v>0</v>
      </c>
      <c r="EI169" s="346">
        <f t="shared" si="606"/>
        <v>0</v>
      </c>
      <c r="EJ169" s="341">
        <f t="shared" si="607"/>
        <v>0</v>
      </c>
      <c r="EK169" s="347">
        <f t="shared" si="608"/>
        <v>0</v>
      </c>
      <c r="EL169" s="341">
        <f t="shared" si="609"/>
        <v>0</v>
      </c>
      <c r="EM169" s="347">
        <f t="shared" si="610"/>
        <v>0</v>
      </c>
      <c r="EN169" s="348">
        <f t="shared" si="611"/>
        <v>0</v>
      </c>
    </row>
    <row r="170" spans="1:144" ht="19.5" customHeight="1">
      <c r="A170" s="349">
        <f t="shared" si="679"/>
        <v>157</v>
      </c>
      <c r="B170" s="1136"/>
      <c r="C170" s="1136"/>
      <c r="D170" s="350"/>
      <c r="E170" s="350"/>
      <c r="F170" s="350"/>
      <c r="G170" s="350"/>
      <c r="H170" s="350"/>
      <c r="I170" s="351" t="s">
        <v>17</v>
      </c>
      <c r="J170" s="350"/>
      <c r="K170" s="351" t="s">
        <v>44</v>
      </c>
      <c r="L170" s="350"/>
      <c r="M170" s="350"/>
      <c r="N170" s="326" t="str">
        <f>IF(L170="常勤",1,IF(M170="","",IF(M170=0,0,IF(ROUND(M170/⑤⑧処遇Ⅰ入力シート!$B$17,1)&lt;0.1,0.1,ROUND(M170/⑤⑧処遇Ⅰ入力シート!$B$17,1)))))</f>
        <v/>
      </c>
      <c r="O170" s="327"/>
      <c r="P170" s="328" t="s">
        <v>342</v>
      </c>
      <c r="Q170" s="352"/>
      <c r="R170" s="353"/>
      <c r="S170" s="354"/>
      <c r="T170" s="354"/>
      <c r="U170" s="355">
        <f t="shared" si="559"/>
        <v>0</v>
      </c>
      <c r="V170" s="354"/>
      <c r="W170" s="333" t="e">
        <f>ROUND((U170+V170)*⑤⑧処遇Ⅰ入力シート!$AG$17/⑤⑧処遇Ⅰ入力シート!$AC$17,0)</f>
        <v>#DIV/0!</v>
      </c>
      <c r="X170" s="356" t="e">
        <f t="shared" si="560"/>
        <v>#DIV/0!</v>
      </c>
      <c r="Y170" s="353"/>
      <c r="Z170" s="354"/>
      <c r="AA170" s="354"/>
      <c r="AB170" s="354"/>
      <c r="AC170" s="354"/>
      <c r="AD170" s="335">
        <f t="shared" si="561"/>
        <v>0</v>
      </c>
      <c r="AE170" s="333" t="e">
        <f>ROUND(AD170*⑤⑧処遇Ⅰ入力シート!$AG$17/⑤⑧処遇Ⅰ入力シート!$AC$17,0)</f>
        <v>#DIV/0!</v>
      </c>
      <c r="AF170" s="356" t="e">
        <f t="shared" si="562"/>
        <v>#DIV/0!</v>
      </c>
      <c r="AG170" s="357"/>
      <c r="AH170" s="354"/>
      <c r="AI170" s="354"/>
      <c r="AJ170" s="333" t="e">
        <f>ROUND(SUM(AG170:AI170)*⑤⑧処遇Ⅰ入力シート!$AG$17/⑤⑧処遇Ⅰ入力シート!$AC$17,0)</f>
        <v>#DIV/0!</v>
      </c>
      <c r="AK170" s="358" t="e">
        <f t="shared" si="563"/>
        <v>#DIV/0!</v>
      </c>
      <c r="AL170" s="338">
        <f t="shared" si="564"/>
        <v>0</v>
      </c>
      <c r="AM170" s="1131"/>
      <c r="AN170" s="1131"/>
      <c r="AO170" s="1131"/>
      <c r="AP170" s="252"/>
      <c r="AQ170" s="252"/>
      <c r="AR170" s="252"/>
      <c r="AS170" s="370"/>
      <c r="AT170" s="370"/>
      <c r="AU170" s="371"/>
      <c r="AV170" s="371"/>
      <c r="AW170" s="371"/>
      <c r="AX170" s="370"/>
      <c r="AY170" s="370"/>
      <c r="AZ170" s="372"/>
      <c r="BA170" s="372"/>
      <c r="BB170" s="373"/>
      <c r="BC170" s="373"/>
      <c r="BD170" s="373"/>
      <c r="BE170" s="373"/>
      <c r="BF170" s="373"/>
      <c r="BG170" s="373"/>
      <c r="BH170" s="228"/>
      <c r="BI170" s="370"/>
      <c r="BJ170" s="370"/>
      <c r="BK170" s="371"/>
      <c r="BL170" s="371"/>
      <c r="BM170" s="371"/>
      <c r="BN170" s="370"/>
      <c r="BO170" s="370"/>
      <c r="BP170" s="372"/>
      <c r="BQ170" s="372"/>
      <c r="BR170" s="372"/>
      <c r="BS170" s="373"/>
      <c r="BT170" s="373"/>
      <c r="BU170" s="373"/>
      <c r="BV170" s="373"/>
      <c r="BW170" s="373"/>
      <c r="BX170" s="373"/>
      <c r="BY170" s="252"/>
      <c r="BZ170" s="339" t="str">
        <f t="shared" si="565"/>
        <v>0</v>
      </c>
      <c r="CB170" s="340">
        <f t="shared" si="566"/>
        <v>0</v>
      </c>
      <c r="CC170" s="341">
        <f t="shared" si="567"/>
        <v>0</v>
      </c>
      <c r="CD170" s="341">
        <f t="shared" si="568"/>
        <v>0</v>
      </c>
      <c r="CE170" s="341">
        <f t="shared" si="569"/>
        <v>0</v>
      </c>
      <c r="CF170" s="341">
        <f t="shared" si="570"/>
        <v>0</v>
      </c>
      <c r="CG170" s="342">
        <f t="shared" si="571"/>
        <v>0</v>
      </c>
      <c r="CH170" s="341">
        <f t="shared" si="572"/>
        <v>0</v>
      </c>
      <c r="CI170" s="342">
        <f t="shared" si="573"/>
        <v>0</v>
      </c>
      <c r="CJ170" s="341">
        <f t="shared" si="574"/>
        <v>0</v>
      </c>
      <c r="CK170" s="342">
        <f t="shared" si="575"/>
        <v>0</v>
      </c>
      <c r="CL170" s="341">
        <f t="shared" si="576"/>
        <v>0</v>
      </c>
      <c r="CM170" s="341">
        <f t="shared" si="577"/>
        <v>0</v>
      </c>
      <c r="CN170" s="341">
        <f t="shared" si="578"/>
        <v>0</v>
      </c>
      <c r="CO170" s="341">
        <f t="shared" si="579"/>
        <v>0</v>
      </c>
      <c r="CP170" s="341">
        <f t="shared" si="580"/>
        <v>0</v>
      </c>
      <c r="CQ170" s="342">
        <f t="shared" si="581"/>
        <v>0</v>
      </c>
      <c r="CR170" s="341">
        <f t="shared" si="582"/>
        <v>0</v>
      </c>
      <c r="CS170" s="342">
        <f t="shared" si="583"/>
        <v>0</v>
      </c>
      <c r="CT170" s="341">
        <f t="shared" si="584"/>
        <v>0</v>
      </c>
      <c r="CU170" s="342">
        <f t="shared" si="585"/>
        <v>0</v>
      </c>
      <c r="CV170" s="344">
        <f t="shared" si="68"/>
        <v>0</v>
      </c>
      <c r="CW170" s="344">
        <f t="shared" si="586"/>
        <v>0</v>
      </c>
      <c r="CX170" s="344">
        <f t="shared" si="69"/>
        <v>0</v>
      </c>
      <c r="CY170" s="344">
        <f t="shared" si="549"/>
        <v>0</v>
      </c>
      <c r="CZ170" s="344">
        <f t="shared" si="71"/>
        <v>0</v>
      </c>
      <c r="DA170" s="344">
        <f t="shared" si="550"/>
        <v>0</v>
      </c>
      <c r="DB170" s="344">
        <f t="shared" si="73"/>
        <v>0</v>
      </c>
      <c r="DC170" s="344">
        <f t="shared" si="551"/>
        <v>0</v>
      </c>
      <c r="DD170" s="344">
        <f t="shared" si="75"/>
        <v>0</v>
      </c>
      <c r="DE170" s="344">
        <f t="shared" si="552"/>
        <v>0</v>
      </c>
      <c r="DF170" s="344">
        <f t="shared" si="77"/>
        <v>0</v>
      </c>
      <c r="DG170" s="344">
        <f t="shared" si="553"/>
        <v>0</v>
      </c>
      <c r="DH170" s="344">
        <f t="shared" si="79"/>
        <v>0</v>
      </c>
      <c r="DI170" s="344">
        <f t="shared" si="587"/>
        <v>0</v>
      </c>
      <c r="DJ170" s="344">
        <f t="shared" si="588"/>
        <v>0</v>
      </c>
      <c r="DK170" s="344">
        <f t="shared" si="589"/>
        <v>0</v>
      </c>
      <c r="DL170" s="344">
        <f t="shared" si="590"/>
        <v>0</v>
      </c>
      <c r="DM170" s="342">
        <f t="shared" si="591"/>
        <v>0</v>
      </c>
      <c r="DN170" s="344">
        <f t="shared" si="592"/>
        <v>0</v>
      </c>
      <c r="DO170" s="342">
        <f t="shared" si="593"/>
        <v>0</v>
      </c>
      <c r="DP170" s="344">
        <f t="shared" si="594"/>
        <v>0</v>
      </c>
      <c r="DQ170" s="342">
        <f t="shared" si="595"/>
        <v>0</v>
      </c>
      <c r="DR170" s="341">
        <f t="shared" si="680"/>
        <v>0</v>
      </c>
      <c r="DS170" s="341">
        <f t="shared" si="49"/>
        <v>0</v>
      </c>
      <c r="DT170" s="341">
        <f t="shared" si="597"/>
        <v>0</v>
      </c>
      <c r="DU170" s="341">
        <f t="shared" si="554"/>
        <v>0</v>
      </c>
      <c r="DV170" s="341">
        <f t="shared" si="598"/>
        <v>0</v>
      </c>
      <c r="DW170" s="341">
        <f t="shared" si="555"/>
        <v>0</v>
      </c>
      <c r="DX170" s="341">
        <f t="shared" si="599"/>
        <v>0</v>
      </c>
      <c r="DY170" s="341">
        <f t="shared" si="556"/>
        <v>0</v>
      </c>
      <c r="DZ170" s="341">
        <f t="shared" si="600"/>
        <v>0</v>
      </c>
      <c r="EA170" s="341">
        <f t="shared" si="557"/>
        <v>0</v>
      </c>
      <c r="EB170" s="341">
        <f t="shared" si="601"/>
        <v>0</v>
      </c>
      <c r="EC170" s="341">
        <f t="shared" si="558"/>
        <v>0</v>
      </c>
      <c r="ED170" s="341">
        <f t="shared" si="602"/>
        <v>0</v>
      </c>
      <c r="EE170" s="341">
        <f t="shared" si="55"/>
        <v>0</v>
      </c>
      <c r="EF170" s="341">
        <f t="shared" si="603"/>
        <v>0</v>
      </c>
      <c r="EG170" s="341">
        <f t="shared" si="604"/>
        <v>0</v>
      </c>
      <c r="EH170" s="341">
        <f t="shared" si="605"/>
        <v>0</v>
      </c>
      <c r="EI170" s="346">
        <f t="shared" si="606"/>
        <v>0</v>
      </c>
      <c r="EJ170" s="341">
        <f t="shared" si="607"/>
        <v>0</v>
      </c>
      <c r="EK170" s="347">
        <f t="shared" si="608"/>
        <v>0</v>
      </c>
      <c r="EL170" s="341">
        <f t="shared" si="609"/>
        <v>0</v>
      </c>
      <c r="EM170" s="347">
        <f t="shared" si="610"/>
        <v>0</v>
      </c>
      <c r="EN170" s="348">
        <f t="shared" si="611"/>
        <v>0</v>
      </c>
    </row>
    <row r="171" spans="1:144" ht="19.5" customHeight="1">
      <c r="A171" s="349">
        <f t="shared" si="679"/>
        <v>158</v>
      </c>
      <c r="B171" s="1136"/>
      <c r="C171" s="1136"/>
      <c r="D171" s="350"/>
      <c r="E171" s="350"/>
      <c r="F171" s="350"/>
      <c r="G171" s="350"/>
      <c r="H171" s="350"/>
      <c r="I171" s="351" t="s">
        <v>17</v>
      </c>
      <c r="J171" s="350"/>
      <c r="K171" s="351" t="s">
        <v>44</v>
      </c>
      <c r="L171" s="350"/>
      <c r="M171" s="350"/>
      <c r="N171" s="326" t="str">
        <f>IF(L171="常勤",1,IF(M171="","",IF(M171=0,0,IF(ROUND(M171/⑤⑧処遇Ⅰ入力シート!$B$17,1)&lt;0.1,0.1,ROUND(M171/⑤⑧処遇Ⅰ入力シート!$B$17,1)))))</f>
        <v/>
      </c>
      <c r="O171" s="327"/>
      <c r="P171" s="328" t="s">
        <v>342</v>
      </c>
      <c r="Q171" s="352"/>
      <c r="R171" s="353"/>
      <c r="S171" s="354"/>
      <c r="T171" s="354"/>
      <c r="U171" s="355">
        <f t="shared" si="559"/>
        <v>0</v>
      </c>
      <c r="V171" s="354"/>
      <c r="W171" s="333" t="e">
        <f>ROUND((U171+V171)*⑤⑧処遇Ⅰ入力シート!$AG$17/⑤⑧処遇Ⅰ入力シート!$AC$17,0)</f>
        <v>#DIV/0!</v>
      </c>
      <c r="X171" s="356" t="e">
        <f t="shared" si="560"/>
        <v>#DIV/0!</v>
      </c>
      <c r="Y171" s="353"/>
      <c r="Z171" s="354"/>
      <c r="AA171" s="354"/>
      <c r="AB171" s="354"/>
      <c r="AC171" s="354"/>
      <c r="AD171" s="335">
        <f t="shared" si="561"/>
        <v>0</v>
      </c>
      <c r="AE171" s="333" t="e">
        <f>ROUND(AD171*⑤⑧処遇Ⅰ入力シート!$AG$17/⑤⑧処遇Ⅰ入力シート!$AC$17,0)</f>
        <v>#DIV/0!</v>
      </c>
      <c r="AF171" s="356" t="e">
        <f t="shared" si="562"/>
        <v>#DIV/0!</v>
      </c>
      <c r="AG171" s="357"/>
      <c r="AH171" s="354"/>
      <c r="AI171" s="354"/>
      <c r="AJ171" s="333" t="e">
        <f>ROUND(SUM(AG171:AI171)*⑤⑧処遇Ⅰ入力シート!$AG$17/⑤⑧処遇Ⅰ入力シート!$AC$17,0)</f>
        <v>#DIV/0!</v>
      </c>
      <c r="AK171" s="358" t="e">
        <f t="shared" si="563"/>
        <v>#DIV/0!</v>
      </c>
      <c r="AL171" s="338">
        <f t="shared" si="564"/>
        <v>0</v>
      </c>
      <c r="AM171" s="1131"/>
      <c r="AN171" s="1131"/>
      <c r="AO171" s="1131"/>
      <c r="AP171" s="252"/>
      <c r="AQ171" s="252"/>
      <c r="AR171" s="252"/>
      <c r="AS171" s="370"/>
      <c r="AT171" s="370"/>
      <c r="AU171" s="371"/>
      <c r="AV171" s="371"/>
      <c r="AW171" s="371"/>
      <c r="AX171" s="370"/>
      <c r="AY171" s="370"/>
      <c r="AZ171" s="372"/>
      <c r="BA171" s="372"/>
      <c r="BB171" s="373"/>
      <c r="BC171" s="373"/>
      <c r="BD171" s="373"/>
      <c r="BE171" s="373"/>
      <c r="BF171" s="373"/>
      <c r="BG171" s="373"/>
      <c r="BH171" s="228"/>
      <c r="BI171" s="370"/>
      <c r="BJ171" s="370"/>
      <c r="BK171" s="371"/>
      <c r="BL171" s="371"/>
      <c r="BM171" s="371"/>
      <c r="BN171" s="370"/>
      <c r="BO171" s="370"/>
      <c r="BP171" s="372"/>
      <c r="BQ171" s="372"/>
      <c r="BR171" s="372"/>
      <c r="BS171" s="373"/>
      <c r="BT171" s="373"/>
      <c r="BU171" s="373"/>
      <c r="BV171" s="373"/>
      <c r="BW171" s="373"/>
      <c r="BX171" s="373"/>
      <c r="BY171" s="252"/>
      <c r="BZ171" s="339" t="str">
        <f t="shared" si="565"/>
        <v>0</v>
      </c>
      <c r="CB171" s="340">
        <f t="shared" si="566"/>
        <v>0</v>
      </c>
      <c r="CC171" s="341">
        <f t="shared" si="567"/>
        <v>0</v>
      </c>
      <c r="CD171" s="341">
        <f t="shared" si="568"/>
        <v>0</v>
      </c>
      <c r="CE171" s="341">
        <f t="shared" si="569"/>
        <v>0</v>
      </c>
      <c r="CF171" s="341">
        <f t="shared" si="570"/>
        <v>0</v>
      </c>
      <c r="CG171" s="342">
        <f t="shared" si="571"/>
        <v>0</v>
      </c>
      <c r="CH171" s="341">
        <f t="shared" si="572"/>
        <v>0</v>
      </c>
      <c r="CI171" s="342">
        <f t="shared" si="573"/>
        <v>0</v>
      </c>
      <c r="CJ171" s="341">
        <f t="shared" si="574"/>
        <v>0</v>
      </c>
      <c r="CK171" s="342">
        <f t="shared" si="575"/>
        <v>0</v>
      </c>
      <c r="CL171" s="341">
        <f t="shared" si="576"/>
        <v>0</v>
      </c>
      <c r="CM171" s="341">
        <f t="shared" si="577"/>
        <v>0</v>
      </c>
      <c r="CN171" s="341">
        <f t="shared" si="578"/>
        <v>0</v>
      </c>
      <c r="CO171" s="341">
        <f t="shared" si="579"/>
        <v>0</v>
      </c>
      <c r="CP171" s="341">
        <f t="shared" si="580"/>
        <v>0</v>
      </c>
      <c r="CQ171" s="342">
        <f t="shared" si="581"/>
        <v>0</v>
      </c>
      <c r="CR171" s="341">
        <f t="shared" si="582"/>
        <v>0</v>
      </c>
      <c r="CS171" s="342">
        <f t="shared" si="583"/>
        <v>0</v>
      </c>
      <c r="CT171" s="341">
        <f t="shared" si="584"/>
        <v>0</v>
      </c>
      <c r="CU171" s="342">
        <f t="shared" si="585"/>
        <v>0</v>
      </c>
      <c r="CV171" s="344">
        <f t="shared" si="68"/>
        <v>0</v>
      </c>
      <c r="CW171" s="344">
        <f t="shared" si="586"/>
        <v>0</v>
      </c>
      <c r="CX171" s="344">
        <f t="shared" si="69"/>
        <v>0</v>
      </c>
      <c r="CY171" s="344">
        <f t="shared" si="549"/>
        <v>0</v>
      </c>
      <c r="CZ171" s="344">
        <f t="shared" si="71"/>
        <v>0</v>
      </c>
      <c r="DA171" s="344">
        <f t="shared" si="550"/>
        <v>0</v>
      </c>
      <c r="DB171" s="344">
        <f t="shared" si="73"/>
        <v>0</v>
      </c>
      <c r="DC171" s="344">
        <f t="shared" si="551"/>
        <v>0</v>
      </c>
      <c r="DD171" s="344">
        <f t="shared" si="75"/>
        <v>0</v>
      </c>
      <c r="DE171" s="344">
        <f t="shared" si="552"/>
        <v>0</v>
      </c>
      <c r="DF171" s="344">
        <f t="shared" si="77"/>
        <v>0</v>
      </c>
      <c r="DG171" s="344">
        <f t="shared" si="553"/>
        <v>0</v>
      </c>
      <c r="DH171" s="344">
        <f t="shared" si="79"/>
        <v>0</v>
      </c>
      <c r="DI171" s="344">
        <f t="shared" si="587"/>
        <v>0</v>
      </c>
      <c r="DJ171" s="344">
        <f t="shared" si="588"/>
        <v>0</v>
      </c>
      <c r="DK171" s="344">
        <f t="shared" si="589"/>
        <v>0</v>
      </c>
      <c r="DL171" s="344">
        <f t="shared" si="590"/>
        <v>0</v>
      </c>
      <c r="DM171" s="342">
        <f t="shared" si="591"/>
        <v>0</v>
      </c>
      <c r="DN171" s="344">
        <f t="shared" si="592"/>
        <v>0</v>
      </c>
      <c r="DO171" s="342">
        <f t="shared" si="593"/>
        <v>0</v>
      </c>
      <c r="DP171" s="344">
        <f t="shared" si="594"/>
        <v>0</v>
      </c>
      <c r="DQ171" s="342">
        <f t="shared" si="595"/>
        <v>0</v>
      </c>
      <c r="DR171" s="341">
        <f t="shared" si="680"/>
        <v>0</v>
      </c>
      <c r="DS171" s="341">
        <f t="shared" si="49"/>
        <v>0</v>
      </c>
      <c r="DT171" s="341">
        <f t="shared" si="597"/>
        <v>0</v>
      </c>
      <c r="DU171" s="341">
        <f t="shared" si="554"/>
        <v>0</v>
      </c>
      <c r="DV171" s="341">
        <f t="shared" si="598"/>
        <v>0</v>
      </c>
      <c r="DW171" s="341">
        <f t="shared" si="555"/>
        <v>0</v>
      </c>
      <c r="DX171" s="341">
        <f t="shared" si="599"/>
        <v>0</v>
      </c>
      <c r="DY171" s="341">
        <f t="shared" si="556"/>
        <v>0</v>
      </c>
      <c r="DZ171" s="341">
        <f t="shared" si="600"/>
        <v>0</v>
      </c>
      <c r="EA171" s="341">
        <f t="shared" si="557"/>
        <v>0</v>
      </c>
      <c r="EB171" s="341">
        <f t="shared" si="601"/>
        <v>0</v>
      </c>
      <c r="EC171" s="341">
        <f t="shared" si="558"/>
        <v>0</v>
      </c>
      <c r="ED171" s="341">
        <f t="shared" si="602"/>
        <v>0</v>
      </c>
      <c r="EE171" s="341">
        <f t="shared" si="55"/>
        <v>0</v>
      </c>
      <c r="EF171" s="341">
        <f t="shared" si="603"/>
        <v>0</v>
      </c>
      <c r="EG171" s="341">
        <f t="shared" si="604"/>
        <v>0</v>
      </c>
      <c r="EH171" s="341">
        <f t="shared" si="605"/>
        <v>0</v>
      </c>
      <c r="EI171" s="346">
        <f t="shared" si="606"/>
        <v>0</v>
      </c>
      <c r="EJ171" s="341">
        <f t="shared" si="607"/>
        <v>0</v>
      </c>
      <c r="EK171" s="347">
        <f t="shared" si="608"/>
        <v>0</v>
      </c>
      <c r="EL171" s="341">
        <f t="shared" si="609"/>
        <v>0</v>
      </c>
      <c r="EM171" s="347">
        <f t="shared" si="610"/>
        <v>0</v>
      </c>
      <c r="EN171" s="348">
        <f t="shared" si="611"/>
        <v>0</v>
      </c>
    </row>
    <row r="172" spans="1:144" ht="19.5" customHeight="1">
      <c r="A172" s="349">
        <f t="shared" si="679"/>
        <v>159</v>
      </c>
      <c r="B172" s="1136"/>
      <c r="C172" s="1136"/>
      <c r="D172" s="350"/>
      <c r="E172" s="350"/>
      <c r="F172" s="350"/>
      <c r="G172" s="350"/>
      <c r="H172" s="350"/>
      <c r="I172" s="351" t="s">
        <v>17</v>
      </c>
      <c r="J172" s="350"/>
      <c r="K172" s="351" t="s">
        <v>44</v>
      </c>
      <c r="L172" s="350"/>
      <c r="M172" s="350"/>
      <c r="N172" s="326" t="str">
        <f>IF(L172="常勤",1,IF(M172="","",IF(M172=0,0,IF(ROUND(M172/⑤⑧処遇Ⅰ入力シート!$B$17,1)&lt;0.1,0.1,ROUND(M172/⑤⑧処遇Ⅰ入力シート!$B$17,1)))))</f>
        <v/>
      </c>
      <c r="O172" s="327"/>
      <c r="P172" s="328" t="s">
        <v>342</v>
      </c>
      <c r="Q172" s="352"/>
      <c r="R172" s="353"/>
      <c r="S172" s="354"/>
      <c r="T172" s="354"/>
      <c r="U172" s="355">
        <f t="shared" ref="U172:U197" si="681">SUM(R172:T172)</f>
        <v>0</v>
      </c>
      <c r="V172" s="354"/>
      <c r="W172" s="333" t="e">
        <f>ROUND((U172+V172)*⑤⑧処遇Ⅰ入力シート!$AG$17/⑤⑧処遇Ⅰ入力シート!$AC$17,0)</f>
        <v>#DIV/0!</v>
      </c>
      <c r="X172" s="356" t="e">
        <f t="shared" ref="X172:X197" si="682">SUM(U172:W172)</f>
        <v>#DIV/0!</v>
      </c>
      <c r="Y172" s="353"/>
      <c r="Z172" s="354"/>
      <c r="AA172" s="354"/>
      <c r="AB172" s="354"/>
      <c r="AC172" s="354"/>
      <c r="AD172" s="335">
        <f t="shared" ref="AD172:AD197" si="683">SUM(Y172:AA172)-SUM(AB172:AC172)</f>
        <v>0</v>
      </c>
      <c r="AE172" s="333" t="e">
        <f>ROUND(AD172*⑤⑧処遇Ⅰ入力シート!$AG$17/⑤⑧処遇Ⅰ入力シート!$AC$17,0)</f>
        <v>#DIV/0!</v>
      </c>
      <c r="AF172" s="356" t="e">
        <f t="shared" ref="AF172:AF197" si="684">SUM(AD172:AE172)</f>
        <v>#DIV/0!</v>
      </c>
      <c r="AG172" s="357"/>
      <c r="AH172" s="354"/>
      <c r="AI172" s="354"/>
      <c r="AJ172" s="333" t="e">
        <f>ROUND(SUM(AG172:AI172)*⑤⑧処遇Ⅰ入力シート!$AG$17/⑤⑧処遇Ⅰ入力シート!$AC$17,0)</f>
        <v>#DIV/0!</v>
      </c>
      <c r="AK172" s="358" t="e">
        <f t="shared" ref="AK172:AK197" si="685">SUM(AG172:AJ172)</f>
        <v>#DIV/0!</v>
      </c>
      <c r="AL172" s="338">
        <f t="shared" ref="AL172:AL197" si="686">IF(D172="○",AF172-X172-AK172,0)</f>
        <v>0</v>
      </c>
      <c r="AM172" s="1131"/>
      <c r="AN172" s="1131"/>
      <c r="AO172" s="1131"/>
      <c r="AP172" s="252"/>
      <c r="AQ172" s="252"/>
      <c r="AR172" s="252"/>
      <c r="AS172" s="370"/>
      <c r="AT172" s="370"/>
      <c r="AU172" s="371"/>
      <c r="AV172" s="371"/>
      <c r="AW172" s="371"/>
      <c r="AX172" s="370"/>
      <c r="AY172" s="370"/>
      <c r="AZ172" s="372"/>
      <c r="BA172" s="372"/>
      <c r="BB172" s="373"/>
      <c r="BC172" s="373"/>
      <c r="BD172" s="373"/>
      <c r="BE172" s="373"/>
      <c r="BF172" s="373"/>
      <c r="BG172" s="373"/>
      <c r="BH172" s="228"/>
      <c r="BI172" s="370"/>
      <c r="BJ172" s="370"/>
      <c r="BK172" s="371"/>
      <c r="BL172" s="371"/>
      <c r="BM172" s="371"/>
      <c r="BN172" s="370"/>
      <c r="BO172" s="370"/>
      <c r="BP172" s="372"/>
      <c r="BQ172" s="372"/>
      <c r="BR172" s="372"/>
      <c r="BS172" s="373"/>
      <c r="BT172" s="373"/>
      <c r="BU172" s="373"/>
      <c r="BV172" s="373"/>
      <c r="BW172" s="373"/>
      <c r="BX172" s="373"/>
      <c r="BY172" s="252"/>
      <c r="BZ172" s="339" t="str">
        <f t="shared" ref="BZ172:BZ197" si="687">IF(D172="○","1","0")</f>
        <v>0</v>
      </c>
      <c r="CB172" s="340">
        <f t="shared" ref="CB172:CB197" si="688">IF(AND(OR(G172="教諭",G172="保育教諭",G172="保育士",G172="家庭的保育者"),L172="常勤"),O172,0)</f>
        <v>0</v>
      </c>
      <c r="CC172" s="341">
        <f t="shared" ref="CC172:CC197" si="689">CB172*BZ172</f>
        <v>0</v>
      </c>
      <c r="CD172" s="341">
        <f t="shared" ref="CD172:CD197" si="690">IF(AND(OR(G172="教諭",G172="保育教諭",G172="保育士",G172="家庭的保育者"),L172="常勤"),N172*O172,0)</f>
        <v>0</v>
      </c>
      <c r="CE172" s="341">
        <f t="shared" ref="CE172:CE197" si="691">CD172*BZ172</f>
        <v>0</v>
      </c>
      <c r="CF172" s="341">
        <f t="shared" ref="CF172:CF197" si="692">IF(AND(OR(G172="教諭",G172="保育教諭",G172="保育士",G172="家庭的保育者"),L172="常勤"),AD172,0)</f>
        <v>0</v>
      </c>
      <c r="CG172" s="342">
        <f t="shared" ref="CG172:CG197" si="693">CF172*BZ172</f>
        <v>0</v>
      </c>
      <c r="CH172" s="341">
        <f t="shared" ref="CH172:CH197" si="694">IF(AND(OR(G172="教諭",G172="保育教諭",G172="保育士",G172="家庭的保育者"),L172="常勤"),AG172+AH172+AI172,0)</f>
        <v>0</v>
      </c>
      <c r="CI172" s="342">
        <f t="shared" ref="CI172:CI197" si="695">CH172*BZ172</f>
        <v>0</v>
      </c>
      <c r="CJ172" s="341">
        <f t="shared" ref="CJ172:CJ197" si="696">IF(AND(OR(G172="教諭",G172="保育教諭",G172="保育士",G172="家庭的保育者"),L172="常勤"),U172+V172,0)</f>
        <v>0</v>
      </c>
      <c r="CK172" s="342">
        <f t="shared" ref="CK172:CK197" si="697">CJ172*BZ172</f>
        <v>0</v>
      </c>
      <c r="CL172" s="341">
        <f t="shared" ref="CL172:CL197" si="698">IF(AND(OR(G172="教諭",G172="保育教諭",G172="保育士",G172="家庭的保育者"),L172="非常勤"),O172,0)</f>
        <v>0</v>
      </c>
      <c r="CM172" s="341">
        <f t="shared" ref="CM172:CM197" si="699">CL172*BZ172</f>
        <v>0</v>
      </c>
      <c r="CN172" s="341">
        <f t="shared" ref="CN172:CN197" si="700">IF(AND(OR(G172="教諭",G172="保育教諭",G172="保育士",G172="家庭的保育者"),L172="非常勤"),N172*O172,0)</f>
        <v>0</v>
      </c>
      <c r="CO172" s="341">
        <f t="shared" ref="CO172:CO197" si="701">CN172*BZ172</f>
        <v>0</v>
      </c>
      <c r="CP172" s="341">
        <f t="shared" ref="CP172:CP197" si="702">IF(AND(OR(G172="教諭",G172="保育教諭",G172="保育士",G172="家庭的保育者"),L172="非常勤"),AD172,0)</f>
        <v>0</v>
      </c>
      <c r="CQ172" s="342">
        <f t="shared" ref="CQ172:CQ197" si="703">CP172*BZ172</f>
        <v>0</v>
      </c>
      <c r="CR172" s="341">
        <f t="shared" ref="CR172:CR197" si="704">IF(AND(OR(G172="教諭",G172="保育教諭",G172="保育士",G172="家庭的保育者"),L172="非常勤"),AG172+AH172+AI172,0)</f>
        <v>0</v>
      </c>
      <c r="CS172" s="342">
        <f t="shared" ref="CS172:CS197" si="705">CR172*BZ172</f>
        <v>0</v>
      </c>
      <c r="CT172" s="341">
        <f t="shared" ref="CT172:CT197" si="706">IF(AND(OR(G172="教諭",G172="保育教諭",G172="保育士",G172="家庭的保育者"),L172="非常勤"),U172+V172,0)</f>
        <v>0</v>
      </c>
      <c r="CU172" s="342">
        <f t="shared" ref="CU172:CU197" si="707">CT172*BZ172</f>
        <v>0</v>
      </c>
      <c r="CV172" s="344">
        <f t="shared" si="68"/>
        <v>0</v>
      </c>
      <c r="CW172" s="344">
        <f t="shared" ref="CW172:CW197" si="708">CV172*$BZ172</f>
        <v>0</v>
      </c>
      <c r="CX172" s="344">
        <f t="shared" si="69"/>
        <v>0</v>
      </c>
      <c r="CY172" s="344">
        <f t="shared" ref="CY172:CY197" si="709">CX172*$BZ172</f>
        <v>0</v>
      </c>
      <c r="CZ172" s="344">
        <f t="shared" si="71"/>
        <v>0</v>
      </c>
      <c r="DA172" s="344">
        <f t="shared" ref="DA172:DA197" si="710">CZ172*$BZ172</f>
        <v>0</v>
      </c>
      <c r="DB172" s="344">
        <f t="shared" si="73"/>
        <v>0</v>
      </c>
      <c r="DC172" s="344">
        <f t="shared" ref="DC172:DC197" si="711">DB172*$BZ172</f>
        <v>0</v>
      </c>
      <c r="DD172" s="344">
        <f t="shared" si="75"/>
        <v>0</v>
      </c>
      <c r="DE172" s="344">
        <f t="shared" ref="DE172:DE197" si="712">DD172*$BZ172</f>
        <v>0</v>
      </c>
      <c r="DF172" s="344">
        <f t="shared" si="77"/>
        <v>0</v>
      </c>
      <c r="DG172" s="344">
        <f t="shared" ref="DG172:DG197" si="713">DF172*$BZ172</f>
        <v>0</v>
      </c>
      <c r="DH172" s="344">
        <f t="shared" si="79"/>
        <v>0</v>
      </c>
      <c r="DI172" s="344">
        <f t="shared" ref="DI172:DI197" si="714">DH172*$BZ172</f>
        <v>0</v>
      </c>
      <c r="DJ172" s="344">
        <f t="shared" ref="DJ172:DJ197" si="715">IF(AND(OR(G172="事務職員",G172="調理員",G172="保健師",G172="看護師",G172="准看護師",G172="栄養士",G172="その他"),L172="常勤"),N172*O172,0)</f>
        <v>0</v>
      </c>
      <c r="DK172" s="344">
        <f t="shared" ref="DK172:DK197" si="716">DJ172*BZ172</f>
        <v>0</v>
      </c>
      <c r="DL172" s="344">
        <f t="shared" ref="DL172:DL197" si="717">IF(AND(OR(G172="事務職員",G172="調理員",G172="保健師",G172="看護師",G172="准看護師",G172="栄養士",G172="その他"),L172="常勤"),AD172,0)</f>
        <v>0</v>
      </c>
      <c r="DM172" s="342">
        <f t="shared" ref="DM172:DM197" si="718">DL172*BZ172</f>
        <v>0</v>
      </c>
      <c r="DN172" s="344">
        <f t="shared" ref="DN172:DN197" si="719">IF(AND(OR(G172="事務職員",G172="調理員",G172="保健師",G172="看護師",G172="准看護師",G172="栄養士",G172="その他"),L172="常勤"),AG172+AH172+AI172,0)</f>
        <v>0</v>
      </c>
      <c r="DO172" s="342">
        <f t="shared" ref="DO172:DO197" si="720">DN172*BZ172</f>
        <v>0</v>
      </c>
      <c r="DP172" s="344">
        <f t="shared" ref="DP172:DP197" si="721">IF(AND(OR(G172="事務職員",G172="調理員",G172="保健師",G172="看護師",G172="准看護師",G172="栄養士",G172="その他"),L172="常勤"),U172+V172,0)</f>
        <v>0</v>
      </c>
      <c r="DQ172" s="342">
        <f t="shared" ref="DQ172:DQ197" si="722">DP172*BZ172</f>
        <v>0</v>
      </c>
      <c r="DR172" s="341">
        <f t="shared" si="680"/>
        <v>0</v>
      </c>
      <c r="DS172" s="341">
        <f t="shared" ref="DS172:DS197" si="723">DR172*$BZ172</f>
        <v>0</v>
      </c>
      <c r="DT172" s="341">
        <f t="shared" ref="DT172:DT197" si="724">DS172*$BZ172</f>
        <v>0</v>
      </c>
      <c r="DU172" s="341">
        <f t="shared" ref="DU172:DU197" si="725">DT172*$BZ172</f>
        <v>0</v>
      </c>
      <c r="DV172" s="341">
        <f t="shared" ref="DV172:DV197" si="726">DU172*$BZ172</f>
        <v>0</v>
      </c>
      <c r="DW172" s="341">
        <f t="shared" ref="DW172:DW197" si="727">DV172*$BZ172</f>
        <v>0</v>
      </c>
      <c r="DX172" s="341">
        <f t="shared" ref="DX172:DX197" si="728">DW172*$BZ172</f>
        <v>0</v>
      </c>
      <c r="DY172" s="341">
        <f t="shared" ref="DY172:DY197" si="729">DX172*$BZ172</f>
        <v>0</v>
      </c>
      <c r="DZ172" s="341">
        <f t="shared" ref="DZ172:DZ197" si="730">DY172*$BZ172</f>
        <v>0</v>
      </c>
      <c r="EA172" s="341">
        <f t="shared" ref="EA172:EA197" si="731">DZ172*$BZ172</f>
        <v>0</v>
      </c>
      <c r="EB172" s="341">
        <f t="shared" ref="EB172:EB197" si="732">EA172*$BZ172</f>
        <v>0</v>
      </c>
      <c r="EC172" s="341">
        <f t="shared" ref="EC172:EC197" si="733">EB172*$BZ172</f>
        <v>0</v>
      </c>
      <c r="ED172" s="341">
        <f t="shared" ref="ED172:ED197" si="734">EC172*$BZ172</f>
        <v>0</v>
      </c>
      <c r="EE172" s="341">
        <f t="shared" ref="EE172:EE197" si="735">ED172*$BZ172</f>
        <v>0</v>
      </c>
      <c r="EF172" s="341">
        <f t="shared" ref="EF172:EF197" si="736">IF(AND(OR(G172="事務職員",G172="調理員",G172="保健師",G172="看護師",G172="准看護師",G172="栄養士",G172="その他"),L172="非常勤"),N172*O172,0)</f>
        <v>0</v>
      </c>
      <c r="EG172" s="341">
        <f t="shared" ref="EG172:EG197" si="737">EF172*BZ172</f>
        <v>0</v>
      </c>
      <c r="EH172" s="341">
        <f t="shared" ref="EH172:EH197" si="738">IF(AND(OR(G172="事務職員",G172="調理員",G172="保健師",G172="看護師",G172="准看護師",G172="栄養士",G172="その他"),L172="非常勤"),AD172,0)</f>
        <v>0</v>
      </c>
      <c r="EI172" s="346">
        <f t="shared" ref="EI172:EI197" si="739">EH172*BZ172</f>
        <v>0</v>
      </c>
      <c r="EJ172" s="341">
        <f t="shared" ref="EJ172:EJ197" si="740">IF(AND(OR(G172="事務職員",G172="調理員",G172="保健師",G172="看護師",G172="准看護師",G172="栄養士",G172="その他"),L172="非常勤"),AG172+AH172+AI172,0)</f>
        <v>0</v>
      </c>
      <c r="EK172" s="347">
        <f t="shared" ref="EK172:EK197" si="741">EJ172*BZ172</f>
        <v>0</v>
      </c>
      <c r="EL172" s="341">
        <f t="shared" ref="EL172:EL197" si="742">IF(AND(OR(G172="事務職員",G172="調理員",G172="保健師",G172="看護師",G172="准看護師",G172="栄養士",G172="その他"),L172="非常勤"),U172+V172,0)</f>
        <v>0</v>
      </c>
      <c r="EM172" s="347">
        <f t="shared" ref="EM172:EM197" si="743">EL172*BZ172</f>
        <v>0</v>
      </c>
      <c r="EN172" s="348">
        <f t="shared" ref="EN172:EN197" si="744">IF(OR(E172="○",F172="○"),X172,0)</f>
        <v>0</v>
      </c>
    </row>
    <row r="173" spans="1:144" ht="19.5" customHeight="1">
      <c r="A173" s="349">
        <f t="shared" si="679"/>
        <v>160</v>
      </c>
      <c r="B173" s="1136"/>
      <c r="C173" s="1136"/>
      <c r="D173" s="350"/>
      <c r="E173" s="350"/>
      <c r="F173" s="350"/>
      <c r="G173" s="350"/>
      <c r="H173" s="350"/>
      <c r="I173" s="351" t="s">
        <v>17</v>
      </c>
      <c r="J173" s="350"/>
      <c r="K173" s="351" t="s">
        <v>44</v>
      </c>
      <c r="L173" s="350"/>
      <c r="M173" s="350"/>
      <c r="N173" s="326" t="str">
        <f>IF(L173="常勤",1,IF(M173="","",IF(M173=0,0,IF(ROUND(M173/⑤⑧処遇Ⅰ入力シート!$B$17,1)&lt;0.1,0.1,ROUND(M173/⑤⑧処遇Ⅰ入力シート!$B$17,1)))))</f>
        <v/>
      </c>
      <c r="O173" s="327"/>
      <c r="P173" s="328" t="s">
        <v>342</v>
      </c>
      <c r="Q173" s="352"/>
      <c r="R173" s="353"/>
      <c r="S173" s="354"/>
      <c r="T173" s="354"/>
      <c r="U173" s="355">
        <f t="shared" si="681"/>
        <v>0</v>
      </c>
      <c r="V173" s="354"/>
      <c r="W173" s="333" t="e">
        <f>ROUND((U173+V173)*⑤⑧処遇Ⅰ入力シート!$AG$17/⑤⑧処遇Ⅰ入力シート!$AC$17,0)</f>
        <v>#DIV/0!</v>
      </c>
      <c r="X173" s="356" t="e">
        <f t="shared" si="682"/>
        <v>#DIV/0!</v>
      </c>
      <c r="Y173" s="353"/>
      <c r="Z173" s="354"/>
      <c r="AA173" s="354"/>
      <c r="AB173" s="354"/>
      <c r="AC173" s="354"/>
      <c r="AD173" s="335">
        <f t="shared" si="683"/>
        <v>0</v>
      </c>
      <c r="AE173" s="333" t="e">
        <f>ROUND(AD173*⑤⑧処遇Ⅰ入力シート!$AG$17/⑤⑧処遇Ⅰ入力シート!$AC$17,0)</f>
        <v>#DIV/0!</v>
      </c>
      <c r="AF173" s="356" t="e">
        <f t="shared" si="684"/>
        <v>#DIV/0!</v>
      </c>
      <c r="AG173" s="357"/>
      <c r="AH173" s="354"/>
      <c r="AI173" s="354"/>
      <c r="AJ173" s="333" t="e">
        <f>ROUND(SUM(AG173:AI173)*⑤⑧処遇Ⅰ入力シート!$AG$17/⑤⑧処遇Ⅰ入力シート!$AC$17,0)</f>
        <v>#DIV/0!</v>
      </c>
      <c r="AK173" s="358" t="e">
        <f t="shared" si="685"/>
        <v>#DIV/0!</v>
      </c>
      <c r="AL173" s="338">
        <f t="shared" si="686"/>
        <v>0</v>
      </c>
      <c r="AM173" s="1131"/>
      <c r="AN173" s="1131"/>
      <c r="AO173" s="1131"/>
      <c r="AP173" s="252"/>
      <c r="AQ173" s="252"/>
      <c r="AR173" s="252"/>
      <c r="AS173" s="370"/>
      <c r="AT173" s="370"/>
      <c r="AU173" s="371"/>
      <c r="AV173" s="371"/>
      <c r="AW173" s="371"/>
      <c r="AX173" s="370"/>
      <c r="AY173" s="370"/>
      <c r="AZ173" s="372"/>
      <c r="BA173" s="372"/>
      <c r="BB173" s="373"/>
      <c r="BC173" s="373"/>
      <c r="BD173" s="373"/>
      <c r="BE173" s="373"/>
      <c r="BF173" s="373"/>
      <c r="BG173" s="373"/>
      <c r="BH173" s="228"/>
      <c r="BI173" s="370"/>
      <c r="BJ173" s="370"/>
      <c r="BK173" s="371"/>
      <c r="BL173" s="371"/>
      <c r="BM173" s="371"/>
      <c r="BN173" s="370"/>
      <c r="BO173" s="370"/>
      <c r="BP173" s="372"/>
      <c r="BQ173" s="372"/>
      <c r="BR173" s="372"/>
      <c r="BS173" s="373"/>
      <c r="BT173" s="373"/>
      <c r="BU173" s="373"/>
      <c r="BV173" s="373"/>
      <c r="BW173" s="373"/>
      <c r="BX173" s="373"/>
      <c r="BY173" s="252"/>
      <c r="BZ173" s="339" t="str">
        <f t="shared" si="687"/>
        <v>0</v>
      </c>
      <c r="CB173" s="340">
        <f t="shared" si="688"/>
        <v>0</v>
      </c>
      <c r="CC173" s="341">
        <f t="shared" si="689"/>
        <v>0</v>
      </c>
      <c r="CD173" s="341">
        <f t="shared" si="690"/>
        <v>0</v>
      </c>
      <c r="CE173" s="341">
        <f t="shared" si="691"/>
        <v>0</v>
      </c>
      <c r="CF173" s="341">
        <f t="shared" si="692"/>
        <v>0</v>
      </c>
      <c r="CG173" s="342">
        <f t="shared" si="693"/>
        <v>0</v>
      </c>
      <c r="CH173" s="341">
        <f t="shared" si="694"/>
        <v>0</v>
      </c>
      <c r="CI173" s="342">
        <f t="shared" si="695"/>
        <v>0</v>
      </c>
      <c r="CJ173" s="341">
        <f t="shared" si="696"/>
        <v>0</v>
      </c>
      <c r="CK173" s="342">
        <f t="shared" si="697"/>
        <v>0</v>
      </c>
      <c r="CL173" s="341">
        <f t="shared" si="698"/>
        <v>0</v>
      </c>
      <c r="CM173" s="341">
        <f t="shared" si="699"/>
        <v>0</v>
      </c>
      <c r="CN173" s="341">
        <f t="shared" si="700"/>
        <v>0</v>
      </c>
      <c r="CO173" s="341">
        <f t="shared" si="701"/>
        <v>0</v>
      </c>
      <c r="CP173" s="341">
        <f t="shared" si="702"/>
        <v>0</v>
      </c>
      <c r="CQ173" s="342">
        <f t="shared" si="703"/>
        <v>0</v>
      </c>
      <c r="CR173" s="341">
        <f t="shared" si="704"/>
        <v>0</v>
      </c>
      <c r="CS173" s="342">
        <f t="shared" si="705"/>
        <v>0</v>
      </c>
      <c r="CT173" s="341">
        <f t="shared" si="706"/>
        <v>0</v>
      </c>
      <c r="CU173" s="342">
        <f t="shared" si="707"/>
        <v>0</v>
      </c>
      <c r="CV173" s="344">
        <f t="shared" si="68"/>
        <v>0</v>
      </c>
      <c r="CW173" s="344">
        <f t="shared" si="708"/>
        <v>0</v>
      </c>
      <c r="CX173" s="344">
        <f t="shared" si="69"/>
        <v>0</v>
      </c>
      <c r="CY173" s="344">
        <f t="shared" si="709"/>
        <v>0</v>
      </c>
      <c r="CZ173" s="344">
        <f t="shared" si="71"/>
        <v>0</v>
      </c>
      <c r="DA173" s="344">
        <f t="shared" si="710"/>
        <v>0</v>
      </c>
      <c r="DB173" s="344">
        <f t="shared" si="73"/>
        <v>0</v>
      </c>
      <c r="DC173" s="344">
        <f t="shared" si="711"/>
        <v>0</v>
      </c>
      <c r="DD173" s="344">
        <f t="shared" si="75"/>
        <v>0</v>
      </c>
      <c r="DE173" s="344">
        <f t="shared" si="712"/>
        <v>0</v>
      </c>
      <c r="DF173" s="344">
        <f t="shared" si="77"/>
        <v>0</v>
      </c>
      <c r="DG173" s="344">
        <f t="shared" si="713"/>
        <v>0</v>
      </c>
      <c r="DH173" s="344">
        <f t="shared" si="79"/>
        <v>0</v>
      </c>
      <c r="DI173" s="344">
        <f t="shared" si="714"/>
        <v>0</v>
      </c>
      <c r="DJ173" s="344">
        <f t="shared" si="715"/>
        <v>0</v>
      </c>
      <c r="DK173" s="344">
        <f t="shared" si="716"/>
        <v>0</v>
      </c>
      <c r="DL173" s="344">
        <f t="shared" si="717"/>
        <v>0</v>
      </c>
      <c r="DM173" s="342">
        <f t="shared" si="718"/>
        <v>0</v>
      </c>
      <c r="DN173" s="344">
        <f t="shared" si="719"/>
        <v>0</v>
      </c>
      <c r="DO173" s="342">
        <f t="shared" si="720"/>
        <v>0</v>
      </c>
      <c r="DP173" s="344">
        <f t="shared" si="721"/>
        <v>0</v>
      </c>
      <c r="DQ173" s="342">
        <f t="shared" si="722"/>
        <v>0</v>
      </c>
      <c r="DR173" s="341">
        <f t="shared" si="680"/>
        <v>0</v>
      </c>
      <c r="DS173" s="341">
        <f t="shared" si="723"/>
        <v>0</v>
      </c>
      <c r="DT173" s="341">
        <f t="shared" si="724"/>
        <v>0</v>
      </c>
      <c r="DU173" s="341">
        <f t="shared" si="725"/>
        <v>0</v>
      </c>
      <c r="DV173" s="341">
        <f t="shared" si="726"/>
        <v>0</v>
      </c>
      <c r="DW173" s="341">
        <f t="shared" si="727"/>
        <v>0</v>
      </c>
      <c r="DX173" s="341">
        <f t="shared" si="728"/>
        <v>0</v>
      </c>
      <c r="DY173" s="341">
        <f t="shared" si="729"/>
        <v>0</v>
      </c>
      <c r="DZ173" s="341">
        <f t="shared" si="730"/>
        <v>0</v>
      </c>
      <c r="EA173" s="341">
        <f t="shared" si="731"/>
        <v>0</v>
      </c>
      <c r="EB173" s="341">
        <f t="shared" si="732"/>
        <v>0</v>
      </c>
      <c r="EC173" s="341">
        <f t="shared" si="733"/>
        <v>0</v>
      </c>
      <c r="ED173" s="341">
        <f t="shared" si="734"/>
        <v>0</v>
      </c>
      <c r="EE173" s="341">
        <f t="shared" si="735"/>
        <v>0</v>
      </c>
      <c r="EF173" s="341">
        <f t="shared" si="736"/>
        <v>0</v>
      </c>
      <c r="EG173" s="341">
        <f t="shared" si="737"/>
        <v>0</v>
      </c>
      <c r="EH173" s="341">
        <f t="shared" si="738"/>
        <v>0</v>
      </c>
      <c r="EI173" s="346">
        <f t="shared" si="739"/>
        <v>0</v>
      </c>
      <c r="EJ173" s="341">
        <f t="shared" si="740"/>
        <v>0</v>
      </c>
      <c r="EK173" s="347">
        <f t="shared" si="741"/>
        <v>0</v>
      </c>
      <c r="EL173" s="341">
        <f t="shared" si="742"/>
        <v>0</v>
      </c>
      <c r="EM173" s="347">
        <f t="shared" si="743"/>
        <v>0</v>
      </c>
      <c r="EN173" s="348">
        <f t="shared" si="744"/>
        <v>0</v>
      </c>
    </row>
    <row r="174" spans="1:144" ht="19.5" customHeight="1">
      <c r="A174" s="349">
        <f t="shared" si="679"/>
        <v>161</v>
      </c>
      <c r="B174" s="1136"/>
      <c r="C174" s="1136"/>
      <c r="D174" s="350"/>
      <c r="E174" s="350"/>
      <c r="F174" s="350"/>
      <c r="G174" s="350"/>
      <c r="H174" s="350"/>
      <c r="I174" s="351" t="s">
        <v>17</v>
      </c>
      <c r="J174" s="350"/>
      <c r="K174" s="351" t="s">
        <v>44</v>
      </c>
      <c r="L174" s="350"/>
      <c r="M174" s="350"/>
      <c r="N174" s="326" t="str">
        <f>IF(L174="常勤",1,IF(M174="","",IF(M174=0,0,IF(ROUND(M174/⑤⑧処遇Ⅰ入力シート!$B$17,1)&lt;0.1,0.1,ROUND(M174/⑤⑧処遇Ⅰ入力シート!$B$17,1)))))</f>
        <v/>
      </c>
      <c r="O174" s="327"/>
      <c r="P174" s="328" t="s">
        <v>342</v>
      </c>
      <c r="Q174" s="352"/>
      <c r="R174" s="353"/>
      <c r="S174" s="354"/>
      <c r="T174" s="354"/>
      <c r="U174" s="355">
        <f t="shared" si="681"/>
        <v>0</v>
      </c>
      <c r="V174" s="354"/>
      <c r="W174" s="333" t="e">
        <f>ROUND((U174+V174)*⑤⑧処遇Ⅰ入力シート!$AG$17/⑤⑧処遇Ⅰ入力シート!$AC$17,0)</f>
        <v>#DIV/0!</v>
      </c>
      <c r="X174" s="356" t="e">
        <f t="shared" si="682"/>
        <v>#DIV/0!</v>
      </c>
      <c r="Y174" s="353"/>
      <c r="Z174" s="354"/>
      <c r="AA174" s="354"/>
      <c r="AB174" s="354"/>
      <c r="AC174" s="354"/>
      <c r="AD174" s="335">
        <f t="shared" si="683"/>
        <v>0</v>
      </c>
      <c r="AE174" s="333" t="e">
        <f>ROUND(AD174*⑤⑧処遇Ⅰ入力シート!$AG$17/⑤⑧処遇Ⅰ入力シート!$AC$17,0)</f>
        <v>#DIV/0!</v>
      </c>
      <c r="AF174" s="356" t="e">
        <f t="shared" si="684"/>
        <v>#DIV/0!</v>
      </c>
      <c r="AG174" s="357"/>
      <c r="AH174" s="354"/>
      <c r="AI174" s="354"/>
      <c r="AJ174" s="333" t="e">
        <f>ROUND(SUM(AG174:AI174)*⑤⑧処遇Ⅰ入力シート!$AG$17/⑤⑧処遇Ⅰ入力シート!$AC$17,0)</f>
        <v>#DIV/0!</v>
      </c>
      <c r="AK174" s="358" t="e">
        <f t="shared" si="685"/>
        <v>#DIV/0!</v>
      </c>
      <c r="AL174" s="338">
        <f t="shared" si="686"/>
        <v>0</v>
      </c>
      <c r="AM174" s="1131"/>
      <c r="AN174" s="1131"/>
      <c r="AO174" s="1131"/>
      <c r="AP174" s="252"/>
      <c r="AQ174" s="252"/>
      <c r="AR174" s="252"/>
      <c r="AS174" s="370"/>
      <c r="AT174" s="370"/>
      <c r="AU174" s="371"/>
      <c r="AV174" s="371"/>
      <c r="AW174" s="371"/>
      <c r="AX174" s="370"/>
      <c r="AY174" s="370"/>
      <c r="AZ174" s="372"/>
      <c r="BA174" s="372"/>
      <c r="BB174" s="373"/>
      <c r="BC174" s="373"/>
      <c r="BD174" s="373"/>
      <c r="BE174" s="373"/>
      <c r="BF174" s="373"/>
      <c r="BG174" s="373"/>
      <c r="BH174" s="228"/>
      <c r="BI174" s="370"/>
      <c r="BJ174" s="370"/>
      <c r="BK174" s="371"/>
      <c r="BL174" s="371"/>
      <c r="BM174" s="371"/>
      <c r="BN174" s="370"/>
      <c r="BO174" s="370"/>
      <c r="BP174" s="372"/>
      <c r="BQ174" s="372"/>
      <c r="BR174" s="372"/>
      <c r="BS174" s="373"/>
      <c r="BT174" s="373"/>
      <c r="BU174" s="373"/>
      <c r="BV174" s="373"/>
      <c r="BW174" s="373"/>
      <c r="BX174" s="373"/>
      <c r="BY174" s="252"/>
      <c r="BZ174" s="339" t="str">
        <f t="shared" si="687"/>
        <v>0</v>
      </c>
      <c r="CB174" s="340">
        <f t="shared" si="688"/>
        <v>0</v>
      </c>
      <c r="CC174" s="341">
        <f t="shared" si="689"/>
        <v>0</v>
      </c>
      <c r="CD174" s="341">
        <f t="shared" si="690"/>
        <v>0</v>
      </c>
      <c r="CE174" s="341">
        <f t="shared" si="691"/>
        <v>0</v>
      </c>
      <c r="CF174" s="341">
        <f t="shared" si="692"/>
        <v>0</v>
      </c>
      <c r="CG174" s="342">
        <f t="shared" si="693"/>
        <v>0</v>
      </c>
      <c r="CH174" s="341">
        <f t="shared" si="694"/>
        <v>0</v>
      </c>
      <c r="CI174" s="342">
        <f t="shared" si="695"/>
        <v>0</v>
      </c>
      <c r="CJ174" s="341">
        <f t="shared" si="696"/>
        <v>0</v>
      </c>
      <c r="CK174" s="342">
        <f t="shared" si="697"/>
        <v>0</v>
      </c>
      <c r="CL174" s="341">
        <f t="shared" si="698"/>
        <v>0</v>
      </c>
      <c r="CM174" s="341">
        <f t="shared" si="699"/>
        <v>0</v>
      </c>
      <c r="CN174" s="341">
        <f t="shared" si="700"/>
        <v>0</v>
      </c>
      <c r="CO174" s="341">
        <f t="shared" si="701"/>
        <v>0</v>
      </c>
      <c r="CP174" s="341">
        <f t="shared" si="702"/>
        <v>0</v>
      </c>
      <c r="CQ174" s="342">
        <f t="shared" si="703"/>
        <v>0</v>
      </c>
      <c r="CR174" s="341">
        <f t="shared" si="704"/>
        <v>0</v>
      </c>
      <c r="CS174" s="342">
        <f t="shared" si="705"/>
        <v>0</v>
      </c>
      <c r="CT174" s="341">
        <f t="shared" si="706"/>
        <v>0</v>
      </c>
      <c r="CU174" s="342">
        <f t="shared" si="707"/>
        <v>0</v>
      </c>
      <c r="CV174" s="344">
        <f t="shared" si="68"/>
        <v>0</v>
      </c>
      <c r="CW174" s="344">
        <f t="shared" si="708"/>
        <v>0</v>
      </c>
      <c r="CX174" s="344">
        <f t="shared" si="69"/>
        <v>0</v>
      </c>
      <c r="CY174" s="344">
        <f t="shared" si="709"/>
        <v>0</v>
      </c>
      <c r="CZ174" s="344">
        <f t="shared" si="71"/>
        <v>0</v>
      </c>
      <c r="DA174" s="344">
        <f t="shared" si="710"/>
        <v>0</v>
      </c>
      <c r="DB174" s="344">
        <f t="shared" si="73"/>
        <v>0</v>
      </c>
      <c r="DC174" s="344">
        <f t="shared" si="711"/>
        <v>0</v>
      </c>
      <c r="DD174" s="344">
        <f t="shared" si="75"/>
        <v>0</v>
      </c>
      <c r="DE174" s="344">
        <f t="shared" si="712"/>
        <v>0</v>
      </c>
      <c r="DF174" s="344">
        <f t="shared" si="77"/>
        <v>0</v>
      </c>
      <c r="DG174" s="344">
        <f t="shared" si="713"/>
        <v>0</v>
      </c>
      <c r="DH174" s="344">
        <f t="shared" si="79"/>
        <v>0</v>
      </c>
      <c r="DI174" s="344">
        <f t="shared" si="714"/>
        <v>0</v>
      </c>
      <c r="DJ174" s="344">
        <f t="shared" si="715"/>
        <v>0</v>
      </c>
      <c r="DK174" s="344">
        <f t="shared" si="716"/>
        <v>0</v>
      </c>
      <c r="DL174" s="344">
        <f t="shared" si="717"/>
        <v>0</v>
      </c>
      <c r="DM174" s="342">
        <f t="shared" si="718"/>
        <v>0</v>
      </c>
      <c r="DN174" s="344">
        <f t="shared" si="719"/>
        <v>0</v>
      </c>
      <c r="DO174" s="342">
        <f t="shared" si="720"/>
        <v>0</v>
      </c>
      <c r="DP174" s="344">
        <f t="shared" si="721"/>
        <v>0</v>
      </c>
      <c r="DQ174" s="342">
        <f t="shared" si="722"/>
        <v>0</v>
      </c>
      <c r="DR174" s="341">
        <f t="shared" si="680"/>
        <v>0</v>
      </c>
      <c r="DS174" s="341">
        <f t="shared" si="723"/>
        <v>0</v>
      </c>
      <c r="DT174" s="341">
        <f t="shared" si="724"/>
        <v>0</v>
      </c>
      <c r="DU174" s="341">
        <f t="shared" si="725"/>
        <v>0</v>
      </c>
      <c r="DV174" s="341">
        <f t="shared" si="726"/>
        <v>0</v>
      </c>
      <c r="DW174" s="341">
        <f t="shared" si="727"/>
        <v>0</v>
      </c>
      <c r="DX174" s="341">
        <f t="shared" si="728"/>
        <v>0</v>
      </c>
      <c r="DY174" s="341">
        <f t="shared" si="729"/>
        <v>0</v>
      </c>
      <c r="DZ174" s="341">
        <f t="shared" si="730"/>
        <v>0</v>
      </c>
      <c r="EA174" s="341">
        <f t="shared" si="731"/>
        <v>0</v>
      </c>
      <c r="EB174" s="341">
        <f t="shared" si="732"/>
        <v>0</v>
      </c>
      <c r="EC174" s="341">
        <f t="shared" si="733"/>
        <v>0</v>
      </c>
      <c r="ED174" s="341">
        <f t="shared" si="734"/>
        <v>0</v>
      </c>
      <c r="EE174" s="341">
        <f t="shared" si="735"/>
        <v>0</v>
      </c>
      <c r="EF174" s="341">
        <f t="shared" si="736"/>
        <v>0</v>
      </c>
      <c r="EG174" s="341">
        <f t="shared" si="737"/>
        <v>0</v>
      </c>
      <c r="EH174" s="341">
        <f t="shared" si="738"/>
        <v>0</v>
      </c>
      <c r="EI174" s="346">
        <f t="shared" si="739"/>
        <v>0</v>
      </c>
      <c r="EJ174" s="341">
        <f t="shared" si="740"/>
        <v>0</v>
      </c>
      <c r="EK174" s="347">
        <f t="shared" si="741"/>
        <v>0</v>
      </c>
      <c r="EL174" s="341">
        <f t="shared" si="742"/>
        <v>0</v>
      </c>
      <c r="EM174" s="347">
        <f t="shared" si="743"/>
        <v>0</v>
      </c>
      <c r="EN174" s="348">
        <f t="shared" si="744"/>
        <v>0</v>
      </c>
    </row>
    <row r="175" spans="1:144" ht="19.5" customHeight="1">
      <c r="A175" s="349">
        <f t="shared" si="679"/>
        <v>162</v>
      </c>
      <c r="B175" s="1136"/>
      <c r="C175" s="1136"/>
      <c r="D175" s="350"/>
      <c r="E175" s="350"/>
      <c r="F175" s="350"/>
      <c r="G175" s="350"/>
      <c r="H175" s="350"/>
      <c r="I175" s="351" t="s">
        <v>17</v>
      </c>
      <c r="J175" s="350"/>
      <c r="K175" s="351" t="s">
        <v>44</v>
      </c>
      <c r="L175" s="350"/>
      <c r="M175" s="350"/>
      <c r="N175" s="326" t="str">
        <f>IF(L175="常勤",1,IF(M175="","",IF(M175=0,0,IF(ROUND(M175/⑤⑧処遇Ⅰ入力シート!$B$17,1)&lt;0.1,0.1,ROUND(M175/⑤⑧処遇Ⅰ入力シート!$B$17,1)))))</f>
        <v/>
      </c>
      <c r="O175" s="327"/>
      <c r="P175" s="328" t="s">
        <v>342</v>
      </c>
      <c r="Q175" s="352"/>
      <c r="R175" s="353"/>
      <c r="S175" s="354"/>
      <c r="T175" s="354"/>
      <c r="U175" s="355">
        <f t="shared" si="681"/>
        <v>0</v>
      </c>
      <c r="V175" s="354"/>
      <c r="W175" s="333" t="e">
        <f>ROUND((U175+V175)*⑤⑧処遇Ⅰ入力シート!$AG$17/⑤⑧処遇Ⅰ入力シート!$AC$17,0)</f>
        <v>#DIV/0!</v>
      </c>
      <c r="X175" s="356" t="e">
        <f t="shared" si="682"/>
        <v>#DIV/0!</v>
      </c>
      <c r="Y175" s="353"/>
      <c r="Z175" s="354"/>
      <c r="AA175" s="354"/>
      <c r="AB175" s="354"/>
      <c r="AC175" s="354"/>
      <c r="AD175" s="335">
        <f t="shared" si="683"/>
        <v>0</v>
      </c>
      <c r="AE175" s="333" t="e">
        <f>ROUND(AD175*⑤⑧処遇Ⅰ入力シート!$AG$17/⑤⑧処遇Ⅰ入力シート!$AC$17,0)</f>
        <v>#DIV/0!</v>
      </c>
      <c r="AF175" s="356" t="e">
        <f t="shared" si="684"/>
        <v>#DIV/0!</v>
      </c>
      <c r="AG175" s="357"/>
      <c r="AH175" s="354"/>
      <c r="AI175" s="354"/>
      <c r="AJ175" s="333" t="e">
        <f>ROUND(SUM(AG175:AI175)*⑤⑧処遇Ⅰ入力シート!$AG$17/⑤⑧処遇Ⅰ入力シート!$AC$17,0)</f>
        <v>#DIV/0!</v>
      </c>
      <c r="AK175" s="358" t="e">
        <f t="shared" si="685"/>
        <v>#DIV/0!</v>
      </c>
      <c r="AL175" s="338">
        <f t="shared" si="686"/>
        <v>0</v>
      </c>
      <c r="AM175" s="1131"/>
      <c r="AN175" s="1131"/>
      <c r="AO175" s="1131"/>
      <c r="AP175" s="252"/>
      <c r="AQ175" s="252"/>
      <c r="AR175" s="252"/>
      <c r="AS175" s="370"/>
      <c r="AT175" s="370"/>
      <c r="AU175" s="371"/>
      <c r="AV175" s="371"/>
      <c r="AW175" s="371"/>
      <c r="AX175" s="370"/>
      <c r="AY175" s="370"/>
      <c r="AZ175" s="372"/>
      <c r="BA175" s="372"/>
      <c r="BB175" s="373"/>
      <c r="BC175" s="373"/>
      <c r="BD175" s="373"/>
      <c r="BE175" s="373"/>
      <c r="BF175" s="373"/>
      <c r="BG175" s="373"/>
      <c r="BH175" s="228"/>
      <c r="BI175" s="370"/>
      <c r="BJ175" s="370"/>
      <c r="BK175" s="371"/>
      <c r="BL175" s="371"/>
      <c r="BM175" s="371"/>
      <c r="BN175" s="370"/>
      <c r="BO175" s="370"/>
      <c r="BP175" s="372"/>
      <c r="BQ175" s="372"/>
      <c r="BR175" s="372"/>
      <c r="BS175" s="373"/>
      <c r="BT175" s="373"/>
      <c r="BU175" s="373"/>
      <c r="BV175" s="373"/>
      <c r="BW175" s="373"/>
      <c r="BX175" s="373"/>
      <c r="BY175" s="252"/>
      <c r="BZ175" s="339" t="str">
        <f t="shared" si="687"/>
        <v>0</v>
      </c>
      <c r="CB175" s="340">
        <f t="shared" si="688"/>
        <v>0</v>
      </c>
      <c r="CC175" s="341">
        <f t="shared" si="689"/>
        <v>0</v>
      </c>
      <c r="CD175" s="341">
        <f t="shared" si="690"/>
        <v>0</v>
      </c>
      <c r="CE175" s="341">
        <f t="shared" si="691"/>
        <v>0</v>
      </c>
      <c r="CF175" s="341">
        <f t="shared" si="692"/>
        <v>0</v>
      </c>
      <c r="CG175" s="342">
        <f t="shared" si="693"/>
        <v>0</v>
      </c>
      <c r="CH175" s="341">
        <f t="shared" si="694"/>
        <v>0</v>
      </c>
      <c r="CI175" s="342">
        <f t="shared" si="695"/>
        <v>0</v>
      </c>
      <c r="CJ175" s="341">
        <f t="shared" si="696"/>
        <v>0</v>
      </c>
      <c r="CK175" s="342">
        <f t="shared" si="697"/>
        <v>0</v>
      </c>
      <c r="CL175" s="341">
        <f t="shared" si="698"/>
        <v>0</v>
      </c>
      <c r="CM175" s="341">
        <f t="shared" si="699"/>
        <v>0</v>
      </c>
      <c r="CN175" s="341">
        <f t="shared" si="700"/>
        <v>0</v>
      </c>
      <c r="CO175" s="341">
        <f t="shared" si="701"/>
        <v>0</v>
      </c>
      <c r="CP175" s="341">
        <f t="shared" si="702"/>
        <v>0</v>
      </c>
      <c r="CQ175" s="342">
        <f t="shared" si="703"/>
        <v>0</v>
      </c>
      <c r="CR175" s="341">
        <f t="shared" si="704"/>
        <v>0</v>
      </c>
      <c r="CS175" s="342">
        <f t="shared" si="705"/>
        <v>0</v>
      </c>
      <c r="CT175" s="341">
        <f t="shared" si="706"/>
        <v>0</v>
      </c>
      <c r="CU175" s="342">
        <f t="shared" si="707"/>
        <v>0</v>
      </c>
      <c r="CV175" s="344">
        <f t="shared" si="68"/>
        <v>0</v>
      </c>
      <c r="CW175" s="344">
        <f t="shared" si="708"/>
        <v>0</v>
      </c>
      <c r="CX175" s="344">
        <f t="shared" si="69"/>
        <v>0</v>
      </c>
      <c r="CY175" s="344">
        <f t="shared" si="709"/>
        <v>0</v>
      </c>
      <c r="CZ175" s="344">
        <f t="shared" si="71"/>
        <v>0</v>
      </c>
      <c r="DA175" s="344">
        <f t="shared" si="710"/>
        <v>0</v>
      </c>
      <c r="DB175" s="344">
        <f t="shared" si="73"/>
        <v>0</v>
      </c>
      <c r="DC175" s="344">
        <f t="shared" si="711"/>
        <v>0</v>
      </c>
      <c r="DD175" s="344">
        <f t="shared" si="75"/>
        <v>0</v>
      </c>
      <c r="DE175" s="344">
        <f t="shared" si="712"/>
        <v>0</v>
      </c>
      <c r="DF175" s="344">
        <f t="shared" si="77"/>
        <v>0</v>
      </c>
      <c r="DG175" s="344">
        <f t="shared" si="713"/>
        <v>0</v>
      </c>
      <c r="DH175" s="344">
        <f t="shared" si="79"/>
        <v>0</v>
      </c>
      <c r="DI175" s="344">
        <f t="shared" si="714"/>
        <v>0</v>
      </c>
      <c r="DJ175" s="344">
        <f t="shared" si="715"/>
        <v>0</v>
      </c>
      <c r="DK175" s="344">
        <f t="shared" si="716"/>
        <v>0</v>
      </c>
      <c r="DL175" s="344">
        <f t="shared" si="717"/>
        <v>0</v>
      </c>
      <c r="DM175" s="342">
        <f t="shared" si="718"/>
        <v>0</v>
      </c>
      <c r="DN175" s="344">
        <f t="shared" si="719"/>
        <v>0</v>
      </c>
      <c r="DO175" s="342">
        <f t="shared" si="720"/>
        <v>0</v>
      </c>
      <c r="DP175" s="344">
        <f t="shared" si="721"/>
        <v>0</v>
      </c>
      <c r="DQ175" s="342">
        <f t="shared" si="722"/>
        <v>0</v>
      </c>
      <c r="DR175" s="341">
        <f t="shared" si="680"/>
        <v>0</v>
      </c>
      <c r="DS175" s="341">
        <f t="shared" si="723"/>
        <v>0</v>
      </c>
      <c r="DT175" s="341">
        <f t="shared" si="724"/>
        <v>0</v>
      </c>
      <c r="DU175" s="341">
        <f t="shared" si="725"/>
        <v>0</v>
      </c>
      <c r="DV175" s="341">
        <f t="shared" si="726"/>
        <v>0</v>
      </c>
      <c r="DW175" s="341">
        <f t="shared" si="727"/>
        <v>0</v>
      </c>
      <c r="DX175" s="341">
        <f t="shared" si="728"/>
        <v>0</v>
      </c>
      <c r="DY175" s="341">
        <f t="shared" si="729"/>
        <v>0</v>
      </c>
      <c r="DZ175" s="341">
        <f t="shared" si="730"/>
        <v>0</v>
      </c>
      <c r="EA175" s="341">
        <f t="shared" si="731"/>
        <v>0</v>
      </c>
      <c r="EB175" s="341">
        <f t="shared" si="732"/>
        <v>0</v>
      </c>
      <c r="EC175" s="341">
        <f t="shared" si="733"/>
        <v>0</v>
      </c>
      <c r="ED175" s="341">
        <f t="shared" si="734"/>
        <v>0</v>
      </c>
      <c r="EE175" s="341">
        <f t="shared" si="735"/>
        <v>0</v>
      </c>
      <c r="EF175" s="341">
        <f t="shared" si="736"/>
        <v>0</v>
      </c>
      <c r="EG175" s="341">
        <f t="shared" si="737"/>
        <v>0</v>
      </c>
      <c r="EH175" s="341">
        <f t="shared" si="738"/>
        <v>0</v>
      </c>
      <c r="EI175" s="346">
        <f t="shared" si="739"/>
        <v>0</v>
      </c>
      <c r="EJ175" s="341">
        <f t="shared" si="740"/>
        <v>0</v>
      </c>
      <c r="EK175" s="347">
        <f t="shared" si="741"/>
        <v>0</v>
      </c>
      <c r="EL175" s="341">
        <f t="shared" si="742"/>
        <v>0</v>
      </c>
      <c r="EM175" s="347">
        <f t="shared" si="743"/>
        <v>0</v>
      </c>
      <c r="EN175" s="348">
        <f t="shared" si="744"/>
        <v>0</v>
      </c>
    </row>
    <row r="176" spans="1:144" ht="19.5" customHeight="1">
      <c r="A176" s="349">
        <f t="shared" si="679"/>
        <v>163</v>
      </c>
      <c r="B176" s="1136"/>
      <c r="C176" s="1136"/>
      <c r="D176" s="350"/>
      <c r="E176" s="350"/>
      <c r="F176" s="350"/>
      <c r="G176" s="350"/>
      <c r="H176" s="350"/>
      <c r="I176" s="351" t="s">
        <v>17</v>
      </c>
      <c r="J176" s="350"/>
      <c r="K176" s="351" t="s">
        <v>44</v>
      </c>
      <c r="L176" s="350"/>
      <c r="M176" s="350"/>
      <c r="N176" s="326" t="str">
        <f>IF(L176="常勤",1,IF(M176="","",IF(M176=0,0,IF(ROUND(M176/⑤⑧処遇Ⅰ入力シート!$B$17,1)&lt;0.1,0.1,ROUND(M176/⑤⑧処遇Ⅰ入力シート!$B$17,1)))))</f>
        <v/>
      </c>
      <c r="O176" s="327"/>
      <c r="P176" s="328" t="s">
        <v>342</v>
      </c>
      <c r="Q176" s="352"/>
      <c r="R176" s="353"/>
      <c r="S176" s="354"/>
      <c r="T176" s="354"/>
      <c r="U176" s="355">
        <f t="shared" si="681"/>
        <v>0</v>
      </c>
      <c r="V176" s="354"/>
      <c r="W176" s="333" t="e">
        <f>ROUND((U176+V176)*⑤⑧処遇Ⅰ入力シート!$AG$17/⑤⑧処遇Ⅰ入力シート!$AC$17,0)</f>
        <v>#DIV/0!</v>
      </c>
      <c r="X176" s="356" t="e">
        <f t="shared" si="682"/>
        <v>#DIV/0!</v>
      </c>
      <c r="Y176" s="353"/>
      <c r="Z176" s="354"/>
      <c r="AA176" s="354"/>
      <c r="AB176" s="354"/>
      <c r="AC176" s="354"/>
      <c r="AD176" s="335">
        <f t="shared" si="683"/>
        <v>0</v>
      </c>
      <c r="AE176" s="333" t="e">
        <f>ROUND(AD176*⑤⑧処遇Ⅰ入力シート!$AG$17/⑤⑧処遇Ⅰ入力シート!$AC$17,0)</f>
        <v>#DIV/0!</v>
      </c>
      <c r="AF176" s="356" t="e">
        <f t="shared" si="684"/>
        <v>#DIV/0!</v>
      </c>
      <c r="AG176" s="357"/>
      <c r="AH176" s="354"/>
      <c r="AI176" s="354"/>
      <c r="AJ176" s="333" t="e">
        <f>ROUND(SUM(AG176:AI176)*⑤⑧処遇Ⅰ入力シート!$AG$17/⑤⑧処遇Ⅰ入力シート!$AC$17,0)</f>
        <v>#DIV/0!</v>
      </c>
      <c r="AK176" s="358" t="e">
        <f t="shared" si="685"/>
        <v>#DIV/0!</v>
      </c>
      <c r="AL176" s="338">
        <f t="shared" si="686"/>
        <v>0</v>
      </c>
      <c r="AM176" s="1131"/>
      <c r="AN176" s="1131"/>
      <c r="AO176" s="1131"/>
      <c r="AP176" s="252"/>
      <c r="AQ176" s="252"/>
      <c r="AR176" s="252"/>
      <c r="AS176" s="370"/>
      <c r="AT176" s="370"/>
      <c r="AU176" s="371"/>
      <c r="AV176" s="371"/>
      <c r="AW176" s="371"/>
      <c r="AX176" s="370"/>
      <c r="AY176" s="370"/>
      <c r="AZ176" s="372"/>
      <c r="BA176" s="372"/>
      <c r="BB176" s="373"/>
      <c r="BC176" s="373"/>
      <c r="BD176" s="373"/>
      <c r="BE176" s="373"/>
      <c r="BF176" s="373"/>
      <c r="BG176" s="373"/>
      <c r="BH176" s="228"/>
      <c r="BI176" s="370"/>
      <c r="BJ176" s="370"/>
      <c r="BK176" s="371"/>
      <c r="BL176" s="371"/>
      <c r="BM176" s="371"/>
      <c r="BN176" s="370"/>
      <c r="BO176" s="370"/>
      <c r="BP176" s="372"/>
      <c r="BQ176" s="372"/>
      <c r="BR176" s="372"/>
      <c r="BS176" s="373"/>
      <c r="BT176" s="373"/>
      <c r="BU176" s="373"/>
      <c r="BV176" s="373"/>
      <c r="BW176" s="373"/>
      <c r="BX176" s="373"/>
      <c r="BY176" s="252"/>
      <c r="BZ176" s="339" t="str">
        <f t="shared" si="687"/>
        <v>0</v>
      </c>
      <c r="CB176" s="340">
        <f t="shared" si="688"/>
        <v>0</v>
      </c>
      <c r="CC176" s="341">
        <f t="shared" si="689"/>
        <v>0</v>
      </c>
      <c r="CD176" s="341">
        <f t="shared" si="690"/>
        <v>0</v>
      </c>
      <c r="CE176" s="341">
        <f t="shared" si="691"/>
        <v>0</v>
      </c>
      <c r="CF176" s="341">
        <f t="shared" si="692"/>
        <v>0</v>
      </c>
      <c r="CG176" s="342">
        <f t="shared" si="693"/>
        <v>0</v>
      </c>
      <c r="CH176" s="341">
        <f t="shared" si="694"/>
        <v>0</v>
      </c>
      <c r="CI176" s="342">
        <f t="shared" si="695"/>
        <v>0</v>
      </c>
      <c r="CJ176" s="341">
        <f t="shared" si="696"/>
        <v>0</v>
      </c>
      <c r="CK176" s="342">
        <f t="shared" si="697"/>
        <v>0</v>
      </c>
      <c r="CL176" s="341">
        <f t="shared" si="698"/>
        <v>0</v>
      </c>
      <c r="CM176" s="341">
        <f t="shared" si="699"/>
        <v>0</v>
      </c>
      <c r="CN176" s="341">
        <f t="shared" si="700"/>
        <v>0</v>
      </c>
      <c r="CO176" s="341">
        <f t="shared" si="701"/>
        <v>0</v>
      </c>
      <c r="CP176" s="341">
        <f t="shared" si="702"/>
        <v>0</v>
      </c>
      <c r="CQ176" s="342">
        <f t="shared" si="703"/>
        <v>0</v>
      </c>
      <c r="CR176" s="341">
        <f t="shared" si="704"/>
        <v>0</v>
      </c>
      <c r="CS176" s="342">
        <f t="shared" si="705"/>
        <v>0</v>
      </c>
      <c r="CT176" s="341">
        <f t="shared" si="706"/>
        <v>0</v>
      </c>
      <c r="CU176" s="342">
        <f t="shared" si="707"/>
        <v>0</v>
      </c>
      <c r="CV176" s="344">
        <f t="shared" si="68"/>
        <v>0</v>
      </c>
      <c r="CW176" s="344">
        <f t="shared" si="708"/>
        <v>0</v>
      </c>
      <c r="CX176" s="344">
        <f t="shared" si="69"/>
        <v>0</v>
      </c>
      <c r="CY176" s="344">
        <f t="shared" si="709"/>
        <v>0</v>
      </c>
      <c r="CZ176" s="344">
        <f t="shared" si="71"/>
        <v>0</v>
      </c>
      <c r="DA176" s="344">
        <f t="shared" si="710"/>
        <v>0</v>
      </c>
      <c r="DB176" s="344">
        <f t="shared" si="73"/>
        <v>0</v>
      </c>
      <c r="DC176" s="344">
        <f t="shared" si="711"/>
        <v>0</v>
      </c>
      <c r="DD176" s="344">
        <f t="shared" si="75"/>
        <v>0</v>
      </c>
      <c r="DE176" s="344">
        <f t="shared" si="712"/>
        <v>0</v>
      </c>
      <c r="DF176" s="344">
        <f t="shared" si="77"/>
        <v>0</v>
      </c>
      <c r="DG176" s="344">
        <f t="shared" si="713"/>
        <v>0</v>
      </c>
      <c r="DH176" s="344">
        <f t="shared" si="79"/>
        <v>0</v>
      </c>
      <c r="DI176" s="344">
        <f t="shared" si="714"/>
        <v>0</v>
      </c>
      <c r="DJ176" s="344">
        <f t="shared" si="715"/>
        <v>0</v>
      </c>
      <c r="DK176" s="344">
        <f t="shared" si="716"/>
        <v>0</v>
      </c>
      <c r="DL176" s="344">
        <f t="shared" si="717"/>
        <v>0</v>
      </c>
      <c r="DM176" s="342">
        <f t="shared" si="718"/>
        <v>0</v>
      </c>
      <c r="DN176" s="344">
        <f t="shared" si="719"/>
        <v>0</v>
      </c>
      <c r="DO176" s="342">
        <f t="shared" si="720"/>
        <v>0</v>
      </c>
      <c r="DP176" s="344">
        <f t="shared" si="721"/>
        <v>0</v>
      </c>
      <c r="DQ176" s="342">
        <f t="shared" si="722"/>
        <v>0</v>
      </c>
      <c r="DR176" s="341">
        <f t="shared" si="680"/>
        <v>0</v>
      </c>
      <c r="DS176" s="341">
        <f t="shared" si="723"/>
        <v>0</v>
      </c>
      <c r="DT176" s="341">
        <f t="shared" si="724"/>
        <v>0</v>
      </c>
      <c r="DU176" s="341">
        <f t="shared" si="725"/>
        <v>0</v>
      </c>
      <c r="DV176" s="341">
        <f t="shared" si="726"/>
        <v>0</v>
      </c>
      <c r="DW176" s="341">
        <f t="shared" si="727"/>
        <v>0</v>
      </c>
      <c r="DX176" s="341">
        <f t="shared" si="728"/>
        <v>0</v>
      </c>
      <c r="DY176" s="341">
        <f t="shared" si="729"/>
        <v>0</v>
      </c>
      <c r="DZ176" s="341">
        <f t="shared" si="730"/>
        <v>0</v>
      </c>
      <c r="EA176" s="341">
        <f t="shared" si="731"/>
        <v>0</v>
      </c>
      <c r="EB176" s="341">
        <f t="shared" si="732"/>
        <v>0</v>
      </c>
      <c r="EC176" s="341">
        <f t="shared" si="733"/>
        <v>0</v>
      </c>
      <c r="ED176" s="341">
        <f t="shared" si="734"/>
        <v>0</v>
      </c>
      <c r="EE176" s="341">
        <f t="shared" si="735"/>
        <v>0</v>
      </c>
      <c r="EF176" s="341">
        <f t="shared" si="736"/>
        <v>0</v>
      </c>
      <c r="EG176" s="341">
        <f t="shared" si="737"/>
        <v>0</v>
      </c>
      <c r="EH176" s="341">
        <f t="shared" si="738"/>
        <v>0</v>
      </c>
      <c r="EI176" s="346">
        <f t="shared" si="739"/>
        <v>0</v>
      </c>
      <c r="EJ176" s="341">
        <f t="shared" si="740"/>
        <v>0</v>
      </c>
      <c r="EK176" s="347">
        <f t="shared" si="741"/>
        <v>0</v>
      </c>
      <c r="EL176" s="341">
        <f t="shared" si="742"/>
        <v>0</v>
      </c>
      <c r="EM176" s="347">
        <f t="shared" si="743"/>
        <v>0</v>
      </c>
      <c r="EN176" s="348">
        <f t="shared" si="744"/>
        <v>0</v>
      </c>
    </row>
    <row r="177" spans="1:144" ht="19.5" customHeight="1">
      <c r="A177" s="349">
        <f t="shared" si="679"/>
        <v>164</v>
      </c>
      <c r="B177" s="1136"/>
      <c r="C177" s="1136"/>
      <c r="D177" s="350"/>
      <c r="E177" s="350"/>
      <c r="F177" s="350"/>
      <c r="G177" s="350"/>
      <c r="H177" s="350"/>
      <c r="I177" s="351" t="s">
        <v>17</v>
      </c>
      <c r="J177" s="350"/>
      <c r="K177" s="351" t="s">
        <v>44</v>
      </c>
      <c r="L177" s="350"/>
      <c r="M177" s="350"/>
      <c r="N177" s="326" t="str">
        <f>IF(L177="常勤",1,IF(M177="","",IF(M177=0,0,IF(ROUND(M177/⑤⑧処遇Ⅰ入力シート!$B$17,1)&lt;0.1,0.1,ROUND(M177/⑤⑧処遇Ⅰ入力シート!$B$17,1)))))</f>
        <v/>
      </c>
      <c r="O177" s="327"/>
      <c r="P177" s="328" t="s">
        <v>342</v>
      </c>
      <c r="Q177" s="352"/>
      <c r="R177" s="353"/>
      <c r="S177" s="354"/>
      <c r="T177" s="354"/>
      <c r="U177" s="355">
        <f t="shared" ref="U177:U194" si="745">SUM(R177:T177)</f>
        <v>0</v>
      </c>
      <c r="V177" s="354"/>
      <c r="W177" s="333" t="e">
        <f>ROUND((U177+V177)*⑤⑧処遇Ⅰ入力シート!$AG$17/⑤⑧処遇Ⅰ入力シート!$AC$17,0)</f>
        <v>#DIV/0!</v>
      </c>
      <c r="X177" s="356" t="e">
        <f t="shared" ref="X177:X194" si="746">SUM(U177:W177)</f>
        <v>#DIV/0!</v>
      </c>
      <c r="Y177" s="353"/>
      <c r="Z177" s="354"/>
      <c r="AA177" s="354"/>
      <c r="AB177" s="354"/>
      <c r="AC177" s="354"/>
      <c r="AD177" s="335">
        <f t="shared" ref="AD177:AD194" si="747">SUM(Y177:AA177)-SUM(AB177:AC177)</f>
        <v>0</v>
      </c>
      <c r="AE177" s="333" t="e">
        <f>ROUND(AD177*⑤⑧処遇Ⅰ入力シート!$AG$17/⑤⑧処遇Ⅰ入力シート!$AC$17,0)</f>
        <v>#DIV/0!</v>
      </c>
      <c r="AF177" s="356" t="e">
        <f t="shared" ref="AF177:AF194" si="748">SUM(AD177:AE177)</f>
        <v>#DIV/0!</v>
      </c>
      <c r="AG177" s="357"/>
      <c r="AH177" s="354"/>
      <c r="AI177" s="354"/>
      <c r="AJ177" s="333" t="e">
        <f>ROUND(SUM(AG177:AI177)*⑤⑧処遇Ⅰ入力シート!$AG$17/⑤⑧処遇Ⅰ入力シート!$AC$17,0)</f>
        <v>#DIV/0!</v>
      </c>
      <c r="AK177" s="358" t="e">
        <f t="shared" ref="AK177:AK194" si="749">SUM(AG177:AJ177)</f>
        <v>#DIV/0!</v>
      </c>
      <c r="AL177" s="338">
        <f t="shared" ref="AL177:AL194" si="750">IF(D177="○",AF177-X177-AK177,0)</f>
        <v>0</v>
      </c>
      <c r="AM177" s="1131"/>
      <c r="AN177" s="1131"/>
      <c r="AO177" s="1131"/>
      <c r="AP177" s="252"/>
      <c r="AQ177" s="252"/>
      <c r="AR177" s="252"/>
      <c r="AS177" s="370"/>
      <c r="AT177" s="370"/>
      <c r="AU177" s="371"/>
      <c r="AV177" s="371"/>
      <c r="AW177" s="371"/>
      <c r="AX177" s="370"/>
      <c r="AY177" s="370"/>
      <c r="AZ177" s="372"/>
      <c r="BA177" s="372"/>
      <c r="BB177" s="373"/>
      <c r="BC177" s="373"/>
      <c r="BD177" s="373"/>
      <c r="BE177" s="373"/>
      <c r="BF177" s="373"/>
      <c r="BG177" s="373"/>
      <c r="BH177" s="228"/>
      <c r="BI177" s="370"/>
      <c r="BJ177" s="370"/>
      <c r="BK177" s="371"/>
      <c r="BL177" s="371"/>
      <c r="BM177" s="371"/>
      <c r="BN177" s="370"/>
      <c r="BO177" s="370"/>
      <c r="BP177" s="372"/>
      <c r="BQ177" s="372"/>
      <c r="BR177" s="372"/>
      <c r="BS177" s="373"/>
      <c r="BT177" s="373"/>
      <c r="BU177" s="373"/>
      <c r="BV177" s="373"/>
      <c r="BW177" s="373"/>
      <c r="BX177" s="373"/>
      <c r="BY177" s="252"/>
      <c r="BZ177" s="339" t="str">
        <f t="shared" ref="BZ177:BZ194" si="751">IF(D177="○","1","0")</f>
        <v>0</v>
      </c>
      <c r="CB177" s="340">
        <f t="shared" ref="CB177:CB194" si="752">IF(AND(OR(G177="教諭",G177="保育教諭",G177="保育士",G177="家庭的保育者"),L177="常勤"),O177,0)</f>
        <v>0</v>
      </c>
      <c r="CC177" s="341">
        <f t="shared" ref="CC177:CC194" si="753">CB177*BZ177</f>
        <v>0</v>
      </c>
      <c r="CD177" s="341">
        <f t="shared" ref="CD177:CD194" si="754">IF(AND(OR(G177="教諭",G177="保育教諭",G177="保育士",G177="家庭的保育者"),L177="常勤"),N177*O177,0)</f>
        <v>0</v>
      </c>
      <c r="CE177" s="341">
        <f t="shared" ref="CE177:CE194" si="755">CD177*BZ177</f>
        <v>0</v>
      </c>
      <c r="CF177" s="341">
        <f t="shared" ref="CF177:CF194" si="756">IF(AND(OR(G177="教諭",G177="保育教諭",G177="保育士",G177="家庭的保育者"),L177="常勤"),AD177,0)</f>
        <v>0</v>
      </c>
      <c r="CG177" s="342">
        <f t="shared" ref="CG177:CG194" si="757">CF177*BZ177</f>
        <v>0</v>
      </c>
      <c r="CH177" s="341">
        <f t="shared" ref="CH177:CH194" si="758">IF(AND(OR(G177="教諭",G177="保育教諭",G177="保育士",G177="家庭的保育者"),L177="常勤"),AG177+AH177+AI177,0)</f>
        <v>0</v>
      </c>
      <c r="CI177" s="342">
        <f t="shared" ref="CI177:CI194" si="759">CH177*BZ177</f>
        <v>0</v>
      </c>
      <c r="CJ177" s="341">
        <f t="shared" ref="CJ177:CJ194" si="760">IF(AND(OR(G177="教諭",G177="保育教諭",G177="保育士",G177="家庭的保育者"),L177="常勤"),U177+V177,0)</f>
        <v>0</v>
      </c>
      <c r="CK177" s="342">
        <f t="shared" ref="CK177:CK194" si="761">CJ177*BZ177</f>
        <v>0</v>
      </c>
      <c r="CL177" s="341">
        <f t="shared" ref="CL177:CL194" si="762">IF(AND(OR(G177="教諭",G177="保育教諭",G177="保育士",G177="家庭的保育者"),L177="非常勤"),O177,0)</f>
        <v>0</v>
      </c>
      <c r="CM177" s="341">
        <f t="shared" ref="CM177:CM194" si="763">CL177*BZ177</f>
        <v>0</v>
      </c>
      <c r="CN177" s="341">
        <f t="shared" ref="CN177:CN194" si="764">IF(AND(OR(G177="教諭",G177="保育教諭",G177="保育士",G177="家庭的保育者"),L177="非常勤"),N177*O177,0)</f>
        <v>0</v>
      </c>
      <c r="CO177" s="341">
        <f t="shared" ref="CO177:CO194" si="765">CN177*BZ177</f>
        <v>0</v>
      </c>
      <c r="CP177" s="341">
        <f t="shared" ref="CP177:CP194" si="766">IF(AND(OR(G177="教諭",G177="保育教諭",G177="保育士",G177="家庭的保育者"),L177="非常勤"),AD177,0)</f>
        <v>0</v>
      </c>
      <c r="CQ177" s="342">
        <f t="shared" ref="CQ177:CQ194" si="767">CP177*BZ177</f>
        <v>0</v>
      </c>
      <c r="CR177" s="341">
        <f t="shared" ref="CR177:CR194" si="768">IF(AND(OR(G177="教諭",G177="保育教諭",G177="保育士",G177="家庭的保育者"),L177="非常勤"),AG177+AH177+AI177,0)</f>
        <v>0</v>
      </c>
      <c r="CS177" s="342">
        <f t="shared" ref="CS177:CS194" si="769">CR177*BZ177</f>
        <v>0</v>
      </c>
      <c r="CT177" s="341">
        <f t="shared" ref="CT177:CT194" si="770">IF(AND(OR(G177="教諭",G177="保育教諭",G177="保育士",G177="家庭的保育者"),L177="非常勤"),U177+V177,0)</f>
        <v>0</v>
      </c>
      <c r="CU177" s="342">
        <f t="shared" ref="CU177:CU194" si="771">CT177*BZ177</f>
        <v>0</v>
      </c>
      <c r="CV177" s="344">
        <f t="shared" si="68"/>
        <v>0</v>
      </c>
      <c r="CW177" s="344">
        <f t="shared" ref="CW177:CW194" si="772">CV177*$BZ177</f>
        <v>0</v>
      </c>
      <c r="CX177" s="344">
        <f t="shared" si="69"/>
        <v>0</v>
      </c>
      <c r="CY177" s="344">
        <f t="shared" ref="CY177:CY194" si="773">CX177*$BZ177</f>
        <v>0</v>
      </c>
      <c r="CZ177" s="344">
        <f t="shared" si="71"/>
        <v>0</v>
      </c>
      <c r="DA177" s="344">
        <f t="shared" ref="DA177:DA194" si="774">CZ177*$BZ177</f>
        <v>0</v>
      </c>
      <c r="DB177" s="344">
        <f t="shared" si="73"/>
        <v>0</v>
      </c>
      <c r="DC177" s="344">
        <f t="shared" ref="DC177:DC194" si="775">DB177*$BZ177</f>
        <v>0</v>
      </c>
      <c r="DD177" s="344">
        <f t="shared" si="75"/>
        <v>0</v>
      </c>
      <c r="DE177" s="344">
        <f t="shared" ref="DE177:DE194" si="776">DD177*$BZ177</f>
        <v>0</v>
      </c>
      <c r="DF177" s="344">
        <f t="shared" si="77"/>
        <v>0</v>
      </c>
      <c r="DG177" s="344">
        <f t="shared" ref="DG177:DG194" si="777">DF177*$BZ177</f>
        <v>0</v>
      </c>
      <c r="DH177" s="344">
        <f t="shared" si="79"/>
        <v>0</v>
      </c>
      <c r="DI177" s="344">
        <f t="shared" ref="DI177:DI194" si="778">DH177*$BZ177</f>
        <v>0</v>
      </c>
      <c r="DJ177" s="344">
        <f t="shared" ref="DJ177:DJ194" si="779">IF(AND(OR(G177="事務職員",G177="調理員",G177="保健師",G177="看護師",G177="准看護師",G177="栄養士",G177="その他"),L177="常勤"),N177*O177,0)</f>
        <v>0</v>
      </c>
      <c r="DK177" s="344">
        <f t="shared" ref="DK177:DK194" si="780">DJ177*BZ177</f>
        <v>0</v>
      </c>
      <c r="DL177" s="344">
        <f t="shared" ref="DL177:DL194" si="781">IF(AND(OR(G177="事務職員",G177="調理員",G177="保健師",G177="看護師",G177="准看護師",G177="栄養士",G177="その他"),L177="常勤"),AD177,0)</f>
        <v>0</v>
      </c>
      <c r="DM177" s="342">
        <f t="shared" ref="DM177:DM194" si="782">DL177*BZ177</f>
        <v>0</v>
      </c>
      <c r="DN177" s="344">
        <f t="shared" ref="DN177:DN194" si="783">IF(AND(OR(G177="事務職員",G177="調理員",G177="保健師",G177="看護師",G177="准看護師",G177="栄養士",G177="その他"),L177="常勤"),AG177+AH177+AI177,0)</f>
        <v>0</v>
      </c>
      <c r="DO177" s="342">
        <f t="shared" ref="DO177:DO194" si="784">DN177*BZ177</f>
        <v>0</v>
      </c>
      <c r="DP177" s="344">
        <f t="shared" ref="DP177:DP194" si="785">IF(AND(OR(G177="事務職員",G177="調理員",G177="保健師",G177="看護師",G177="准看護師",G177="栄養士",G177="その他"),L177="常勤"),U177+V177,0)</f>
        <v>0</v>
      </c>
      <c r="DQ177" s="342">
        <f t="shared" ref="DQ177:DQ194" si="786">DP177*BZ177</f>
        <v>0</v>
      </c>
      <c r="DR177" s="341">
        <f t="shared" si="680"/>
        <v>0</v>
      </c>
      <c r="DS177" s="341">
        <f t="shared" ref="DS177:DS194" si="787">DR177*$BZ177</f>
        <v>0</v>
      </c>
      <c r="DT177" s="341">
        <f t="shared" ref="DT177:DT194" si="788">DS177*$BZ177</f>
        <v>0</v>
      </c>
      <c r="DU177" s="341">
        <f t="shared" ref="DU177:DU194" si="789">DT177*$BZ177</f>
        <v>0</v>
      </c>
      <c r="DV177" s="341">
        <f t="shared" ref="DV177:DV194" si="790">DU177*$BZ177</f>
        <v>0</v>
      </c>
      <c r="DW177" s="341">
        <f t="shared" ref="DW177:DW194" si="791">DV177*$BZ177</f>
        <v>0</v>
      </c>
      <c r="DX177" s="341">
        <f t="shared" ref="DX177:DX194" si="792">DW177*$BZ177</f>
        <v>0</v>
      </c>
      <c r="DY177" s="341">
        <f t="shared" ref="DY177:DY194" si="793">DX177*$BZ177</f>
        <v>0</v>
      </c>
      <c r="DZ177" s="341">
        <f t="shared" ref="DZ177:DZ194" si="794">DY177*$BZ177</f>
        <v>0</v>
      </c>
      <c r="EA177" s="341">
        <f t="shared" ref="EA177:EA194" si="795">DZ177*$BZ177</f>
        <v>0</v>
      </c>
      <c r="EB177" s="341">
        <f t="shared" ref="EB177:EB194" si="796">EA177*$BZ177</f>
        <v>0</v>
      </c>
      <c r="EC177" s="341">
        <f t="shared" ref="EC177:EC194" si="797">EB177*$BZ177</f>
        <v>0</v>
      </c>
      <c r="ED177" s="341">
        <f t="shared" ref="ED177:ED194" si="798">EC177*$BZ177</f>
        <v>0</v>
      </c>
      <c r="EE177" s="341">
        <f t="shared" ref="EE177:EE194" si="799">ED177*$BZ177</f>
        <v>0</v>
      </c>
      <c r="EF177" s="341">
        <f t="shared" ref="EF177:EF194" si="800">IF(AND(OR(G177="事務職員",G177="調理員",G177="保健師",G177="看護師",G177="准看護師",G177="栄養士",G177="その他"),L177="非常勤"),N177*O177,0)</f>
        <v>0</v>
      </c>
      <c r="EG177" s="341">
        <f t="shared" ref="EG177:EG194" si="801">EF177*BZ177</f>
        <v>0</v>
      </c>
      <c r="EH177" s="341">
        <f t="shared" ref="EH177:EH194" si="802">IF(AND(OR(G177="事務職員",G177="調理員",G177="保健師",G177="看護師",G177="准看護師",G177="栄養士",G177="その他"),L177="非常勤"),AD177,0)</f>
        <v>0</v>
      </c>
      <c r="EI177" s="346">
        <f t="shared" ref="EI177:EI194" si="803">EH177*BZ177</f>
        <v>0</v>
      </c>
      <c r="EJ177" s="341">
        <f t="shared" ref="EJ177:EJ194" si="804">IF(AND(OR(G177="事務職員",G177="調理員",G177="保健師",G177="看護師",G177="准看護師",G177="栄養士",G177="その他"),L177="非常勤"),AG177+AH177+AI177,0)</f>
        <v>0</v>
      </c>
      <c r="EK177" s="347">
        <f t="shared" ref="EK177:EK194" si="805">EJ177*BZ177</f>
        <v>0</v>
      </c>
      <c r="EL177" s="341">
        <f t="shared" ref="EL177:EL194" si="806">IF(AND(OR(G177="事務職員",G177="調理員",G177="保健師",G177="看護師",G177="准看護師",G177="栄養士",G177="その他"),L177="非常勤"),U177+V177,0)</f>
        <v>0</v>
      </c>
      <c r="EM177" s="347">
        <f t="shared" ref="EM177:EM194" si="807">EL177*BZ177</f>
        <v>0</v>
      </c>
      <c r="EN177" s="348">
        <f t="shared" ref="EN177:EN194" si="808">IF(OR(E177="○",F177="○"),X177,0)</f>
        <v>0</v>
      </c>
    </row>
    <row r="178" spans="1:144" ht="19.5" customHeight="1">
      <c r="A178" s="349">
        <f t="shared" si="679"/>
        <v>165</v>
      </c>
      <c r="B178" s="1136"/>
      <c r="C178" s="1136"/>
      <c r="D178" s="350"/>
      <c r="E178" s="350"/>
      <c r="F178" s="350"/>
      <c r="G178" s="350"/>
      <c r="H178" s="350"/>
      <c r="I178" s="351" t="s">
        <v>17</v>
      </c>
      <c r="J178" s="350"/>
      <c r="K178" s="351" t="s">
        <v>44</v>
      </c>
      <c r="L178" s="350"/>
      <c r="M178" s="350"/>
      <c r="N178" s="326" t="str">
        <f>IF(L178="常勤",1,IF(M178="","",IF(M178=0,0,IF(ROUND(M178/⑤⑧処遇Ⅰ入力シート!$B$17,1)&lt;0.1,0.1,ROUND(M178/⑤⑧処遇Ⅰ入力シート!$B$17,1)))))</f>
        <v/>
      </c>
      <c r="O178" s="327"/>
      <c r="P178" s="328" t="s">
        <v>342</v>
      </c>
      <c r="Q178" s="352"/>
      <c r="R178" s="353"/>
      <c r="S178" s="354"/>
      <c r="T178" s="354"/>
      <c r="U178" s="355">
        <f t="shared" si="745"/>
        <v>0</v>
      </c>
      <c r="V178" s="354"/>
      <c r="W178" s="333" t="e">
        <f>ROUND((U178+V178)*⑤⑧処遇Ⅰ入力シート!$AG$17/⑤⑧処遇Ⅰ入力シート!$AC$17,0)</f>
        <v>#DIV/0!</v>
      </c>
      <c r="X178" s="356" t="e">
        <f t="shared" si="746"/>
        <v>#DIV/0!</v>
      </c>
      <c r="Y178" s="353"/>
      <c r="Z178" s="354"/>
      <c r="AA178" s="354"/>
      <c r="AB178" s="354"/>
      <c r="AC178" s="354"/>
      <c r="AD178" s="335">
        <f t="shared" si="747"/>
        <v>0</v>
      </c>
      <c r="AE178" s="333" t="e">
        <f>ROUND(AD178*⑤⑧処遇Ⅰ入力シート!$AG$17/⑤⑧処遇Ⅰ入力シート!$AC$17,0)</f>
        <v>#DIV/0!</v>
      </c>
      <c r="AF178" s="356" t="e">
        <f t="shared" si="748"/>
        <v>#DIV/0!</v>
      </c>
      <c r="AG178" s="357"/>
      <c r="AH178" s="354"/>
      <c r="AI178" s="354"/>
      <c r="AJ178" s="333" t="e">
        <f>ROUND(SUM(AG178:AI178)*⑤⑧処遇Ⅰ入力シート!$AG$17/⑤⑧処遇Ⅰ入力シート!$AC$17,0)</f>
        <v>#DIV/0!</v>
      </c>
      <c r="AK178" s="358" t="e">
        <f t="shared" si="749"/>
        <v>#DIV/0!</v>
      </c>
      <c r="AL178" s="338">
        <f t="shared" si="750"/>
        <v>0</v>
      </c>
      <c r="AM178" s="1131"/>
      <c r="AN178" s="1131"/>
      <c r="AO178" s="1131"/>
      <c r="AP178" s="252"/>
      <c r="AQ178" s="252"/>
      <c r="AR178" s="252"/>
      <c r="AS178" s="370"/>
      <c r="AT178" s="370"/>
      <c r="AU178" s="371"/>
      <c r="AV178" s="371"/>
      <c r="AW178" s="371"/>
      <c r="AX178" s="370"/>
      <c r="AY178" s="370"/>
      <c r="AZ178" s="372"/>
      <c r="BA178" s="372"/>
      <c r="BB178" s="373"/>
      <c r="BC178" s="373"/>
      <c r="BD178" s="373"/>
      <c r="BE178" s="373"/>
      <c r="BF178" s="373"/>
      <c r="BG178" s="373"/>
      <c r="BH178" s="228"/>
      <c r="BI178" s="370"/>
      <c r="BJ178" s="370"/>
      <c r="BK178" s="371"/>
      <c r="BL178" s="371"/>
      <c r="BM178" s="371"/>
      <c r="BN178" s="370"/>
      <c r="BO178" s="370"/>
      <c r="BP178" s="372"/>
      <c r="BQ178" s="372"/>
      <c r="BR178" s="372"/>
      <c r="BS178" s="373"/>
      <c r="BT178" s="373"/>
      <c r="BU178" s="373"/>
      <c r="BV178" s="373"/>
      <c r="BW178" s="373"/>
      <c r="BX178" s="373"/>
      <c r="BY178" s="252"/>
      <c r="BZ178" s="339" t="str">
        <f t="shared" si="751"/>
        <v>0</v>
      </c>
      <c r="CB178" s="340">
        <f t="shared" si="752"/>
        <v>0</v>
      </c>
      <c r="CC178" s="341">
        <f t="shared" si="753"/>
        <v>0</v>
      </c>
      <c r="CD178" s="341">
        <f t="shared" si="754"/>
        <v>0</v>
      </c>
      <c r="CE178" s="341">
        <f t="shared" si="755"/>
        <v>0</v>
      </c>
      <c r="CF178" s="341">
        <f t="shared" si="756"/>
        <v>0</v>
      </c>
      <c r="CG178" s="342">
        <f t="shared" si="757"/>
        <v>0</v>
      </c>
      <c r="CH178" s="341">
        <f t="shared" si="758"/>
        <v>0</v>
      </c>
      <c r="CI178" s="342">
        <f t="shared" si="759"/>
        <v>0</v>
      </c>
      <c r="CJ178" s="341">
        <f t="shared" si="760"/>
        <v>0</v>
      </c>
      <c r="CK178" s="342">
        <f t="shared" si="761"/>
        <v>0</v>
      </c>
      <c r="CL178" s="341">
        <f t="shared" si="762"/>
        <v>0</v>
      </c>
      <c r="CM178" s="341">
        <f t="shared" si="763"/>
        <v>0</v>
      </c>
      <c r="CN178" s="341">
        <f t="shared" si="764"/>
        <v>0</v>
      </c>
      <c r="CO178" s="341">
        <f t="shared" si="765"/>
        <v>0</v>
      </c>
      <c r="CP178" s="341">
        <f t="shared" si="766"/>
        <v>0</v>
      </c>
      <c r="CQ178" s="342">
        <f t="shared" si="767"/>
        <v>0</v>
      </c>
      <c r="CR178" s="341">
        <f t="shared" si="768"/>
        <v>0</v>
      </c>
      <c r="CS178" s="342">
        <f t="shared" si="769"/>
        <v>0</v>
      </c>
      <c r="CT178" s="341">
        <f t="shared" si="770"/>
        <v>0</v>
      </c>
      <c r="CU178" s="342">
        <f t="shared" si="771"/>
        <v>0</v>
      </c>
      <c r="CV178" s="344">
        <f t="shared" si="68"/>
        <v>0</v>
      </c>
      <c r="CW178" s="344">
        <f t="shared" si="772"/>
        <v>0</v>
      </c>
      <c r="CX178" s="344">
        <f t="shared" si="69"/>
        <v>0</v>
      </c>
      <c r="CY178" s="344">
        <f t="shared" si="773"/>
        <v>0</v>
      </c>
      <c r="CZ178" s="344">
        <f t="shared" si="71"/>
        <v>0</v>
      </c>
      <c r="DA178" s="344">
        <f t="shared" si="774"/>
        <v>0</v>
      </c>
      <c r="DB178" s="344">
        <f t="shared" si="73"/>
        <v>0</v>
      </c>
      <c r="DC178" s="344">
        <f t="shared" si="775"/>
        <v>0</v>
      </c>
      <c r="DD178" s="344">
        <f t="shared" si="75"/>
        <v>0</v>
      </c>
      <c r="DE178" s="344">
        <f t="shared" si="776"/>
        <v>0</v>
      </c>
      <c r="DF178" s="344">
        <f t="shared" si="77"/>
        <v>0</v>
      </c>
      <c r="DG178" s="344">
        <f t="shared" si="777"/>
        <v>0</v>
      </c>
      <c r="DH178" s="344">
        <f t="shared" si="79"/>
        <v>0</v>
      </c>
      <c r="DI178" s="344">
        <f t="shared" si="778"/>
        <v>0</v>
      </c>
      <c r="DJ178" s="344">
        <f t="shared" si="779"/>
        <v>0</v>
      </c>
      <c r="DK178" s="344">
        <f t="shared" si="780"/>
        <v>0</v>
      </c>
      <c r="DL178" s="344">
        <f t="shared" si="781"/>
        <v>0</v>
      </c>
      <c r="DM178" s="342">
        <f t="shared" si="782"/>
        <v>0</v>
      </c>
      <c r="DN178" s="344">
        <f t="shared" si="783"/>
        <v>0</v>
      </c>
      <c r="DO178" s="342">
        <f t="shared" si="784"/>
        <v>0</v>
      </c>
      <c r="DP178" s="344">
        <f t="shared" si="785"/>
        <v>0</v>
      </c>
      <c r="DQ178" s="342">
        <f t="shared" si="786"/>
        <v>0</v>
      </c>
      <c r="DR178" s="341">
        <f t="shared" si="680"/>
        <v>0</v>
      </c>
      <c r="DS178" s="341">
        <f t="shared" si="787"/>
        <v>0</v>
      </c>
      <c r="DT178" s="341">
        <f t="shared" si="788"/>
        <v>0</v>
      </c>
      <c r="DU178" s="341">
        <f t="shared" si="789"/>
        <v>0</v>
      </c>
      <c r="DV178" s="341">
        <f t="shared" si="790"/>
        <v>0</v>
      </c>
      <c r="DW178" s="341">
        <f t="shared" si="791"/>
        <v>0</v>
      </c>
      <c r="DX178" s="341">
        <f t="shared" si="792"/>
        <v>0</v>
      </c>
      <c r="DY178" s="341">
        <f t="shared" si="793"/>
        <v>0</v>
      </c>
      <c r="DZ178" s="341">
        <f t="shared" si="794"/>
        <v>0</v>
      </c>
      <c r="EA178" s="341">
        <f t="shared" si="795"/>
        <v>0</v>
      </c>
      <c r="EB178" s="341">
        <f t="shared" si="796"/>
        <v>0</v>
      </c>
      <c r="EC178" s="341">
        <f t="shared" si="797"/>
        <v>0</v>
      </c>
      <c r="ED178" s="341">
        <f t="shared" si="798"/>
        <v>0</v>
      </c>
      <c r="EE178" s="341">
        <f t="shared" si="799"/>
        <v>0</v>
      </c>
      <c r="EF178" s="341">
        <f t="shared" si="800"/>
        <v>0</v>
      </c>
      <c r="EG178" s="341">
        <f t="shared" si="801"/>
        <v>0</v>
      </c>
      <c r="EH178" s="341">
        <f t="shared" si="802"/>
        <v>0</v>
      </c>
      <c r="EI178" s="346">
        <f t="shared" si="803"/>
        <v>0</v>
      </c>
      <c r="EJ178" s="341">
        <f t="shared" si="804"/>
        <v>0</v>
      </c>
      <c r="EK178" s="347">
        <f t="shared" si="805"/>
        <v>0</v>
      </c>
      <c r="EL178" s="341">
        <f t="shared" si="806"/>
        <v>0</v>
      </c>
      <c r="EM178" s="347">
        <f t="shared" si="807"/>
        <v>0</v>
      </c>
      <c r="EN178" s="348">
        <f t="shared" si="808"/>
        <v>0</v>
      </c>
    </row>
    <row r="179" spans="1:144" ht="19.5" customHeight="1">
      <c r="A179" s="349">
        <f t="shared" si="679"/>
        <v>166</v>
      </c>
      <c r="B179" s="1136"/>
      <c r="C179" s="1136"/>
      <c r="D179" s="350"/>
      <c r="E179" s="350"/>
      <c r="F179" s="350"/>
      <c r="G179" s="350"/>
      <c r="H179" s="350"/>
      <c r="I179" s="351" t="s">
        <v>17</v>
      </c>
      <c r="J179" s="350"/>
      <c r="K179" s="351" t="s">
        <v>44</v>
      </c>
      <c r="L179" s="350"/>
      <c r="M179" s="350"/>
      <c r="N179" s="326" t="str">
        <f>IF(L179="常勤",1,IF(M179="","",IF(M179=0,0,IF(ROUND(M179/⑤⑧処遇Ⅰ入力シート!$B$17,1)&lt;0.1,0.1,ROUND(M179/⑤⑧処遇Ⅰ入力シート!$B$17,1)))))</f>
        <v/>
      </c>
      <c r="O179" s="327"/>
      <c r="P179" s="328" t="s">
        <v>342</v>
      </c>
      <c r="Q179" s="352"/>
      <c r="R179" s="353"/>
      <c r="S179" s="354"/>
      <c r="T179" s="354"/>
      <c r="U179" s="355">
        <f t="shared" si="745"/>
        <v>0</v>
      </c>
      <c r="V179" s="354"/>
      <c r="W179" s="333" t="e">
        <f>ROUND((U179+V179)*⑤⑧処遇Ⅰ入力シート!$AG$17/⑤⑧処遇Ⅰ入力シート!$AC$17,0)</f>
        <v>#DIV/0!</v>
      </c>
      <c r="X179" s="356" t="e">
        <f t="shared" si="746"/>
        <v>#DIV/0!</v>
      </c>
      <c r="Y179" s="353"/>
      <c r="Z179" s="354"/>
      <c r="AA179" s="354"/>
      <c r="AB179" s="354"/>
      <c r="AC179" s="354"/>
      <c r="AD179" s="335">
        <f t="shared" si="747"/>
        <v>0</v>
      </c>
      <c r="AE179" s="333" t="e">
        <f>ROUND(AD179*⑤⑧処遇Ⅰ入力シート!$AG$17/⑤⑧処遇Ⅰ入力シート!$AC$17,0)</f>
        <v>#DIV/0!</v>
      </c>
      <c r="AF179" s="356" t="e">
        <f t="shared" si="748"/>
        <v>#DIV/0!</v>
      </c>
      <c r="AG179" s="357"/>
      <c r="AH179" s="354"/>
      <c r="AI179" s="354"/>
      <c r="AJ179" s="333" t="e">
        <f>ROUND(SUM(AG179:AI179)*⑤⑧処遇Ⅰ入力シート!$AG$17/⑤⑧処遇Ⅰ入力シート!$AC$17,0)</f>
        <v>#DIV/0!</v>
      </c>
      <c r="AK179" s="358" t="e">
        <f t="shared" si="749"/>
        <v>#DIV/0!</v>
      </c>
      <c r="AL179" s="338">
        <f t="shared" si="750"/>
        <v>0</v>
      </c>
      <c r="AM179" s="1131"/>
      <c r="AN179" s="1131"/>
      <c r="AO179" s="1131"/>
      <c r="AP179" s="252"/>
      <c r="AQ179" s="252"/>
      <c r="AR179" s="252"/>
      <c r="AS179" s="370"/>
      <c r="AT179" s="370"/>
      <c r="AU179" s="371"/>
      <c r="AV179" s="371"/>
      <c r="AW179" s="371"/>
      <c r="AX179" s="370"/>
      <c r="AY179" s="370"/>
      <c r="AZ179" s="372"/>
      <c r="BA179" s="372"/>
      <c r="BB179" s="373"/>
      <c r="BC179" s="373"/>
      <c r="BD179" s="373"/>
      <c r="BE179" s="373"/>
      <c r="BF179" s="373"/>
      <c r="BG179" s="373"/>
      <c r="BH179" s="228"/>
      <c r="BI179" s="370"/>
      <c r="BJ179" s="370"/>
      <c r="BK179" s="371"/>
      <c r="BL179" s="371"/>
      <c r="BM179" s="371"/>
      <c r="BN179" s="370"/>
      <c r="BO179" s="370"/>
      <c r="BP179" s="372"/>
      <c r="BQ179" s="372"/>
      <c r="BR179" s="372"/>
      <c r="BS179" s="373"/>
      <c r="BT179" s="373"/>
      <c r="BU179" s="373"/>
      <c r="BV179" s="373"/>
      <c r="BW179" s="373"/>
      <c r="BX179" s="373"/>
      <c r="BY179" s="252"/>
      <c r="BZ179" s="339" t="str">
        <f t="shared" si="751"/>
        <v>0</v>
      </c>
      <c r="CB179" s="340">
        <f t="shared" si="752"/>
        <v>0</v>
      </c>
      <c r="CC179" s="341">
        <f t="shared" si="753"/>
        <v>0</v>
      </c>
      <c r="CD179" s="341">
        <f t="shared" si="754"/>
        <v>0</v>
      </c>
      <c r="CE179" s="341">
        <f t="shared" si="755"/>
        <v>0</v>
      </c>
      <c r="CF179" s="341">
        <f t="shared" si="756"/>
        <v>0</v>
      </c>
      <c r="CG179" s="342">
        <f t="shared" si="757"/>
        <v>0</v>
      </c>
      <c r="CH179" s="341">
        <f t="shared" si="758"/>
        <v>0</v>
      </c>
      <c r="CI179" s="342">
        <f t="shared" si="759"/>
        <v>0</v>
      </c>
      <c r="CJ179" s="341">
        <f t="shared" si="760"/>
        <v>0</v>
      </c>
      <c r="CK179" s="342">
        <f t="shared" si="761"/>
        <v>0</v>
      </c>
      <c r="CL179" s="341">
        <f t="shared" si="762"/>
        <v>0</v>
      </c>
      <c r="CM179" s="341">
        <f t="shared" si="763"/>
        <v>0</v>
      </c>
      <c r="CN179" s="341">
        <f t="shared" si="764"/>
        <v>0</v>
      </c>
      <c r="CO179" s="341">
        <f t="shared" si="765"/>
        <v>0</v>
      </c>
      <c r="CP179" s="341">
        <f t="shared" si="766"/>
        <v>0</v>
      </c>
      <c r="CQ179" s="342">
        <f t="shared" si="767"/>
        <v>0</v>
      </c>
      <c r="CR179" s="341">
        <f t="shared" si="768"/>
        <v>0</v>
      </c>
      <c r="CS179" s="342">
        <f t="shared" si="769"/>
        <v>0</v>
      </c>
      <c r="CT179" s="341">
        <f t="shared" si="770"/>
        <v>0</v>
      </c>
      <c r="CU179" s="342">
        <f t="shared" si="771"/>
        <v>0</v>
      </c>
      <c r="CV179" s="344">
        <f t="shared" si="68"/>
        <v>0</v>
      </c>
      <c r="CW179" s="344">
        <f t="shared" si="772"/>
        <v>0</v>
      </c>
      <c r="CX179" s="344">
        <f t="shared" si="69"/>
        <v>0</v>
      </c>
      <c r="CY179" s="344">
        <f t="shared" si="773"/>
        <v>0</v>
      </c>
      <c r="CZ179" s="344">
        <f t="shared" si="71"/>
        <v>0</v>
      </c>
      <c r="DA179" s="344">
        <f t="shared" si="774"/>
        <v>0</v>
      </c>
      <c r="DB179" s="344">
        <f t="shared" si="73"/>
        <v>0</v>
      </c>
      <c r="DC179" s="344">
        <f t="shared" si="775"/>
        <v>0</v>
      </c>
      <c r="DD179" s="344">
        <f t="shared" si="75"/>
        <v>0</v>
      </c>
      <c r="DE179" s="344">
        <f t="shared" si="776"/>
        <v>0</v>
      </c>
      <c r="DF179" s="344">
        <f t="shared" si="77"/>
        <v>0</v>
      </c>
      <c r="DG179" s="344">
        <f t="shared" si="777"/>
        <v>0</v>
      </c>
      <c r="DH179" s="344">
        <f t="shared" si="79"/>
        <v>0</v>
      </c>
      <c r="DI179" s="344">
        <f t="shared" si="778"/>
        <v>0</v>
      </c>
      <c r="DJ179" s="344">
        <f t="shared" si="779"/>
        <v>0</v>
      </c>
      <c r="DK179" s="344">
        <f t="shared" si="780"/>
        <v>0</v>
      </c>
      <c r="DL179" s="344">
        <f t="shared" si="781"/>
        <v>0</v>
      </c>
      <c r="DM179" s="342">
        <f t="shared" si="782"/>
        <v>0</v>
      </c>
      <c r="DN179" s="344">
        <f t="shared" si="783"/>
        <v>0</v>
      </c>
      <c r="DO179" s="342">
        <f t="shared" si="784"/>
        <v>0</v>
      </c>
      <c r="DP179" s="344">
        <f t="shared" si="785"/>
        <v>0</v>
      </c>
      <c r="DQ179" s="342">
        <f t="shared" si="786"/>
        <v>0</v>
      </c>
      <c r="DR179" s="341">
        <f t="shared" si="680"/>
        <v>0</v>
      </c>
      <c r="DS179" s="341">
        <f t="shared" si="787"/>
        <v>0</v>
      </c>
      <c r="DT179" s="341">
        <f t="shared" si="788"/>
        <v>0</v>
      </c>
      <c r="DU179" s="341">
        <f t="shared" si="789"/>
        <v>0</v>
      </c>
      <c r="DV179" s="341">
        <f t="shared" si="790"/>
        <v>0</v>
      </c>
      <c r="DW179" s="341">
        <f t="shared" si="791"/>
        <v>0</v>
      </c>
      <c r="DX179" s="341">
        <f t="shared" si="792"/>
        <v>0</v>
      </c>
      <c r="DY179" s="341">
        <f t="shared" si="793"/>
        <v>0</v>
      </c>
      <c r="DZ179" s="341">
        <f t="shared" si="794"/>
        <v>0</v>
      </c>
      <c r="EA179" s="341">
        <f t="shared" si="795"/>
        <v>0</v>
      </c>
      <c r="EB179" s="341">
        <f t="shared" si="796"/>
        <v>0</v>
      </c>
      <c r="EC179" s="341">
        <f t="shared" si="797"/>
        <v>0</v>
      </c>
      <c r="ED179" s="341">
        <f t="shared" si="798"/>
        <v>0</v>
      </c>
      <c r="EE179" s="341">
        <f t="shared" si="799"/>
        <v>0</v>
      </c>
      <c r="EF179" s="341">
        <f t="shared" si="800"/>
        <v>0</v>
      </c>
      <c r="EG179" s="341">
        <f t="shared" si="801"/>
        <v>0</v>
      </c>
      <c r="EH179" s="341">
        <f t="shared" si="802"/>
        <v>0</v>
      </c>
      <c r="EI179" s="346">
        <f t="shared" si="803"/>
        <v>0</v>
      </c>
      <c r="EJ179" s="341">
        <f t="shared" si="804"/>
        <v>0</v>
      </c>
      <c r="EK179" s="347">
        <f t="shared" si="805"/>
        <v>0</v>
      </c>
      <c r="EL179" s="341">
        <f t="shared" si="806"/>
        <v>0</v>
      </c>
      <c r="EM179" s="347">
        <f t="shared" si="807"/>
        <v>0</v>
      </c>
      <c r="EN179" s="348">
        <f t="shared" si="808"/>
        <v>0</v>
      </c>
    </row>
    <row r="180" spans="1:144" ht="19.5" customHeight="1">
      <c r="A180" s="349">
        <f t="shared" si="679"/>
        <v>167</v>
      </c>
      <c r="B180" s="1136"/>
      <c r="C180" s="1136"/>
      <c r="D180" s="350"/>
      <c r="E180" s="350"/>
      <c r="F180" s="350"/>
      <c r="G180" s="350"/>
      <c r="H180" s="350"/>
      <c r="I180" s="351" t="s">
        <v>17</v>
      </c>
      <c r="J180" s="350"/>
      <c r="K180" s="351" t="s">
        <v>44</v>
      </c>
      <c r="L180" s="350"/>
      <c r="M180" s="350"/>
      <c r="N180" s="326" t="str">
        <f>IF(L180="常勤",1,IF(M180="","",IF(M180=0,0,IF(ROUND(M180/⑤⑧処遇Ⅰ入力シート!$B$17,1)&lt;0.1,0.1,ROUND(M180/⑤⑧処遇Ⅰ入力シート!$B$17,1)))))</f>
        <v/>
      </c>
      <c r="O180" s="327"/>
      <c r="P180" s="328" t="s">
        <v>342</v>
      </c>
      <c r="Q180" s="352"/>
      <c r="R180" s="353"/>
      <c r="S180" s="354"/>
      <c r="T180" s="354"/>
      <c r="U180" s="355">
        <f t="shared" si="745"/>
        <v>0</v>
      </c>
      <c r="V180" s="354"/>
      <c r="W180" s="333" t="e">
        <f>ROUND((U180+V180)*⑤⑧処遇Ⅰ入力シート!$AG$17/⑤⑧処遇Ⅰ入力シート!$AC$17,0)</f>
        <v>#DIV/0!</v>
      </c>
      <c r="X180" s="356" t="e">
        <f t="shared" si="746"/>
        <v>#DIV/0!</v>
      </c>
      <c r="Y180" s="353"/>
      <c r="Z180" s="354"/>
      <c r="AA180" s="354"/>
      <c r="AB180" s="354"/>
      <c r="AC180" s="354"/>
      <c r="AD180" s="335">
        <f t="shared" si="747"/>
        <v>0</v>
      </c>
      <c r="AE180" s="333" t="e">
        <f>ROUND(AD180*⑤⑧処遇Ⅰ入力シート!$AG$17/⑤⑧処遇Ⅰ入力シート!$AC$17,0)</f>
        <v>#DIV/0!</v>
      </c>
      <c r="AF180" s="356" t="e">
        <f t="shared" si="748"/>
        <v>#DIV/0!</v>
      </c>
      <c r="AG180" s="357"/>
      <c r="AH180" s="354"/>
      <c r="AI180" s="354"/>
      <c r="AJ180" s="333" t="e">
        <f>ROUND(SUM(AG180:AI180)*⑤⑧処遇Ⅰ入力シート!$AG$17/⑤⑧処遇Ⅰ入力シート!$AC$17,0)</f>
        <v>#DIV/0!</v>
      </c>
      <c r="AK180" s="358" t="e">
        <f t="shared" si="749"/>
        <v>#DIV/0!</v>
      </c>
      <c r="AL180" s="338">
        <f t="shared" si="750"/>
        <v>0</v>
      </c>
      <c r="AM180" s="1131"/>
      <c r="AN180" s="1131"/>
      <c r="AO180" s="1131"/>
      <c r="AP180" s="252"/>
      <c r="AQ180" s="252"/>
      <c r="AR180" s="252"/>
      <c r="AS180" s="370"/>
      <c r="AT180" s="370"/>
      <c r="AU180" s="371"/>
      <c r="AV180" s="371"/>
      <c r="AW180" s="371"/>
      <c r="AX180" s="370"/>
      <c r="AY180" s="370"/>
      <c r="AZ180" s="372"/>
      <c r="BA180" s="372"/>
      <c r="BB180" s="373"/>
      <c r="BC180" s="373"/>
      <c r="BD180" s="373"/>
      <c r="BE180" s="373"/>
      <c r="BF180" s="373"/>
      <c r="BG180" s="373"/>
      <c r="BH180" s="228"/>
      <c r="BI180" s="370"/>
      <c r="BJ180" s="370"/>
      <c r="BK180" s="371"/>
      <c r="BL180" s="371"/>
      <c r="BM180" s="371"/>
      <c r="BN180" s="370"/>
      <c r="BO180" s="370"/>
      <c r="BP180" s="372"/>
      <c r="BQ180" s="372"/>
      <c r="BR180" s="372"/>
      <c r="BS180" s="373"/>
      <c r="BT180" s="373"/>
      <c r="BU180" s="373"/>
      <c r="BV180" s="373"/>
      <c r="BW180" s="373"/>
      <c r="BX180" s="373"/>
      <c r="BY180" s="252"/>
      <c r="BZ180" s="339" t="str">
        <f t="shared" si="751"/>
        <v>0</v>
      </c>
      <c r="CB180" s="340">
        <f t="shared" si="752"/>
        <v>0</v>
      </c>
      <c r="CC180" s="341">
        <f t="shared" si="753"/>
        <v>0</v>
      </c>
      <c r="CD180" s="341">
        <f t="shared" si="754"/>
        <v>0</v>
      </c>
      <c r="CE180" s="341">
        <f t="shared" si="755"/>
        <v>0</v>
      </c>
      <c r="CF180" s="341">
        <f t="shared" si="756"/>
        <v>0</v>
      </c>
      <c r="CG180" s="342">
        <f t="shared" si="757"/>
        <v>0</v>
      </c>
      <c r="CH180" s="341">
        <f t="shared" si="758"/>
        <v>0</v>
      </c>
      <c r="CI180" s="342">
        <f t="shared" si="759"/>
        <v>0</v>
      </c>
      <c r="CJ180" s="341">
        <f t="shared" si="760"/>
        <v>0</v>
      </c>
      <c r="CK180" s="342">
        <f t="shared" si="761"/>
        <v>0</v>
      </c>
      <c r="CL180" s="341">
        <f t="shared" si="762"/>
        <v>0</v>
      </c>
      <c r="CM180" s="341">
        <f t="shared" si="763"/>
        <v>0</v>
      </c>
      <c r="CN180" s="341">
        <f t="shared" si="764"/>
        <v>0</v>
      </c>
      <c r="CO180" s="341">
        <f t="shared" si="765"/>
        <v>0</v>
      </c>
      <c r="CP180" s="341">
        <f t="shared" si="766"/>
        <v>0</v>
      </c>
      <c r="CQ180" s="342">
        <f t="shared" si="767"/>
        <v>0</v>
      </c>
      <c r="CR180" s="341">
        <f t="shared" si="768"/>
        <v>0</v>
      </c>
      <c r="CS180" s="342">
        <f t="shared" si="769"/>
        <v>0</v>
      </c>
      <c r="CT180" s="341">
        <f t="shared" si="770"/>
        <v>0</v>
      </c>
      <c r="CU180" s="342">
        <f t="shared" si="771"/>
        <v>0</v>
      </c>
      <c r="CV180" s="344">
        <f t="shared" si="68"/>
        <v>0</v>
      </c>
      <c r="CW180" s="344">
        <f t="shared" si="772"/>
        <v>0</v>
      </c>
      <c r="CX180" s="344">
        <f t="shared" si="69"/>
        <v>0</v>
      </c>
      <c r="CY180" s="344">
        <f t="shared" si="773"/>
        <v>0</v>
      </c>
      <c r="CZ180" s="344">
        <f t="shared" si="71"/>
        <v>0</v>
      </c>
      <c r="DA180" s="344">
        <f t="shared" si="774"/>
        <v>0</v>
      </c>
      <c r="DB180" s="344">
        <f t="shared" si="73"/>
        <v>0</v>
      </c>
      <c r="DC180" s="344">
        <f t="shared" si="775"/>
        <v>0</v>
      </c>
      <c r="DD180" s="344">
        <f t="shared" si="75"/>
        <v>0</v>
      </c>
      <c r="DE180" s="344">
        <f t="shared" si="776"/>
        <v>0</v>
      </c>
      <c r="DF180" s="344">
        <f t="shared" si="77"/>
        <v>0</v>
      </c>
      <c r="DG180" s="344">
        <f t="shared" si="777"/>
        <v>0</v>
      </c>
      <c r="DH180" s="344">
        <f t="shared" si="79"/>
        <v>0</v>
      </c>
      <c r="DI180" s="344">
        <f t="shared" si="778"/>
        <v>0</v>
      </c>
      <c r="DJ180" s="344">
        <f t="shared" si="779"/>
        <v>0</v>
      </c>
      <c r="DK180" s="344">
        <f t="shared" si="780"/>
        <v>0</v>
      </c>
      <c r="DL180" s="344">
        <f t="shared" si="781"/>
        <v>0</v>
      </c>
      <c r="DM180" s="342">
        <f t="shared" si="782"/>
        <v>0</v>
      </c>
      <c r="DN180" s="344">
        <f t="shared" si="783"/>
        <v>0</v>
      </c>
      <c r="DO180" s="342">
        <f t="shared" si="784"/>
        <v>0</v>
      </c>
      <c r="DP180" s="344">
        <f t="shared" si="785"/>
        <v>0</v>
      </c>
      <c r="DQ180" s="342">
        <f t="shared" si="786"/>
        <v>0</v>
      </c>
      <c r="DR180" s="341">
        <f t="shared" si="680"/>
        <v>0</v>
      </c>
      <c r="DS180" s="341">
        <f t="shared" si="787"/>
        <v>0</v>
      </c>
      <c r="DT180" s="341">
        <f t="shared" si="788"/>
        <v>0</v>
      </c>
      <c r="DU180" s="341">
        <f t="shared" si="789"/>
        <v>0</v>
      </c>
      <c r="DV180" s="341">
        <f t="shared" si="790"/>
        <v>0</v>
      </c>
      <c r="DW180" s="341">
        <f t="shared" si="791"/>
        <v>0</v>
      </c>
      <c r="DX180" s="341">
        <f t="shared" si="792"/>
        <v>0</v>
      </c>
      <c r="DY180" s="341">
        <f t="shared" si="793"/>
        <v>0</v>
      </c>
      <c r="DZ180" s="341">
        <f t="shared" si="794"/>
        <v>0</v>
      </c>
      <c r="EA180" s="341">
        <f t="shared" si="795"/>
        <v>0</v>
      </c>
      <c r="EB180" s="341">
        <f t="shared" si="796"/>
        <v>0</v>
      </c>
      <c r="EC180" s="341">
        <f t="shared" si="797"/>
        <v>0</v>
      </c>
      <c r="ED180" s="341">
        <f t="shared" si="798"/>
        <v>0</v>
      </c>
      <c r="EE180" s="341">
        <f t="shared" si="799"/>
        <v>0</v>
      </c>
      <c r="EF180" s="341">
        <f t="shared" si="800"/>
        <v>0</v>
      </c>
      <c r="EG180" s="341">
        <f t="shared" si="801"/>
        <v>0</v>
      </c>
      <c r="EH180" s="341">
        <f t="shared" si="802"/>
        <v>0</v>
      </c>
      <c r="EI180" s="346">
        <f t="shared" si="803"/>
        <v>0</v>
      </c>
      <c r="EJ180" s="341">
        <f t="shared" si="804"/>
        <v>0</v>
      </c>
      <c r="EK180" s="347">
        <f t="shared" si="805"/>
        <v>0</v>
      </c>
      <c r="EL180" s="341">
        <f t="shared" si="806"/>
        <v>0</v>
      </c>
      <c r="EM180" s="347">
        <f t="shared" si="807"/>
        <v>0</v>
      </c>
      <c r="EN180" s="348">
        <f t="shared" si="808"/>
        <v>0</v>
      </c>
    </row>
    <row r="181" spans="1:144" ht="19.5" customHeight="1">
      <c r="A181" s="349">
        <f t="shared" si="679"/>
        <v>168</v>
      </c>
      <c r="B181" s="1136"/>
      <c r="C181" s="1136"/>
      <c r="D181" s="350"/>
      <c r="E181" s="350"/>
      <c r="F181" s="350"/>
      <c r="G181" s="350"/>
      <c r="H181" s="350"/>
      <c r="I181" s="351" t="s">
        <v>17</v>
      </c>
      <c r="J181" s="350"/>
      <c r="K181" s="351" t="s">
        <v>44</v>
      </c>
      <c r="L181" s="350"/>
      <c r="M181" s="350"/>
      <c r="N181" s="326" t="str">
        <f>IF(L181="常勤",1,IF(M181="","",IF(M181=0,0,IF(ROUND(M181/⑤⑧処遇Ⅰ入力シート!$B$17,1)&lt;0.1,0.1,ROUND(M181/⑤⑧処遇Ⅰ入力シート!$B$17,1)))))</f>
        <v/>
      </c>
      <c r="O181" s="327"/>
      <c r="P181" s="328" t="s">
        <v>342</v>
      </c>
      <c r="Q181" s="352"/>
      <c r="R181" s="353"/>
      <c r="S181" s="354"/>
      <c r="T181" s="354"/>
      <c r="U181" s="355">
        <f t="shared" si="745"/>
        <v>0</v>
      </c>
      <c r="V181" s="354"/>
      <c r="W181" s="333" t="e">
        <f>ROUND((U181+V181)*⑤⑧処遇Ⅰ入力シート!$AG$17/⑤⑧処遇Ⅰ入力シート!$AC$17,0)</f>
        <v>#DIV/0!</v>
      </c>
      <c r="X181" s="356" t="e">
        <f t="shared" si="746"/>
        <v>#DIV/0!</v>
      </c>
      <c r="Y181" s="353"/>
      <c r="Z181" s="354"/>
      <c r="AA181" s="354"/>
      <c r="AB181" s="354"/>
      <c r="AC181" s="354"/>
      <c r="AD181" s="335">
        <f t="shared" si="747"/>
        <v>0</v>
      </c>
      <c r="AE181" s="333" t="e">
        <f>ROUND(AD181*⑤⑧処遇Ⅰ入力シート!$AG$17/⑤⑧処遇Ⅰ入力シート!$AC$17,0)</f>
        <v>#DIV/0!</v>
      </c>
      <c r="AF181" s="356" t="e">
        <f t="shared" si="748"/>
        <v>#DIV/0!</v>
      </c>
      <c r="AG181" s="357"/>
      <c r="AH181" s="354"/>
      <c r="AI181" s="354"/>
      <c r="AJ181" s="333" t="e">
        <f>ROUND(SUM(AG181:AI181)*⑤⑧処遇Ⅰ入力シート!$AG$17/⑤⑧処遇Ⅰ入力シート!$AC$17,0)</f>
        <v>#DIV/0!</v>
      </c>
      <c r="AK181" s="358" t="e">
        <f t="shared" si="749"/>
        <v>#DIV/0!</v>
      </c>
      <c r="AL181" s="338">
        <f t="shared" si="750"/>
        <v>0</v>
      </c>
      <c r="AM181" s="1131"/>
      <c r="AN181" s="1131"/>
      <c r="AO181" s="1131"/>
      <c r="AP181" s="252"/>
      <c r="AQ181" s="252"/>
      <c r="AR181" s="252"/>
      <c r="AS181" s="370"/>
      <c r="AT181" s="370"/>
      <c r="AU181" s="371"/>
      <c r="AV181" s="371"/>
      <c r="AW181" s="371"/>
      <c r="AX181" s="370"/>
      <c r="AY181" s="370"/>
      <c r="AZ181" s="372"/>
      <c r="BA181" s="372"/>
      <c r="BB181" s="373"/>
      <c r="BC181" s="373"/>
      <c r="BD181" s="373"/>
      <c r="BE181" s="373"/>
      <c r="BF181" s="373"/>
      <c r="BG181" s="373"/>
      <c r="BH181" s="228"/>
      <c r="BI181" s="370"/>
      <c r="BJ181" s="370"/>
      <c r="BK181" s="371"/>
      <c r="BL181" s="371"/>
      <c r="BM181" s="371"/>
      <c r="BN181" s="370"/>
      <c r="BO181" s="370"/>
      <c r="BP181" s="372"/>
      <c r="BQ181" s="372"/>
      <c r="BR181" s="372"/>
      <c r="BS181" s="373"/>
      <c r="BT181" s="373"/>
      <c r="BU181" s="373"/>
      <c r="BV181" s="373"/>
      <c r="BW181" s="373"/>
      <c r="BX181" s="373"/>
      <c r="BY181" s="252"/>
      <c r="BZ181" s="339" t="str">
        <f t="shared" si="751"/>
        <v>0</v>
      </c>
      <c r="CB181" s="340">
        <f t="shared" si="752"/>
        <v>0</v>
      </c>
      <c r="CC181" s="341">
        <f t="shared" si="753"/>
        <v>0</v>
      </c>
      <c r="CD181" s="341">
        <f t="shared" si="754"/>
        <v>0</v>
      </c>
      <c r="CE181" s="341">
        <f t="shared" si="755"/>
        <v>0</v>
      </c>
      <c r="CF181" s="341">
        <f t="shared" si="756"/>
        <v>0</v>
      </c>
      <c r="CG181" s="342">
        <f t="shared" si="757"/>
        <v>0</v>
      </c>
      <c r="CH181" s="341">
        <f t="shared" si="758"/>
        <v>0</v>
      </c>
      <c r="CI181" s="342">
        <f t="shared" si="759"/>
        <v>0</v>
      </c>
      <c r="CJ181" s="341">
        <f t="shared" si="760"/>
        <v>0</v>
      </c>
      <c r="CK181" s="342">
        <f t="shared" si="761"/>
        <v>0</v>
      </c>
      <c r="CL181" s="341">
        <f t="shared" si="762"/>
        <v>0</v>
      </c>
      <c r="CM181" s="341">
        <f t="shared" si="763"/>
        <v>0</v>
      </c>
      <c r="CN181" s="341">
        <f t="shared" si="764"/>
        <v>0</v>
      </c>
      <c r="CO181" s="341">
        <f t="shared" si="765"/>
        <v>0</v>
      </c>
      <c r="CP181" s="341">
        <f t="shared" si="766"/>
        <v>0</v>
      </c>
      <c r="CQ181" s="342">
        <f t="shared" si="767"/>
        <v>0</v>
      </c>
      <c r="CR181" s="341">
        <f t="shared" si="768"/>
        <v>0</v>
      </c>
      <c r="CS181" s="342">
        <f t="shared" si="769"/>
        <v>0</v>
      </c>
      <c r="CT181" s="341">
        <f t="shared" si="770"/>
        <v>0</v>
      </c>
      <c r="CU181" s="342">
        <f t="shared" si="771"/>
        <v>0</v>
      </c>
      <c r="CV181" s="344">
        <f t="shared" si="68"/>
        <v>0</v>
      </c>
      <c r="CW181" s="344">
        <f t="shared" si="772"/>
        <v>0</v>
      </c>
      <c r="CX181" s="344">
        <f t="shared" si="69"/>
        <v>0</v>
      </c>
      <c r="CY181" s="344">
        <f t="shared" si="773"/>
        <v>0</v>
      </c>
      <c r="CZ181" s="344">
        <f t="shared" si="71"/>
        <v>0</v>
      </c>
      <c r="DA181" s="344">
        <f t="shared" si="774"/>
        <v>0</v>
      </c>
      <c r="DB181" s="344">
        <f t="shared" si="73"/>
        <v>0</v>
      </c>
      <c r="DC181" s="344">
        <f t="shared" si="775"/>
        <v>0</v>
      </c>
      <c r="DD181" s="344">
        <f t="shared" si="75"/>
        <v>0</v>
      </c>
      <c r="DE181" s="344">
        <f t="shared" si="776"/>
        <v>0</v>
      </c>
      <c r="DF181" s="344">
        <f t="shared" si="77"/>
        <v>0</v>
      </c>
      <c r="DG181" s="344">
        <f t="shared" si="777"/>
        <v>0</v>
      </c>
      <c r="DH181" s="344">
        <f t="shared" si="79"/>
        <v>0</v>
      </c>
      <c r="DI181" s="344">
        <f t="shared" si="778"/>
        <v>0</v>
      </c>
      <c r="DJ181" s="344">
        <f t="shared" si="779"/>
        <v>0</v>
      </c>
      <c r="DK181" s="344">
        <f t="shared" si="780"/>
        <v>0</v>
      </c>
      <c r="DL181" s="344">
        <f t="shared" si="781"/>
        <v>0</v>
      </c>
      <c r="DM181" s="342">
        <f t="shared" si="782"/>
        <v>0</v>
      </c>
      <c r="DN181" s="344">
        <f t="shared" si="783"/>
        <v>0</v>
      </c>
      <c r="DO181" s="342">
        <f t="shared" si="784"/>
        <v>0</v>
      </c>
      <c r="DP181" s="344">
        <f t="shared" si="785"/>
        <v>0</v>
      </c>
      <c r="DQ181" s="342">
        <f t="shared" si="786"/>
        <v>0</v>
      </c>
      <c r="DR181" s="341">
        <f t="shared" si="680"/>
        <v>0</v>
      </c>
      <c r="DS181" s="341">
        <f t="shared" si="787"/>
        <v>0</v>
      </c>
      <c r="DT181" s="341">
        <f t="shared" si="788"/>
        <v>0</v>
      </c>
      <c r="DU181" s="341">
        <f t="shared" si="789"/>
        <v>0</v>
      </c>
      <c r="DV181" s="341">
        <f t="shared" si="790"/>
        <v>0</v>
      </c>
      <c r="DW181" s="341">
        <f t="shared" si="791"/>
        <v>0</v>
      </c>
      <c r="DX181" s="341">
        <f t="shared" si="792"/>
        <v>0</v>
      </c>
      <c r="DY181" s="341">
        <f t="shared" si="793"/>
        <v>0</v>
      </c>
      <c r="DZ181" s="341">
        <f t="shared" si="794"/>
        <v>0</v>
      </c>
      <c r="EA181" s="341">
        <f t="shared" si="795"/>
        <v>0</v>
      </c>
      <c r="EB181" s="341">
        <f t="shared" si="796"/>
        <v>0</v>
      </c>
      <c r="EC181" s="341">
        <f t="shared" si="797"/>
        <v>0</v>
      </c>
      <c r="ED181" s="341">
        <f t="shared" si="798"/>
        <v>0</v>
      </c>
      <c r="EE181" s="341">
        <f t="shared" si="799"/>
        <v>0</v>
      </c>
      <c r="EF181" s="341">
        <f t="shared" si="800"/>
        <v>0</v>
      </c>
      <c r="EG181" s="341">
        <f t="shared" si="801"/>
        <v>0</v>
      </c>
      <c r="EH181" s="341">
        <f t="shared" si="802"/>
        <v>0</v>
      </c>
      <c r="EI181" s="346">
        <f t="shared" si="803"/>
        <v>0</v>
      </c>
      <c r="EJ181" s="341">
        <f t="shared" si="804"/>
        <v>0</v>
      </c>
      <c r="EK181" s="347">
        <f t="shared" si="805"/>
        <v>0</v>
      </c>
      <c r="EL181" s="341">
        <f t="shared" si="806"/>
        <v>0</v>
      </c>
      <c r="EM181" s="347">
        <f t="shared" si="807"/>
        <v>0</v>
      </c>
      <c r="EN181" s="348">
        <f t="shared" si="808"/>
        <v>0</v>
      </c>
    </row>
    <row r="182" spans="1:144" ht="19.5" customHeight="1">
      <c r="A182" s="349">
        <f t="shared" si="679"/>
        <v>169</v>
      </c>
      <c r="B182" s="1136"/>
      <c r="C182" s="1136"/>
      <c r="D182" s="350"/>
      <c r="E182" s="350"/>
      <c r="F182" s="350"/>
      <c r="G182" s="350"/>
      <c r="H182" s="350"/>
      <c r="I182" s="351" t="s">
        <v>17</v>
      </c>
      <c r="J182" s="350"/>
      <c r="K182" s="351" t="s">
        <v>44</v>
      </c>
      <c r="L182" s="350"/>
      <c r="M182" s="350"/>
      <c r="N182" s="326" t="str">
        <f>IF(L182="常勤",1,IF(M182="","",IF(M182=0,0,IF(ROUND(M182/⑤⑧処遇Ⅰ入力シート!$B$17,1)&lt;0.1,0.1,ROUND(M182/⑤⑧処遇Ⅰ入力シート!$B$17,1)))))</f>
        <v/>
      </c>
      <c r="O182" s="327"/>
      <c r="P182" s="328" t="s">
        <v>342</v>
      </c>
      <c r="Q182" s="352"/>
      <c r="R182" s="353"/>
      <c r="S182" s="354"/>
      <c r="T182" s="354"/>
      <c r="U182" s="355">
        <f t="shared" si="745"/>
        <v>0</v>
      </c>
      <c r="V182" s="354"/>
      <c r="W182" s="333" t="e">
        <f>ROUND((U182+V182)*⑤⑧処遇Ⅰ入力シート!$AG$17/⑤⑧処遇Ⅰ入力シート!$AC$17,0)</f>
        <v>#DIV/0!</v>
      </c>
      <c r="X182" s="356" t="e">
        <f t="shared" si="746"/>
        <v>#DIV/0!</v>
      </c>
      <c r="Y182" s="353"/>
      <c r="Z182" s="354"/>
      <c r="AA182" s="354"/>
      <c r="AB182" s="354"/>
      <c r="AC182" s="354"/>
      <c r="AD182" s="335">
        <f t="shared" si="747"/>
        <v>0</v>
      </c>
      <c r="AE182" s="333" t="e">
        <f>ROUND(AD182*⑤⑧処遇Ⅰ入力シート!$AG$17/⑤⑧処遇Ⅰ入力シート!$AC$17,0)</f>
        <v>#DIV/0!</v>
      </c>
      <c r="AF182" s="356" t="e">
        <f t="shared" si="748"/>
        <v>#DIV/0!</v>
      </c>
      <c r="AG182" s="357"/>
      <c r="AH182" s="354"/>
      <c r="AI182" s="354"/>
      <c r="AJ182" s="333" t="e">
        <f>ROUND(SUM(AG182:AI182)*⑤⑧処遇Ⅰ入力シート!$AG$17/⑤⑧処遇Ⅰ入力シート!$AC$17,0)</f>
        <v>#DIV/0!</v>
      </c>
      <c r="AK182" s="358" t="e">
        <f t="shared" si="749"/>
        <v>#DIV/0!</v>
      </c>
      <c r="AL182" s="338">
        <f t="shared" si="750"/>
        <v>0</v>
      </c>
      <c r="AM182" s="1131"/>
      <c r="AN182" s="1131"/>
      <c r="AO182" s="1131"/>
      <c r="AP182" s="252"/>
      <c r="AQ182" s="252"/>
      <c r="AR182" s="252"/>
      <c r="AS182" s="370"/>
      <c r="AT182" s="370"/>
      <c r="AU182" s="371"/>
      <c r="AV182" s="371"/>
      <c r="AW182" s="371"/>
      <c r="AX182" s="370"/>
      <c r="AY182" s="370"/>
      <c r="AZ182" s="372"/>
      <c r="BA182" s="372"/>
      <c r="BB182" s="373"/>
      <c r="BC182" s="373"/>
      <c r="BD182" s="373"/>
      <c r="BE182" s="373"/>
      <c r="BF182" s="373"/>
      <c r="BG182" s="373"/>
      <c r="BH182" s="228"/>
      <c r="BI182" s="370"/>
      <c r="BJ182" s="370"/>
      <c r="BK182" s="371"/>
      <c r="BL182" s="371"/>
      <c r="BM182" s="371"/>
      <c r="BN182" s="370"/>
      <c r="BO182" s="370"/>
      <c r="BP182" s="372"/>
      <c r="BQ182" s="372"/>
      <c r="BR182" s="372"/>
      <c r="BS182" s="373"/>
      <c r="BT182" s="373"/>
      <c r="BU182" s="373"/>
      <c r="BV182" s="373"/>
      <c r="BW182" s="373"/>
      <c r="BX182" s="373"/>
      <c r="BY182" s="252"/>
      <c r="BZ182" s="339" t="str">
        <f t="shared" si="751"/>
        <v>0</v>
      </c>
      <c r="CB182" s="340">
        <f t="shared" si="752"/>
        <v>0</v>
      </c>
      <c r="CC182" s="341">
        <f t="shared" si="753"/>
        <v>0</v>
      </c>
      <c r="CD182" s="341">
        <f t="shared" si="754"/>
        <v>0</v>
      </c>
      <c r="CE182" s="341">
        <f t="shared" si="755"/>
        <v>0</v>
      </c>
      <c r="CF182" s="341">
        <f t="shared" si="756"/>
        <v>0</v>
      </c>
      <c r="CG182" s="342">
        <f t="shared" si="757"/>
        <v>0</v>
      </c>
      <c r="CH182" s="341">
        <f t="shared" si="758"/>
        <v>0</v>
      </c>
      <c r="CI182" s="342">
        <f t="shared" si="759"/>
        <v>0</v>
      </c>
      <c r="CJ182" s="341">
        <f t="shared" si="760"/>
        <v>0</v>
      </c>
      <c r="CK182" s="342">
        <f t="shared" si="761"/>
        <v>0</v>
      </c>
      <c r="CL182" s="341">
        <f t="shared" si="762"/>
        <v>0</v>
      </c>
      <c r="CM182" s="341">
        <f t="shared" si="763"/>
        <v>0</v>
      </c>
      <c r="CN182" s="341">
        <f t="shared" si="764"/>
        <v>0</v>
      </c>
      <c r="CO182" s="341">
        <f t="shared" si="765"/>
        <v>0</v>
      </c>
      <c r="CP182" s="341">
        <f t="shared" si="766"/>
        <v>0</v>
      </c>
      <c r="CQ182" s="342">
        <f t="shared" si="767"/>
        <v>0</v>
      </c>
      <c r="CR182" s="341">
        <f t="shared" si="768"/>
        <v>0</v>
      </c>
      <c r="CS182" s="342">
        <f t="shared" si="769"/>
        <v>0</v>
      </c>
      <c r="CT182" s="341">
        <f t="shared" si="770"/>
        <v>0</v>
      </c>
      <c r="CU182" s="342">
        <f t="shared" si="771"/>
        <v>0</v>
      </c>
      <c r="CV182" s="344">
        <f t="shared" si="68"/>
        <v>0</v>
      </c>
      <c r="CW182" s="344">
        <f t="shared" si="772"/>
        <v>0</v>
      </c>
      <c r="CX182" s="344">
        <f t="shared" si="69"/>
        <v>0</v>
      </c>
      <c r="CY182" s="344">
        <f t="shared" si="773"/>
        <v>0</v>
      </c>
      <c r="CZ182" s="344">
        <f t="shared" si="71"/>
        <v>0</v>
      </c>
      <c r="DA182" s="344">
        <f t="shared" si="774"/>
        <v>0</v>
      </c>
      <c r="DB182" s="344">
        <f t="shared" si="73"/>
        <v>0</v>
      </c>
      <c r="DC182" s="344">
        <f t="shared" si="775"/>
        <v>0</v>
      </c>
      <c r="DD182" s="344">
        <f t="shared" si="75"/>
        <v>0</v>
      </c>
      <c r="DE182" s="344">
        <f t="shared" si="776"/>
        <v>0</v>
      </c>
      <c r="DF182" s="344">
        <f t="shared" si="77"/>
        <v>0</v>
      </c>
      <c r="DG182" s="344">
        <f t="shared" si="777"/>
        <v>0</v>
      </c>
      <c r="DH182" s="344">
        <f t="shared" si="79"/>
        <v>0</v>
      </c>
      <c r="DI182" s="344">
        <f t="shared" si="778"/>
        <v>0</v>
      </c>
      <c r="DJ182" s="344">
        <f t="shared" si="779"/>
        <v>0</v>
      </c>
      <c r="DK182" s="344">
        <f t="shared" si="780"/>
        <v>0</v>
      </c>
      <c r="DL182" s="344">
        <f t="shared" si="781"/>
        <v>0</v>
      </c>
      <c r="DM182" s="342">
        <f t="shared" si="782"/>
        <v>0</v>
      </c>
      <c r="DN182" s="344">
        <f t="shared" si="783"/>
        <v>0</v>
      </c>
      <c r="DO182" s="342">
        <f t="shared" si="784"/>
        <v>0</v>
      </c>
      <c r="DP182" s="344">
        <f t="shared" si="785"/>
        <v>0</v>
      </c>
      <c r="DQ182" s="342">
        <f t="shared" si="786"/>
        <v>0</v>
      </c>
      <c r="DR182" s="341">
        <f t="shared" si="680"/>
        <v>0</v>
      </c>
      <c r="DS182" s="341">
        <f t="shared" si="787"/>
        <v>0</v>
      </c>
      <c r="DT182" s="341">
        <f t="shared" si="788"/>
        <v>0</v>
      </c>
      <c r="DU182" s="341">
        <f t="shared" si="789"/>
        <v>0</v>
      </c>
      <c r="DV182" s="341">
        <f t="shared" si="790"/>
        <v>0</v>
      </c>
      <c r="DW182" s="341">
        <f t="shared" si="791"/>
        <v>0</v>
      </c>
      <c r="DX182" s="341">
        <f t="shared" si="792"/>
        <v>0</v>
      </c>
      <c r="DY182" s="341">
        <f t="shared" si="793"/>
        <v>0</v>
      </c>
      <c r="DZ182" s="341">
        <f t="shared" si="794"/>
        <v>0</v>
      </c>
      <c r="EA182" s="341">
        <f t="shared" si="795"/>
        <v>0</v>
      </c>
      <c r="EB182" s="341">
        <f t="shared" si="796"/>
        <v>0</v>
      </c>
      <c r="EC182" s="341">
        <f t="shared" si="797"/>
        <v>0</v>
      </c>
      <c r="ED182" s="341">
        <f t="shared" si="798"/>
        <v>0</v>
      </c>
      <c r="EE182" s="341">
        <f t="shared" si="799"/>
        <v>0</v>
      </c>
      <c r="EF182" s="341">
        <f t="shared" si="800"/>
        <v>0</v>
      </c>
      <c r="EG182" s="341">
        <f t="shared" si="801"/>
        <v>0</v>
      </c>
      <c r="EH182" s="341">
        <f t="shared" si="802"/>
        <v>0</v>
      </c>
      <c r="EI182" s="346">
        <f t="shared" si="803"/>
        <v>0</v>
      </c>
      <c r="EJ182" s="341">
        <f t="shared" si="804"/>
        <v>0</v>
      </c>
      <c r="EK182" s="347">
        <f t="shared" si="805"/>
        <v>0</v>
      </c>
      <c r="EL182" s="341">
        <f t="shared" si="806"/>
        <v>0</v>
      </c>
      <c r="EM182" s="347">
        <f t="shared" si="807"/>
        <v>0</v>
      </c>
      <c r="EN182" s="348">
        <f t="shared" si="808"/>
        <v>0</v>
      </c>
    </row>
    <row r="183" spans="1:144" ht="19.5" customHeight="1">
      <c r="A183" s="349">
        <f t="shared" si="679"/>
        <v>170</v>
      </c>
      <c r="B183" s="1136"/>
      <c r="C183" s="1136"/>
      <c r="D183" s="350"/>
      <c r="E183" s="350"/>
      <c r="F183" s="350"/>
      <c r="G183" s="350"/>
      <c r="H183" s="350"/>
      <c r="I183" s="351" t="s">
        <v>17</v>
      </c>
      <c r="J183" s="350"/>
      <c r="K183" s="351" t="s">
        <v>44</v>
      </c>
      <c r="L183" s="350"/>
      <c r="M183" s="350"/>
      <c r="N183" s="326" t="str">
        <f>IF(L183="常勤",1,IF(M183="","",IF(M183=0,0,IF(ROUND(M183/⑤⑧処遇Ⅰ入力シート!$B$17,1)&lt;0.1,0.1,ROUND(M183/⑤⑧処遇Ⅰ入力シート!$B$17,1)))))</f>
        <v/>
      </c>
      <c r="O183" s="327"/>
      <c r="P183" s="328" t="s">
        <v>342</v>
      </c>
      <c r="Q183" s="352"/>
      <c r="R183" s="353"/>
      <c r="S183" s="354"/>
      <c r="T183" s="354"/>
      <c r="U183" s="355">
        <f t="shared" si="745"/>
        <v>0</v>
      </c>
      <c r="V183" s="354"/>
      <c r="W183" s="333" t="e">
        <f>ROUND((U183+V183)*⑤⑧処遇Ⅰ入力シート!$AG$17/⑤⑧処遇Ⅰ入力シート!$AC$17,0)</f>
        <v>#DIV/0!</v>
      </c>
      <c r="X183" s="356" t="e">
        <f t="shared" si="746"/>
        <v>#DIV/0!</v>
      </c>
      <c r="Y183" s="353"/>
      <c r="Z183" s="354"/>
      <c r="AA183" s="354"/>
      <c r="AB183" s="354"/>
      <c r="AC183" s="354"/>
      <c r="AD183" s="335">
        <f t="shared" si="747"/>
        <v>0</v>
      </c>
      <c r="AE183" s="333" t="e">
        <f>ROUND(AD183*⑤⑧処遇Ⅰ入力シート!$AG$17/⑤⑧処遇Ⅰ入力シート!$AC$17,0)</f>
        <v>#DIV/0!</v>
      </c>
      <c r="AF183" s="356" t="e">
        <f t="shared" si="748"/>
        <v>#DIV/0!</v>
      </c>
      <c r="AG183" s="357"/>
      <c r="AH183" s="354"/>
      <c r="AI183" s="354"/>
      <c r="AJ183" s="333" t="e">
        <f>ROUND(SUM(AG183:AI183)*⑤⑧処遇Ⅰ入力シート!$AG$17/⑤⑧処遇Ⅰ入力シート!$AC$17,0)</f>
        <v>#DIV/0!</v>
      </c>
      <c r="AK183" s="358" t="e">
        <f t="shared" si="749"/>
        <v>#DIV/0!</v>
      </c>
      <c r="AL183" s="338">
        <f t="shared" si="750"/>
        <v>0</v>
      </c>
      <c r="AM183" s="1131"/>
      <c r="AN183" s="1131"/>
      <c r="AO183" s="1131"/>
      <c r="AP183" s="252"/>
      <c r="AQ183" s="252"/>
      <c r="AR183" s="252"/>
      <c r="AS183" s="370"/>
      <c r="AT183" s="370"/>
      <c r="AU183" s="371"/>
      <c r="AV183" s="371"/>
      <c r="AW183" s="371"/>
      <c r="AX183" s="370"/>
      <c r="AY183" s="370"/>
      <c r="AZ183" s="372"/>
      <c r="BA183" s="372"/>
      <c r="BB183" s="373"/>
      <c r="BC183" s="373"/>
      <c r="BD183" s="373"/>
      <c r="BE183" s="373"/>
      <c r="BF183" s="373"/>
      <c r="BG183" s="373"/>
      <c r="BH183" s="228"/>
      <c r="BI183" s="370"/>
      <c r="BJ183" s="370"/>
      <c r="BK183" s="371"/>
      <c r="BL183" s="371"/>
      <c r="BM183" s="371"/>
      <c r="BN183" s="370"/>
      <c r="BO183" s="370"/>
      <c r="BP183" s="372"/>
      <c r="BQ183" s="372"/>
      <c r="BR183" s="372"/>
      <c r="BS183" s="373"/>
      <c r="BT183" s="373"/>
      <c r="BU183" s="373"/>
      <c r="BV183" s="373"/>
      <c r="BW183" s="373"/>
      <c r="BX183" s="373"/>
      <c r="BY183" s="252"/>
      <c r="BZ183" s="339" t="str">
        <f t="shared" si="751"/>
        <v>0</v>
      </c>
      <c r="CB183" s="340">
        <f t="shared" si="752"/>
        <v>0</v>
      </c>
      <c r="CC183" s="341">
        <f t="shared" si="753"/>
        <v>0</v>
      </c>
      <c r="CD183" s="341">
        <f t="shared" si="754"/>
        <v>0</v>
      </c>
      <c r="CE183" s="341">
        <f t="shared" si="755"/>
        <v>0</v>
      </c>
      <c r="CF183" s="341">
        <f t="shared" si="756"/>
        <v>0</v>
      </c>
      <c r="CG183" s="342">
        <f t="shared" si="757"/>
        <v>0</v>
      </c>
      <c r="CH183" s="341">
        <f t="shared" si="758"/>
        <v>0</v>
      </c>
      <c r="CI183" s="342">
        <f t="shared" si="759"/>
        <v>0</v>
      </c>
      <c r="CJ183" s="341">
        <f t="shared" si="760"/>
        <v>0</v>
      </c>
      <c r="CK183" s="342">
        <f t="shared" si="761"/>
        <v>0</v>
      </c>
      <c r="CL183" s="341">
        <f t="shared" si="762"/>
        <v>0</v>
      </c>
      <c r="CM183" s="341">
        <f t="shared" si="763"/>
        <v>0</v>
      </c>
      <c r="CN183" s="341">
        <f t="shared" si="764"/>
        <v>0</v>
      </c>
      <c r="CO183" s="341">
        <f t="shared" si="765"/>
        <v>0</v>
      </c>
      <c r="CP183" s="341">
        <f t="shared" si="766"/>
        <v>0</v>
      </c>
      <c r="CQ183" s="342">
        <f t="shared" si="767"/>
        <v>0</v>
      </c>
      <c r="CR183" s="341">
        <f t="shared" si="768"/>
        <v>0</v>
      </c>
      <c r="CS183" s="342">
        <f t="shared" si="769"/>
        <v>0</v>
      </c>
      <c r="CT183" s="341">
        <f t="shared" si="770"/>
        <v>0</v>
      </c>
      <c r="CU183" s="342">
        <f t="shared" si="771"/>
        <v>0</v>
      </c>
      <c r="CV183" s="344">
        <f t="shared" si="68"/>
        <v>0</v>
      </c>
      <c r="CW183" s="344">
        <f t="shared" si="772"/>
        <v>0</v>
      </c>
      <c r="CX183" s="344">
        <f t="shared" si="69"/>
        <v>0</v>
      </c>
      <c r="CY183" s="344">
        <f t="shared" si="773"/>
        <v>0</v>
      </c>
      <c r="CZ183" s="344">
        <f t="shared" si="71"/>
        <v>0</v>
      </c>
      <c r="DA183" s="344">
        <f t="shared" si="774"/>
        <v>0</v>
      </c>
      <c r="DB183" s="344">
        <f t="shared" si="73"/>
        <v>0</v>
      </c>
      <c r="DC183" s="344">
        <f t="shared" si="775"/>
        <v>0</v>
      </c>
      <c r="DD183" s="344">
        <f t="shared" si="75"/>
        <v>0</v>
      </c>
      <c r="DE183" s="344">
        <f t="shared" si="776"/>
        <v>0</v>
      </c>
      <c r="DF183" s="344">
        <f t="shared" si="77"/>
        <v>0</v>
      </c>
      <c r="DG183" s="344">
        <f t="shared" si="777"/>
        <v>0</v>
      </c>
      <c r="DH183" s="344">
        <f t="shared" si="79"/>
        <v>0</v>
      </c>
      <c r="DI183" s="344">
        <f t="shared" si="778"/>
        <v>0</v>
      </c>
      <c r="DJ183" s="344">
        <f t="shared" si="779"/>
        <v>0</v>
      </c>
      <c r="DK183" s="344">
        <f t="shared" si="780"/>
        <v>0</v>
      </c>
      <c r="DL183" s="344">
        <f t="shared" si="781"/>
        <v>0</v>
      </c>
      <c r="DM183" s="342">
        <f t="shared" si="782"/>
        <v>0</v>
      </c>
      <c r="DN183" s="344">
        <f t="shared" si="783"/>
        <v>0</v>
      </c>
      <c r="DO183" s="342">
        <f t="shared" si="784"/>
        <v>0</v>
      </c>
      <c r="DP183" s="344">
        <f t="shared" si="785"/>
        <v>0</v>
      </c>
      <c r="DQ183" s="342">
        <f t="shared" si="786"/>
        <v>0</v>
      </c>
      <c r="DR183" s="341">
        <f t="shared" si="680"/>
        <v>0</v>
      </c>
      <c r="DS183" s="341">
        <f t="shared" si="787"/>
        <v>0</v>
      </c>
      <c r="DT183" s="341">
        <f t="shared" si="788"/>
        <v>0</v>
      </c>
      <c r="DU183" s="341">
        <f t="shared" si="789"/>
        <v>0</v>
      </c>
      <c r="DV183" s="341">
        <f t="shared" si="790"/>
        <v>0</v>
      </c>
      <c r="DW183" s="341">
        <f t="shared" si="791"/>
        <v>0</v>
      </c>
      <c r="DX183" s="341">
        <f t="shared" si="792"/>
        <v>0</v>
      </c>
      <c r="DY183" s="341">
        <f t="shared" si="793"/>
        <v>0</v>
      </c>
      <c r="DZ183" s="341">
        <f t="shared" si="794"/>
        <v>0</v>
      </c>
      <c r="EA183" s="341">
        <f t="shared" si="795"/>
        <v>0</v>
      </c>
      <c r="EB183" s="341">
        <f t="shared" si="796"/>
        <v>0</v>
      </c>
      <c r="EC183" s="341">
        <f t="shared" si="797"/>
        <v>0</v>
      </c>
      <c r="ED183" s="341">
        <f t="shared" si="798"/>
        <v>0</v>
      </c>
      <c r="EE183" s="341">
        <f t="shared" si="799"/>
        <v>0</v>
      </c>
      <c r="EF183" s="341">
        <f t="shared" si="800"/>
        <v>0</v>
      </c>
      <c r="EG183" s="341">
        <f t="shared" si="801"/>
        <v>0</v>
      </c>
      <c r="EH183" s="341">
        <f t="shared" si="802"/>
        <v>0</v>
      </c>
      <c r="EI183" s="346">
        <f t="shared" si="803"/>
        <v>0</v>
      </c>
      <c r="EJ183" s="341">
        <f t="shared" si="804"/>
        <v>0</v>
      </c>
      <c r="EK183" s="347">
        <f t="shared" si="805"/>
        <v>0</v>
      </c>
      <c r="EL183" s="341">
        <f t="shared" si="806"/>
        <v>0</v>
      </c>
      <c r="EM183" s="347">
        <f t="shared" si="807"/>
        <v>0</v>
      </c>
      <c r="EN183" s="348">
        <f t="shared" si="808"/>
        <v>0</v>
      </c>
    </row>
    <row r="184" spans="1:144" ht="19.5" customHeight="1">
      <c r="A184" s="349">
        <f t="shared" si="679"/>
        <v>171</v>
      </c>
      <c r="B184" s="1136"/>
      <c r="C184" s="1136"/>
      <c r="D184" s="350"/>
      <c r="E184" s="350"/>
      <c r="F184" s="350"/>
      <c r="G184" s="350"/>
      <c r="H184" s="350"/>
      <c r="I184" s="351" t="s">
        <v>17</v>
      </c>
      <c r="J184" s="350"/>
      <c r="K184" s="351" t="s">
        <v>44</v>
      </c>
      <c r="L184" s="350"/>
      <c r="M184" s="350"/>
      <c r="N184" s="326" t="str">
        <f>IF(L184="常勤",1,IF(M184="","",IF(M184=0,0,IF(ROUND(M184/⑤⑧処遇Ⅰ入力シート!$B$17,1)&lt;0.1,0.1,ROUND(M184/⑤⑧処遇Ⅰ入力シート!$B$17,1)))))</f>
        <v/>
      </c>
      <c r="O184" s="327"/>
      <c r="P184" s="328" t="s">
        <v>342</v>
      </c>
      <c r="Q184" s="352"/>
      <c r="R184" s="353"/>
      <c r="S184" s="354"/>
      <c r="T184" s="354"/>
      <c r="U184" s="355">
        <f t="shared" si="745"/>
        <v>0</v>
      </c>
      <c r="V184" s="354"/>
      <c r="W184" s="333" t="e">
        <f>ROUND((U184+V184)*⑤⑧処遇Ⅰ入力シート!$AG$17/⑤⑧処遇Ⅰ入力シート!$AC$17,0)</f>
        <v>#DIV/0!</v>
      </c>
      <c r="X184" s="356" t="e">
        <f t="shared" si="746"/>
        <v>#DIV/0!</v>
      </c>
      <c r="Y184" s="353"/>
      <c r="Z184" s="354"/>
      <c r="AA184" s="354"/>
      <c r="AB184" s="354"/>
      <c r="AC184" s="354"/>
      <c r="AD184" s="335">
        <f t="shared" si="747"/>
        <v>0</v>
      </c>
      <c r="AE184" s="333" t="e">
        <f>ROUND(AD184*⑤⑧処遇Ⅰ入力シート!$AG$17/⑤⑧処遇Ⅰ入力シート!$AC$17,0)</f>
        <v>#DIV/0!</v>
      </c>
      <c r="AF184" s="356" t="e">
        <f t="shared" si="748"/>
        <v>#DIV/0!</v>
      </c>
      <c r="AG184" s="357"/>
      <c r="AH184" s="354"/>
      <c r="AI184" s="354"/>
      <c r="AJ184" s="333" t="e">
        <f>ROUND(SUM(AG184:AI184)*⑤⑧処遇Ⅰ入力シート!$AG$17/⑤⑧処遇Ⅰ入力シート!$AC$17,0)</f>
        <v>#DIV/0!</v>
      </c>
      <c r="AK184" s="358" t="e">
        <f t="shared" si="749"/>
        <v>#DIV/0!</v>
      </c>
      <c r="AL184" s="338">
        <f t="shared" si="750"/>
        <v>0</v>
      </c>
      <c r="AM184" s="1131"/>
      <c r="AN184" s="1131"/>
      <c r="AO184" s="1131"/>
      <c r="AP184" s="252"/>
      <c r="AQ184" s="252"/>
      <c r="AR184" s="252"/>
      <c r="AS184" s="370"/>
      <c r="AT184" s="370"/>
      <c r="AU184" s="371"/>
      <c r="AV184" s="371"/>
      <c r="AW184" s="371"/>
      <c r="AX184" s="370"/>
      <c r="AY184" s="370"/>
      <c r="AZ184" s="372"/>
      <c r="BA184" s="372"/>
      <c r="BB184" s="373"/>
      <c r="BC184" s="373"/>
      <c r="BD184" s="373"/>
      <c r="BE184" s="373"/>
      <c r="BF184" s="373"/>
      <c r="BG184" s="373"/>
      <c r="BH184" s="228"/>
      <c r="BI184" s="370"/>
      <c r="BJ184" s="370"/>
      <c r="BK184" s="371"/>
      <c r="BL184" s="371"/>
      <c r="BM184" s="371"/>
      <c r="BN184" s="370"/>
      <c r="BO184" s="370"/>
      <c r="BP184" s="372"/>
      <c r="BQ184" s="372"/>
      <c r="BR184" s="372"/>
      <c r="BS184" s="373"/>
      <c r="BT184" s="373"/>
      <c r="BU184" s="373"/>
      <c r="BV184" s="373"/>
      <c r="BW184" s="373"/>
      <c r="BX184" s="373"/>
      <c r="BY184" s="252"/>
      <c r="BZ184" s="339" t="str">
        <f t="shared" si="751"/>
        <v>0</v>
      </c>
      <c r="CB184" s="340">
        <f t="shared" si="752"/>
        <v>0</v>
      </c>
      <c r="CC184" s="341">
        <f t="shared" si="753"/>
        <v>0</v>
      </c>
      <c r="CD184" s="341">
        <f t="shared" si="754"/>
        <v>0</v>
      </c>
      <c r="CE184" s="341">
        <f t="shared" si="755"/>
        <v>0</v>
      </c>
      <c r="CF184" s="341">
        <f t="shared" si="756"/>
        <v>0</v>
      </c>
      <c r="CG184" s="342">
        <f t="shared" si="757"/>
        <v>0</v>
      </c>
      <c r="CH184" s="341">
        <f t="shared" si="758"/>
        <v>0</v>
      </c>
      <c r="CI184" s="342">
        <f t="shared" si="759"/>
        <v>0</v>
      </c>
      <c r="CJ184" s="341">
        <f t="shared" si="760"/>
        <v>0</v>
      </c>
      <c r="CK184" s="342">
        <f t="shared" si="761"/>
        <v>0</v>
      </c>
      <c r="CL184" s="341">
        <f t="shared" si="762"/>
        <v>0</v>
      </c>
      <c r="CM184" s="341">
        <f t="shared" si="763"/>
        <v>0</v>
      </c>
      <c r="CN184" s="341">
        <f t="shared" si="764"/>
        <v>0</v>
      </c>
      <c r="CO184" s="341">
        <f t="shared" si="765"/>
        <v>0</v>
      </c>
      <c r="CP184" s="341">
        <f t="shared" si="766"/>
        <v>0</v>
      </c>
      <c r="CQ184" s="342">
        <f t="shared" si="767"/>
        <v>0</v>
      </c>
      <c r="CR184" s="341">
        <f t="shared" si="768"/>
        <v>0</v>
      </c>
      <c r="CS184" s="342">
        <f t="shared" si="769"/>
        <v>0</v>
      </c>
      <c r="CT184" s="341">
        <f t="shared" si="770"/>
        <v>0</v>
      </c>
      <c r="CU184" s="342">
        <f t="shared" si="771"/>
        <v>0</v>
      </c>
      <c r="CV184" s="344">
        <f t="shared" si="68"/>
        <v>0</v>
      </c>
      <c r="CW184" s="344">
        <f t="shared" si="772"/>
        <v>0</v>
      </c>
      <c r="CX184" s="344">
        <f t="shared" si="69"/>
        <v>0</v>
      </c>
      <c r="CY184" s="344">
        <f t="shared" si="773"/>
        <v>0</v>
      </c>
      <c r="CZ184" s="344">
        <f t="shared" si="71"/>
        <v>0</v>
      </c>
      <c r="DA184" s="344">
        <f t="shared" si="774"/>
        <v>0</v>
      </c>
      <c r="DB184" s="344">
        <f t="shared" si="73"/>
        <v>0</v>
      </c>
      <c r="DC184" s="344">
        <f t="shared" si="775"/>
        <v>0</v>
      </c>
      <c r="DD184" s="344">
        <f t="shared" si="75"/>
        <v>0</v>
      </c>
      <c r="DE184" s="344">
        <f t="shared" si="776"/>
        <v>0</v>
      </c>
      <c r="DF184" s="344">
        <f t="shared" si="77"/>
        <v>0</v>
      </c>
      <c r="DG184" s="344">
        <f t="shared" si="777"/>
        <v>0</v>
      </c>
      <c r="DH184" s="344">
        <f t="shared" si="79"/>
        <v>0</v>
      </c>
      <c r="DI184" s="344">
        <f t="shared" si="778"/>
        <v>0</v>
      </c>
      <c r="DJ184" s="344">
        <f t="shared" si="779"/>
        <v>0</v>
      </c>
      <c r="DK184" s="344">
        <f t="shared" si="780"/>
        <v>0</v>
      </c>
      <c r="DL184" s="344">
        <f t="shared" si="781"/>
        <v>0</v>
      </c>
      <c r="DM184" s="342">
        <f t="shared" si="782"/>
        <v>0</v>
      </c>
      <c r="DN184" s="344">
        <f t="shared" si="783"/>
        <v>0</v>
      </c>
      <c r="DO184" s="342">
        <f t="shared" si="784"/>
        <v>0</v>
      </c>
      <c r="DP184" s="344">
        <f t="shared" si="785"/>
        <v>0</v>
      </c>
      <c r="DQ184" s="342">
        <f t="shared" si="786"/>
        <v>0</v>
      </c>
      <c r="DR184" s="341">
        <f t="shared" si="680"/>
        <v>0</v>
      </c>
      <c r="DS184" s="341">
        <f t="shared" si="787"/>
        <v>0</v>
      </c>
      <c r="DT184" s="341">
        <f t="shared" si="788"/>
        <v>0</v>
      </c>
      <c r="DU184" s="341">
        <f t="shared" si="789"/>
        <v>0</v>
      </c>
      <c r="DV184" s="341">
        <f t="shared" si="790"/>
        <v>0</v>
      </c>
      <c r="DW184" s="341">
        <f t="shared" si="791"/>
        <v>0</v>
      </c>
      <c r="DX184" s="341">
        <f t="shared" si="792"/>
        <v>0</v>
      </c>
      <c r="DY184" s="341">
        <f t="shared" si="793"/>
        <v>0</v>
      </c>
      <c r="DZ184" s="341">
        <f t="shared" si="794"/>
        <v>0</v>
      </c>
      <c r="EA184" s="341">
        <f t="shared" si="795"/>
        <v>0</v>
      </c>
      <c r="EB184" s="341">
        <f t="shared" si="796"/>
        <v>0</v>
      </c>
      <c r="EC184" s="341">
        <f t="shared" si="797"/>
        <v>0</v>
      </c>
      <c r="ED184" s="341">
        <f t="shared" si="798"/>
        <v>0</v>
      </c>
      <c r="EE184" s="341">
        <f t="shared" si="799"/>
        <v>0</v>
      </c>
      <c r="EF184" s="341">
        <f t="shared" si="800"/>
        <v>0</v>
      </c>
      <c r="EG184" s="341">
        <f t="shared" si="801"/>
        <v>0</v>
      </c>
      <c r="EH184" s="341">
        <f t="shared" si="802"/>
        <v>0</v>
      </c>
      <c r="EI184" s="346">
        <f t="shared" si="803"/>
        <v>0</v>
      </c>
      <c r="EJ184" s="341">
        <f t="shared" si="804"/>
        <v>0</v>
      </c>
      <c r="EK184" s="347">
        <f t="shared" si="805"/>
        <v>0</v>
      </c>
      <c r="EL184" s="341">
        <f t="shared" si="806"/>
        <v>0</v>
      </c>
      <c r="EM184" s="347">
        <f t="shared" si="807"/>
        <v>0</v>
      </c>
      <c r="EN184" s="348">
        <f t="shared" si="808"/>
        <v>0</v>
      </c>
    </row>
    <row r="185" spans="1:144" ht="19.5" customHeight="1">
      <c r="A185" s="349">
        <f t="shared" si="679"/>
        <v>172</v>
      </c>
      <c r="B185" s="1136"/>
      <c r="C185" s="1136"/>
      <c r="D185" s="350"/>
      <c r="E185" s="350"/>
      <c r="F185" s="350"/>
      <c r="G185" s="350"/>
      <c r="H185" s="350"/>
      <c r="I185" s="351" t="s">
        <v>17</v>
      </c>
      <c r="J185" s="350"/>
      <c r="K185" s="351" t="s">
        <v>44</v>
      </c>
      <c r="L185" s="350"/>
      <c r="M185" s="350"/>
      <c r="N185" s="326" t="str">
        <f>IF(L185="常勤",1,IF(M185="","",IF(M185=0,0,IF(ROUND(M185/⑤⑧処遇Ⅰ入力シート!$B$17,1)&lt;0.1,0.1,ROUND(M185/⑤⑧処遇Ⅰ入力シート!$B$17,1)))))</f>
        <v/>
      </c>
      <c r="O185" s="327"/>
      <c r="P185" s="328" t="s">
        <v>342</v>
      </c>
      <c r="Q185" s="352"/>
      <c r="R185" s="353"/>
      <c r="S185" s="354"/>
      <c r="T185" s="354"/>
      <c r="U185" s="355">
        <f t="shared" si="745"/>
        <v>0</v>
      </c>
      <c r="V185" s="354"/>
      <c r="W185" s="333" t="e">
        <f>ROUND((U185+V185)*⑤⑧処遇Ⅰ入力シート!$AG$17/⑤⑧処遇Ⅰ入力シート!$AC$17,0)</f>
        <v>#DIV/0!</v>
      </c>
      <c r="X185" s="356" t="e">
        <f t="shared" si="746"/>
        <v>#DIV/0!</v>
      </c>
      <c r="Y185" s="353"/>
      <c r="Z185" s="354"/>
      <c r="AA185" s="354"/>
      <c r="AB185" s="354"/>
      <c r="AC185" s="354"/>
      <c r="AD185" s="335">
        <f t="shared" si="747"/>
        <v>0</v>
      </c>
      <c r="AE185" s="333" t="e">
        <f>ROUND(AD185*⑤⑧処遇Ⅰ入力シート!$AG$17/⑤⑧処遇Ⅰ入力シート!$AC$17,0)</f>
        <v>#DIV/0!</v>
      </c>
      <c r="AF185" s="356" t="e">
        <f t="shared" si="748"/>
        <v>#DIV/0!</v>
      </c>
      <c r="AG185" s="357"/>
      <c r="AH185" s="354"/>
      <c r="AI185" s="354"/>
      <c r="AJ185" s="333" t="e">
        <f>ROUND(SUM(AG185:AI185)*⑤⑧処遇Ⅰ入力シート!$AG$17/⑤⑧処遇Ⅰ入力シート!$AC$17,0)</f>
        <v>#DIV/0!</v>
      </c>
      <c r="AK185" s="358" t="e">
        <f t="shared" si="749"/>
        <v>#DIV/0!</v>
      </c>
      <c r="AL185" s="338">
        <f t="shared" si="750"/>
        <v>0</v>
      </c>
      <c r="AM185" s="1131"/>
      <c r="AN185" s="1131"/>
      <c r="AO185" s="1131"/>
      <c r="AP185" s="252"/>
      <c r="AQ185" s="252"/>
      <c r="AR185" s="252"/>
      <c r="AS185" s="370"/>
      <c r="AT185" s="370"/>
      <c r="AU185" s="371"/>
      <c r="AV185" s="371"/>
      <c r="AW185" s="371"/>
      <c r="AX185" s="370"/>
      <c r="AY185" s="370"/>
      <c r="AZ185" s="372"/>
      <c r="BA185" s="372"/>
      <c r="BB185" s="373"/>
      <c r="BC185" s="373"/>
      <c r="BD185" s="373"/>
      <c r="BE185" s="373"/>
      <c r="BF185" s="373"/>
      <c r="BG185" s="373"/>
      <c r="BH185" s="228"/>
      <c r="BI185" s="370"/>
      <c r="BJ185" s="370"/>
      <c r="BK185" s="371"/>
      <c r="BL185" s="371"/>
      <c r="BM185" s="371"/>
      <c r="BN185" s="370"/>
      <c r="BO185" s="370"/>
      <c r="BP185" s="372"/>
      <c r="BQ185" s="372"/>
      <c r="BR185" s="372"/>
      <c r="BS185" s="373"/>
      <c r="BT185" s="373"/>
      <c r="BU185" s="373"/>
      <c r="BV185" s="373"/>
      <c r="BW185" s="373"/>
      <c r="BX185" s="373"/>
      <c r="BY185" s="252"/>
      <c r="BZ185" s="339" t="str">
        <f t="shared" si="751"/>
        <v>0</v>
      </c>
      <c r="CB185" s="340">
        <f t="shared" si="752"/>
        <v>0</v>
      </c>
      <c r="CC185" s="341">
        <f t="shared" si="753"/>
        <v>0</v>
      </c>
      <c r="CD185" s="341">
        <f t="shared" si="754"/>
        <v>0</v>
      </c>
      <c r="CE185" s="341">
        <f t="shared" si="755"/>
        <v>0</v>
      </c>
      <c r="CF185" s="341">
        <f t="shared" si="756"/>
        <v>0</v>
      </c>
      <c r="CG185" s="342">
        <f t="shared" si="757"/>
        <v>0</v>
      </c>
      <c r="CH185" s="341">
        <f t="shared" si="758"/>
        <v>0</v>
      </c>
      <c r="CI185" s="342">
        <f t="shared" si="759"/>
        <v>0</v>
      </c>
      <c r="CJ185" s="341">
        <f t="shared" si="760"/>
        <v>0</v>
      </c>
      <c r="CK185" s="342">
        <f t="shared" si="761"/>
        <v>0</v>
      </c>
      <c r="CL185" s="341">
        <f t="shared" si="762"/>
        <v>0</v>
      </c>
      <c r="CM185" s="341">
        <f t="shared" si="763"/>
        <v>0</v>
      </c>
      <c r="CN185" s="341">
        <f t="shared" si="764"/>
        <v>0</v>
      </c>
      <c r="CO185" s="341">
        <f t="shared" si="765"/>
        <v>0</v>
      </c>
      <c r="CP185" s="341">
        <f t="shared" si="766"/>
        <v>0</v>
      </c>
      <c r="CQ185" s="342">
        <f t="shared" si="767"/>
        <v>0</v>
      </c>
      <c r="CR185" s="341">
        <f t="shared" si="768"/>
        <v>0</v>
      </c>
      <c r="CS185" s="342">
        <f t="shared" si="769"/>
        <v>0</v>
      </c>
      <c r="CT185" s="341">
        <f t="shared" si="770"/>
        <v>0</v>
      </c>
      <c r="CU185" s="342">
        <f t="shared" si="771"/>
        <v>0</v>
      </c>
      <c r="CV185" s="344">
        <f t="shared" si="68"/>
        <v>0</v>
      </c>
      <c r="CW185" s="344">
        <f t="shared" si="772"/>
        <v>0</v>
      </c>
      <c r="CX185" s="344">
        <f t="shared" si="69"/>
        <v>0</v>
      </c>
      <c r="CY185" s="344">
        <f t="shared" si="773"/>
        <v>0</v>
      </c>
      <c r="CZ185" s="344">
        <f t="shared" si="71"/>
        <v>0</v>
      </c>
      <c r="DA185" s="344">
        <f t="shared" si="774"/>
        <v>0</v>
      </c>
      <c r="DB185" s="344">
        <f t="shared" si="73"/>
        <v>0</v>
      </c>
      <c r="DC185" s="344">
        <f t="shared" si="775"/>
        <v>0</v>
      </c>
      <c r="DD185" s="344">
        <f t="shared" si="75"/>
        <v>0</v>
      </c>
      <c r="DE185" s="344">
        <f t="shared" si="776"/>
        <v>0</v>
      </c>
      <c r="DF185" s="344">
        <f t="shared" si="77"/>
        <v>0</v>
      </c>
      <c r="DG185" s="344">
        <f t="shared" si="777"/>
        <v>0</v>
      </c>
      <c r="DH185" s="344">
        <f t="shared" si="79"/>
        <v>0</v>
      </c>
      <c r="DI185" s="344">
        <f t="shared" si="778"/>
        <v>0</v>
      </c>
      <c r="DJ185" s="344">
        <f t="shared" si="779"/>
        <v>0</v>
      </c>
      <c r="DK185" s="344">
        <f t="shared" si="780"/>
        <v>0</v>
      </c>
      <c r="DL185" s="344">
        <f t="shared" si="781"/>
        <v>0</v>
      </c>
      <c r="DM185" s="342">
        <f t="shared" si="782"/>
        <v>0</v>
      </c>
      <c r="DN185" s="344">
        <f t="shared" si="783"/>
        <v>0</v>
      </c>
      <c r="DO185" s="342">
        <f t="shared" si="784"/>
        <v>0</v>
      </c>
      <c r="DP185" s="344">
        <f t="shared" si="785"/>
        <v>0</v>
      </c>
      <c r="DQ185" s="342">
        <f t="shared" si="786"/>
        <v>0</v>
      </c>
      <c r="DR185" s="341">
        <f t="shared" si="680"/>
        <v>0</v>
      </c>
      <c r="DS185" s="341">
        <f t="shared" si="787"/>
        <v>0</v>
      </c>
      <c r="DT185" s="341">
        <f t="shared" si="788"/>
        <v>0</v>
      </c>
      <c r="DU185" s="341">
        <f t="shared" si="789"/>
        <v>0</v>
      </c>
      <c r="DV185" s="341">
        <f t="shared" si="790"/>
        <v>0</v>
      </c>
      <c r="DW185" s="341">
        <f t="shared" si="791"/>
        <v>0</v>
      </c>
      <c r="DX185" s="341">
        <f t="shared" si="792"/>
        <v>0</v>
      </c>
      <c r="DY185" s="341">
        <f t="shared" si="793"/>
        <v>0</v>
      </c>
      <c r="DZ185" s="341">
        <f t="shared" si="794"/>
        <v>0</v>
      </c>
      <c r="EA185" s="341">
        <f t="shared" si="795"/>
        <v>0</v>
      </c>
      <c r="EB185" s="341">
        <f t="shared" si="796"/>
        <v>0</v>
      </c>
      <c r="EC185" s="341">
        <f t="shared" si="797"/>
        <v>0</v>
      </c>
      <c r="ED185" s="341">
        <f t="shared" si="798"/>
        <v>0</v>
      </c>
      <c r="EE185" s="341">
        <f t="shared" si="799"/>
        <v>0</v>
      </c>
      <c r="EF185" s="341">
        <f t="shared" si="800"/>
        <v>0</v>
      </c>
      <c r="EG185" s="341">
        <f t="shared" si="801"/>
        <v>0</v>
      </c>
      <c r="EH185" s="341">
        <f t="shared" si="802"/>
        <v>0</v>
      </c>
      <c r="EI185" s="346">
        <f t="shared" si="803"/>
        <v>0</v>
      </c>
      <c r="EJ185" s="341">
        <f t="shared" si="804"/>
        <v>0</v>
      </c>
      <c r="EK185" s="347">
        <f t="shared" si="805"/>
        <v>0</v>
      </c>
      <c r="EL185" s="341">
        <f t="shared" si="806"/>
        <v>0</v>
      </c>
      <c r="EM185" s="347">
        <f t="shared" si="807"/>
        <v>0</v>
      </c>
      <c r="EN185" s="348">
        <f t="shared" si="808"/>
        <v>0</v>
      </c>
    </row>
    <row r="186" spans="1:144" ht="19.5" customHeight="1">
      <c r="A186" s="349">
        <f t="shared" si="679"/>
        <v>173</v>
      </c>
      <c r="B186" s="1136"/>
      <c r="C186" s="1136"/>
      <c r="D186" s="350"/>
      <c r="E186" s="350"/>
      <c r="F186" s="350"/>
      <c r="G186" s="350"/>
      <c r="H186" s="350"/>
      <c r="I186" s="351" t="s">
        <v>17</v>
      </c>
      <c r="J186" s="350"/>
      <c r="K186" s="351" t="s">
        <v>44</v>
      </c>
      <c r="L186" s="350"/>
      <c r="M186" s="350"/>
      <c r="N186" s="326" t="str">
        <f>IF(L186="常勤",1,IF(M186="","",IF(M186=0,0,IF(ROUND(M186/⑤⑧処遇Ⅰ入力シート!$B$17,1)&lt;0.1,0.1,ROUND(M186/⑤⑧処遇Ⅰ入力シート!$B$17,1)))))</f>
        <v/>
      </c>
      <c r="O186" s="327"/>
      <c r="P186" s="328" t="s">
        <v>342</v>
      </c>
      <c r="Q186" s="352"/>
      <c r="R186" s="353"/>
      <c r="S186" s="354"/>
      <c r="T186" s="354"/>
      <c r="U186" s="355">
        <f t="shared" si="745"/>
        <v>0</v>
      </c>
      <c r="V186" s="354"/>
      <c r="W186" s="333" t="e">
        <f>ROUND((U186+V186)*⑤⑧処遇Ⅰ入力シート!$AG$17/⑤⑧処遇Ⅰ入力シート!$AC$17,0)</f>
        <v>#DIV/0!</v>
      </c>
      <c r="X186" s="356" t="e">
        <f t="shared" si="746"/>
        <v>#DIV/0!</v>
      </c>
      <c r="Y186" s="353"/>
      <c r="Z186" s="354"/>
      <c r="AA186" s="354"/>
      <c r="AB186" s="354"/>
      <c r="AC186" s="354"/>
      <c r="AD186" s="335">
        <f t="shared" si="747"/>
        <v>0</v>
      </c>
      <c r="AE186" s="333" t="e">
        <f>ROUND(AD186*⑤⑧処遇Ⅰ入力シート!$AG$17/⑤⑧処遇Ⅰ入力シート!$AC$17,0)</f>
        <v>#DIV/0!</v>
      </c>
      <c r="AF186" s="356" t="e">
        <f t="shared" si="748"/>
        <v>#DIV/0!</v>
      </c>
      <c r="AG186" s="357"/>
      <c r="AH186" s="354"/>
      <c r="AI186" s="354"/>
      <c r="AJ186" s="333" t="e">
        <f>ROUND(SUM(AG186:AI186)*⑤⑧処遇Ⅰ入力シート!$AG$17/⑤⑧処遇Ⅰ入力シート!$AC$17,0)</f>
        <v>#DIV/0!</v>
      </c>
      <c r="AK186" s="358" t="e">
        <f t="shared" si="749"/>
        <v>#DIV/0!</v>
      </c>
      <c r="AL186" s="338">
        <f t="shared" si="750"/>
        <v>0</v>
      </c>
      <c r="AM186" s="1131"/>
      <c r="AN186" s="1131"/>
      <c r="AO186" s="1131"/>
      <c r="AP186" s="252"/>
      <c r="AQ186" s="252"/>
      <c r="AR186" s="252"/>
      <c r="AS186" s="370"/>
      <c r="AT186" s="370"/>
      <c r="AU186" s="371"/>
      <c r="AV186" s="371"/>
      <c r="AW186" s="371"/>
      <c r="AX186" s="370"/>
      <c r="AY186" s="370"/>
      <c r="AZ186" s="372"/>
      <c r="BA186" s="372"/>
      <c r="BB186" s="373"/>
      <c r="BC186" s="373"/>
      <c r="BD186" s="373"/>
      <c r="BE186" s="373"/>
      <c r="BF186" s="373"/>
      <c r="BG186" s="373"/>
      <c r="BH186" s="228"/>
      <c r="BI186" s="370"/>
      <c r="BJ186" s="370"/>
      <c r="BK186" s="371"/>
      <c r="BL186" s="371"/>
      <c r="BM186" s="371"/>
      <c r="BN186" s="370"/>
      <c r="BO186" s="370"/>
      <c r="BP186" s="372"/>
      <c r="BQ186" s="372"/>
      <c r="BR186" s="372"/>
      <c r="BS186" s="373"/>
      <c r="BT186" s="373"/>
      <c r="BU186" s="373"/>
      <c r="BV186" s="373"/>
      <c r="BW186" s="373"/>
      <c r="BX186" s="373"/>
      <c r="BY186" s="252"/>
      <c r="BZ186" s="339" t="str">
        <f t="shared" si="751"/>
        <v>0</v>
      </c>
      <c r="CB186" s="340">
        <f t="shared" si="752"/>
        <v>0</v>
      </c>
      <c r="CC186" s="341">
        <f t="shared" si="753"/>
        <v>0</v>
      </c>
      <c r="CD186" s="341">
        <f t="shared" si="754"/>
        <v>0</v>
      </c>
      <c r="CE186" s="341">
        <f t="shared" si="755"/>
        <v>0</v>
      </c>
      <c r="CF186" s="341">
        <f t="shared" si="756"/>
        <v>0</v>
      </c>
      <c r="CG186" s="342">
        <f t="shared" si="757"/>
        <v>0</v>
      </c>
      <c r="CH186" s="341">
        <f t="shared" si="758"/>
        <v>0</v>
      </c>
      <c r="CI186" s="342">
        <f t="shared" si="759"/>
        <v>0</v>
      </c>
      <c r="CJ186" s="341">
        <f t="shared" si="760"/>
        <v>0</v>
      </c>
      <c r="CK186" s="342">
        <f t="shared" si="761"/>
        <v>0</v>
      </c>
      <c r="CL186" s="341">
        <f t="shared" si="762"/>
        <v>0</v>
      </c>
      <c r="CM186" s="341">
        <f t="shared" si="763"/>
        <v>0</v>
      </c>
      <c r="CN186" s="341">
        <f t="shared" si="764"/>
        <v>0</v>
      </c>
      <c r="CO186" s="341">
        <f t="shared" si="765"/>
        <v>0</v>
      </c>
      <c r="CP186" s="341">
        <f t="shared" si="766"/>
        <v>0</v>
      </c>
      <c r="CQ186" s="342">
        <f t="shared" si="767"/>
        <v>0</v>
      </c>
      <c r="CR186" s="341">
        <f t="shared" si="768"/>
        <v>0</v>
      </c>
      <c r="CS186" s="342">
        <f t="shared" si="769"/>
        <v>0</v>
      </c>
      <c r="CT186" s="341">
        <f t="shared" si="770"/>
        <v>0</v>
      </c>
      <c r="CU186" s="342">
        <f t="shared" si="771"/>
        <v>0</v>
      </c>
      <c r="CV186" s="344">
        <f t="shared" si="68"/>
        <v>0</v>
      </c>
      <c r="CW186" s="344">
        <f t="shared" si="772"/>
        <v>0</v>
      </c>
      <c r="CX186" s="344">
        <f t="shared" si="69"/>
        <v>0</v>
      </c>
      <c r="CY186" s="344">
        <f t="shared" si="773"/>
        <v>0</v>
      </c>
      <c r="CZ186" s="344">
        <f t="shared" si="71"/>
        <v>0</v>
      </c>
      <c r="DA186" s="344">
        <f t="shared" si="774"/>
        <v>0</v>
      </c>
      <c r="DB186" s="344">
        <f t="shared" si="73"/>
        <v>0</v>
      </c>
      <c r="DC186" s="344">
        <f t="shared" si="775"/>
        <v>0</v>
      </c>
      <c r="DD186" s="344">
        <f t="shared" si="75"/>
        <v>0</v>
      </c>
      <c r="DE186" s="344">
        <f t="shared" si="776"/>
        <v>0</v>
      </c>
      <c r="DF186" s="344">
        <f t="shared" si="77"/>
        <v>0</v>
      </c>
      <c r="DG186" s="344">
        <f t="shared" si="777"/>
        <v>0</v>
      </c>
      <c r="DH186" s="344">
        <f t="shared" si="79"/>
        <v>0</v>
      </c>
      <c r="DI186" s="344">
        <f t="shared" si="778"/>
        <v>0</v>
      </c>
      <c r="DJ186" s="344">
        <f t="shared" si="779"/>
        <v>0</v>
      </c>
      <c r="DK186" s="344">
        <f t="shared" si="780"/>
        <v>0</v>
      </c>
      <c r="DL186" s="344">
        <f t="shared" si="781"/>
        <v>0</v>
      </c>
      <c r="DM186" s="342">
        <f t="shared" si="782"/>
        <v>0</v>
      </c>
      <c r="DN186" s="344">
        <f t="shared" si="783"/>
        <v>0</v>
      </c>
      <c r="DO186" s="342">
        <f t="shared" si="784"/>
        <v>0</v>
      </c>
      <c r="DP186" s="344">
        <f t="shared" si="785"/>
        <v>0</v>
      </c>
      <c r="DQ186" s="342">
        <f t="shared" si="786"/>
        <v>0</v>
      </c>
      <c r="DR186" s="341">
        <f t="shared" si="680"/>
        <v>0</v>
      </c>
      <c r="DS186" s="341">
        <f t="shared" si="787"/>
        <v>0</v>
      </c>
      <c r="DT186" s="341">
        <f t="shared" si="788"/>
        <v>0</v>
      </c>
      <c r="DU186" s="341">
        <f t="shared" si="789"/>
        <v>0</v>
      </c>
      <c r="DV186" s="341">
        <f t="shared" si="790"/>
        <v>0</v>
      </c>
      <c r="DW186" s="341">
        <f t="shared" si="791"/>
        <v>0</v>
      </c>
      <c r="DX186" s="341">
        <f t="shared" si="792"/>
        <v>0</v>
      </c>
      <c r="DY186" s="341">
        <f t="shared" si="793"/>
        <v>0</v>
      </c>
      <c r="DZ186" s="341">
        <f t="shared" si="794"/>
        <v>0</v>
      </c>
      <c r="EA186" s="341">
        <f t="shared" si="795"/>
        <v>0</v>
      </c>
      <c r="EB186" s="341">
        <f t="shared" si="796"/>
        <v>0</v>
      </c>
      <c r="EC186" s="341">
        <f t="shared" si="797"/>
        <v>0</v>
      </c>
      <c r="ED186" s="341">
        <f t="shared" si="798"/>
        <v>0</v>
      </c>
      <c r="EE186" s="341">
        <f t="shared" si="799"/>
        <v>0</v>
      </c>
      <c r="EF186" s="341">
        <f t="shared" si="800"/>
        <v>0</v>
      </c>
      <c r="EG186" s="341">
        <f t="shared" si="801"/>
        <v>0</v>
      </c>
      <c r="EH186" s="341">
        <f t="shared" si="802"/>
        <v>0</v>
      </c>
      <c r="EI186" s="346">
        <f t="shared" si="803"/>
        <v>0</v>
      </c>
      <c r="EJ186" s="341">
        <f t="shared" si="804"/>
        <v>0</v>
      </c>
      <c r="EK186" s="347">
        <f t="shared" si="805"/>
        <v>0</v>
      </c>
      <c r="EL186" s="341">
        <f t="shared" si="806"/>
        <v>0</v>
      </c>
      <c r="EM186" s="347">
        <f t="shared" si="807"/>
        <v>0</v>
      </c>
      <c r="EN186" s="348">
        <f t="shared" si="808"/>
        <v>0</v>
      </c>
    </row>
    <row r="187" spans="1:144" ht="19.5" customHeight="1">
      <c r="A187" s="349">
        <f t="shared" si="679"/>
        <v>174</v>
      </c>
      <c r="B187" s="1136"/>
      <c r="C187" s="1136"/>
      <c r="D187" s="350"/>
      <c r="E187" s="350"/>
      <c r="F187" s="350"/>
      <c r="G187" s="350"/>
      <c r="H187" s="350"/>
      <c r="I187" s="351" t="s">
        <v>17</v>
      </c>
      <c r="J187" s="350"/>
      <c r="K187" s="351" t="s">
        <v>44</v>
      </c>
      <c r="L187" s="350"/>
      <c r="M187" s="350"/>
      <c r="N187" s="326" t="str">
        <f>IF(L187="常勤",1,IF(M187="","",IF(M187=0,0,IF(ROUND(M187/⑤⑧処遇Ⅰ入力シート!$B$17,1)&lt;0.1,0.1,ROUND(M187/⑤⑧処遇Ⅰ入力シート!$B$17,1)))))</f>
        <v/>
      </c>
      <c r="O187" s="327"/>
      <c r="P187" s="328" t="s">
        <v>342</v>
      </c>
      <c r="Q187" s="352"/>
      <c r="R187" s="353"/>
      <c r="S187" s="354"/>
      <c r="T187" s="354"/>
      <c r="U187" s="355">
        <f t="shared" si="745"/>
        <v>0</v>
      </c>
      <c r="V187" s="354"/>
      <c r="W187" s="333" t="e">
        <f>ROUND((U187+V187)*⑤⑧処遇Ⅰ入力シート!$AG$17/⑤⑧処遇Ⅰ入力シート!$AC$17,0)</f>
        <v>#DIV/0!</v>
      </c>
      <c r="X187" s="356" t="e">
        <f t="shared" si="746"/>
        <v>#DIV/0!</v>
      </c>
      <c r="Y187" s="353"/>
      <c r="Z187" s="354"/>
      <c r="AA187" s="354"/>
      <c r="AB187" s="354"/>
      <c r="AC187" s="354"/>
      <c r="AD187" s="335">
        <f t="shared" si="747"/>
        <v>0</v>
      </c>
      <c r="AE187" s="333" t="e">
        <f>ROUND(AD187*⑤⑧処遇Ⅰ入力シート!$AG$17/⑤⑧処遇Ⅰ入力シート!$AC$17,0)</f>
        <v>#DIV/0!</v>
      </c>
      <c r="AF187" s="356" t="e">
        <f t="shared" si="748"/>
        <v>#DIV/0!</v>
      </c>
      <c r="AG187" s="357"/>
      <c r="AH187" s="354"/>
      <c r="AI187" s="354"/>
      <c r="AJ187" s="333" t="e">
        <f>ROUND(SUM(AG187:AI187)*⑤⑧処遇Ⅰ入力シート!$AG$17/⑤⑧処遇Ⅰ入力シート!$AC$17,0)</f>
        <v>#DIV/0!</v>
      </c>
      <c r="AK187" s="358" t="e">
        <f t="shared" si="749"/>
        <v>#DIV/0!</v>
      </c>
      <c r="AL187" s="338">
        <f t="shared" si="750"/>
        <v>0</v>
      </c>
      <c r="AM187" s="1131"/>
      <c r="AN187" s="1131"/>
      <c r="AO187" s="1131"/>
      <c r="AP187" s="252"/>
      <c r="AQ187" s="252"/>
      <c r="AR187" s="252"/>
      <c r="AS187" s="370"/>
      <c r="AT187" s="370"/>
      <c r="AU187" s="371"/>
      <c r="AV187" s="371"/>
      <c r="AW187" s="371"/>
      <c r="AX187" s="370"/>
      <c r="AY187" s="370"/>
      <c r="AZ187" s="372"/>
      <c r="BA187" s="372"/>
      <c r="BB187" s="373"/>
      <c r="BC187" s="373"/>
      <c r="BD187" s="373"/>
      <c r="BE187" s="373"/>
      <c r="BF187" s="373"/>
      <c r="BG187" s="373"/>
      <c r="BH187" s="228"/>
      <c r="BI187" s="370"/>
      <c r="BJ187" s="370"/>
      <c r="BK187" s="371"/>
      <c r="BL187" s="371"/>
      <c r="BM187" s="371"/>
      <c r="BN187" s="370"/>
      <c r="BO187" s="370"/>
      <c r="BP187" s="372"/>
      <c r="BQ187" s="372"/>
      <c r="BR187" s="372"/>
      <c r="BS187" s="373"/>
      <c r="BT187" s="373"/>
      <c r="BU187" s="373"/>
      <c r="BV187" s="373"/>
      <c r="BW187" s="373"/>
      <c r="BX187" s="373"/>
      <c r="BY187" s="252"/>
      <c r="BZ187" s="339" t="str">
        <f t="shared" si="751"/>
        <v>0</v>
      </c>
      <c r="CB187" s="340">
        <f t="shared" si="752"/>
        <v>0</v>
      </c>
      <c r="CC187" s="341">
        <f t="shared" si="753"/>
        <v>0</v>
      </c>
      <c r="CD187" s="341">
        <f t="shared" si="754"/>
        <v>0</v>
      </c>
      <c r="CE187" s="341">
        <f t="shared" si="755"/>
        <v>0</v>
      </c>
      <c r="CF187" s="341">
        <f t="shared" si="756"/>
        <v>0</v>
      </c>
      <c r="CG187" s="342">
        <f t="shared" si="757"/>
        <v>0</v>
      </c>
      <c r="CH187" s="341">
        <f t="shared" si="758"/>
        <v>0</v>
      </c>
      <c r="CI187" s="342">
        <f t="shared" si="759"/>
        <v>0</v>
      </c>
      <c r="CJ187" s="341">
        <f t="shared" si="760"/>
        <v>0</v>
      </c>
      <c r="CK187" s="342">
        <f t="shared" si="761"/>
        <v>0</v>
      </c>
      <c r="CL187" s="341">
        <f t="shared" si="762"/>
        <v>0</v>
      </c>
      <c r="CM187" s="341">
        <f t="shared" si="763"/>
        <v>0</v>
      </c>
      <c r="CN187" s="341">
        <f t="shared" si="764"/>
        <v>0</v>
      </c>
      <c r="CO187" s="341">
        <f t="shared" si="765"/>
        <v>0</v>
      </c>
      <c r="CP187" s="341">
        <f t="shared" si="766"/>
        <v>0</v>
      </c>
      <c r="CQ187" s="342">
        <f t="shared" si="767"/>
        <v>0</v>
      </c>
      <c r="CR187" s="341">
        <f t="shared" si="768"/>
        <v>0</v>
      </c>
      <c r="CS187" s="342">
        <f t="shared" si="769"/>
        <v>0</v>
      </c>
      <c r="CT187" s="341">
        <f t="shared" si="770"/>
        <v>0</v>
      </c>
      <c r="CU187" s="342">
        <f t="shared" si="771"/>
        <v>0</v>
      </c>
      <c r="CV187" s="344">
        <f t="shared" si="68"/>
        <v>0</v>
      </c>
      <c r="CW187" s="344">
        <f t="shared" si="772"/>
        <v>0</v>
      </c>
      <c r="CX187" s="344">
        <f t="shared" si="69"/>
        <v>0</v>
      </c>
      <c r="CY187" s="344">
        <f t="shared" si="773"/>
        <v>0</v>
      </c>
      <c r="CZ187" s="344">
        <f t="shared" si="71"/>
        <v>0</v>
      </c>
      <c r="DA187" s="344">
        <f t="shared" si="774"/>
        <v>0</v>
      </c>
      <c r="DB187" s="344">
        <f t="shared" si="73"/>
        <v>0</v>
      </c>
      <c r="DC187" s="344">
        <f t="shared" si="775"/>
        <v>0</v>
      </c>
      <c r="DD187" s="344">
        <f t="shared" si="75"/>
        <v>0</v>
      </c>
      <c r="DE187" s="344">
        <f t="shared" si="776"/>
        <v>0</v>
      </c>
      <c r="DF187" s="344">
        <f t="shared" si="77"/>
        <v>0</v>
      </c>
      <c r="DG187" s="344">
        <f t="shared" si="777"/>
        <v>0</v>
      </c>
      <c r="DH187" s="344">
        <f t="shared" si="79"/>
        <v>0</v>
      </c>
      <c r="DI187" s="344">
        <f t="shared" si="778"/>
        <v>0</v>
      </c>
      <c r="DJ187" s="344">
        <f t="shared" si="779"/>
        <v>0</v>
      </c>
      <c r="DK187" s="344">
        <f t="shared" si="780"/>
        <v>0</v>
      </c>
      <c r="DL187" s="344">
        <f t="shared" si="781"/>
        <v>0</v>
      </c>
      <c r="DM187" s="342">
        <f t="shared" si="782"/>
        <v>0</v>
      </c>
      <c r="DN187" s="344">
        <f t="shared" si="783"/>
        <v>0</v>
      </c>
      <c r="DO187" s="342">
        <f t="shared" si="784"/>
        <v>0</v>
      </c>
      <c r="DP187" s="344">
        <f t="shared" si="785"/>
        <v>0</v>
      </c>
      <c r="DQ187" s="342">
        <f t="shared" si="786"/>
        <v>0</v>
      </c>
      <c r="DR187" s="341">
        <f t="shared" si="680"/>
        <v>0</v>
      </c>
      <c r="DS187" s="341">
        <f t="shared" si="787"/>
        <v>0</v>
      </c>
      <c r="DT187" s="341">
        <f t="shared" si="788"/>
        <v>0</v>
      </c>
      <c r="DU187" s="341">
        <f t="shared" si="789"/>
        <v>0</v>
      </c>
      <c r="DV187" s="341">
        <f t="shared" si="790"/>
        <v>0</v>
      </c>
      <c r="DW187" s="341">
        <f t="shared" si="791"/>
        <v>0</v>
      </c>
      <c r="DX187" s="341">
        <f t="shared" si="792"/>
        <v>0</v>
      </c>
      <c r="DY187" s="341">
        <f t="shared" si="793"/>
        <v>0</v>
      </c>
      <c r="DZ187" s="341">
        <f t="shared" si="794"/>
        <v>0</v>
      </c>
      <c r="EA187" s="341">
        <f t="shared" si="795"/>
        <v>0</v>
      </c>
      <c r="EB187" s="341">
        <f t="shared" si="796"/>
        <v>0</v>
      </c>
      <c r="EC187" s="341">
        <f t="shared" si="797"/>
        <v>0</v>
      </c>
      <c r="ED187" s="341">
        <f t="shared" si="798"/>
        <v>0</v>
      </c>
      <c r="EE187" s="341">
        <f t="shared" si="799"/>
        <v>0</v>
      </c>
      <c r="EF187" s="341">
        <f t="shared" si="800"/>
        <v>0</v>
      </c>
      <c r="EG187" s="341">
        <f t="shared" si="801"/>
        <v>0</v>
      </c>
      <c r="EH187" s="341">
        <f t="shared" si="802"/>
        <v>0</v>
      </c>
      <c r="EI187" s="346">
        <f t="shared" si="803"/>
        <v>0</v>
      </c>
      <c r="EJ187" s="341">
        <f t="shared" si="804"/>
        <v>0</v>
      </c>
      <c r="EK187" s="347">
        <f t="shared" si="805"/>
        <v>0</v>
      </c>
      <c r="EL187" s="341">
        <f t="shared" si="806"/>
        <v>0</v>
      </c>
      <c r="EM187" s="347">
        <f t="shared" si="807"/>
        <v>0</v>
      </c>
      <c r="EN187" s="348">
        <f t="shared" si="808"/>
        <v>0</v>
      </c>
    </row>
    <row r="188" spans="1:144" ht="19.5" customHeight="1">
      <c r="A188" s="349">
        <f t="shared" si="679"/>
        <v>175</v>
      </c>
      <c r="B188" s="1136"/>
      <c r="C188" s="1136"/>
      <c r="D188" s="350"/>
      <c r="E188" s="350"/>
      <c r="F188" s="350"/>
      <c r="G188" s="350"/>
      <c r="H188" s="350"/>
      <c r="I188" s="351" t="s">
        <v>17</v>
      </c>
      <c r="J188" s="350"/>
      <c r="K188" s="351" t="s">
        <v>44</v>
      </c>
      <c r="L188" s="350"/>
      <c r="M188" s="350"/>
      <c r="N188" s="326" t="str">
        <f>IF(L188="常勤",1,IF(M188="","",IF(M188=0,0,IF(ROUND(M188/⑤⑧処遇Ⅰ入力シート!$B$17,1)&lt;0.1,0.1,ROUND(M188/⑤⑧処遇Ⅰ入力シート!$B$17,1)))))</f>
        <v/>
      </c>
      <c r="O188" s="327"/>
      <c r="P188" s="328" t="s">
        <v>342</v>
      </c>
      <c r="Q188" s="352"/>
      <c r="R188" s="353"/>
      <c r="S188" s="354"/>
      <c r="T188" s="354"/>
      <c r="U188" s="355">
        <f t="shared" si="745"/>
        <v>0</v>
      </c>
      <c r="V188" s="354"/>
      <c r="W188" s="333" t="e">
        <f>ROUND((U188+V188)*⑤⑧処遇Ⅰ入力シート!$AG$17/⑤⑧処遇Ⅰ入力シート!$AC$17,0)</f>
        <v>#DIV/0!</v>
      </c>
      <c r="X188" s="356" t="e">
        <f t="shared" si="746"/>
        <v>#DIV/0!</v>
      </c>
      <c r="Y188" s="353"/>
      <c r="Z188" s="354"/>
      <c r="AA188" s="354"/>
      <c r="AB188" s="354"/>
      <c r="AC188" s="354"/>
      <c r="AD188" s="335">
        <f t="shared" si="747"/>
        <v>0</v>
      </c>
      <c r="AE188" s="333" t="e">
        <f>ROUND(AD188*⑤⑧処遇Ⅰ入力シート!$AG$17/⑤⑧処遇Ⅰ入力シート!$AC$17,0)</f>
        <v>#DIV/0!</v>
      </c>
      <c r="AF188" s="356" t="e">
        <f t="shared" si="748"/>
        <v>#DIV/0!</v>
      </c>
      <c r="AG188" s="357"/>
      <c r="AH188" s="354"/>
      <c r="AI188" s="354"/>
      <c r="AJ188" s="333" t="e">
        <f>ROUND(SUM(AG188:AI188)*⑤⑧処遇Ⅰ入力シート!$AG$17/⑤⑧処遇Ⅰ入力シート!$AC$17,0)</f>
        <v>#DIV/0!</v>
      </c>
      <c r="AK188" s="358" t="e">
        <f t="shared" si="749"/>
        <v>#DIV/0!</v>
      </c>
      <c r="AL188" s="338">
        <f t="shared" si="750"/>
        <v>0</v>
      </c>
      <c r="AM188" s="1131"/>
      <c r="AN188" s="1131"/>
      <c r="AO188" s="1131"/>
      <c r="AP188" s="252"/>
      <c r="AQ188" s="252"/>
      <c r="AR188" s="252"/>
      <c r="AS188" s="370"/>
      <c r="AT188" s="370"/>
      <c r="AU188" s="371"/>
      <c r="AV188" s="371"/>
      <c r="AW188" s="371"/>
      <c r="AX188" s="370"/>
      <c r="AY188" s="370"/>
      <c r="AZ188" s="372"/>
      <c r="BA188" s="372"/>
      <c r="BB188" s="373"/>
      <c r="BC188" s="373"/>
      <c r="BD188" s="373"/>
      <c r="BE188" s="373"/>
      <c r="BF188" s="373"/>
      <c r="BG188" s="373"/>
      <c r="BH188" s="228"/>
      <c r="BI188" s="370"/>
      <c r="BJ188" s="370"/>
      <c r="BK188" s="371"/>
      <c r="BL188" s="371"/>
      <c r="BM188" s="371"/>
      <c r="BN188" s="370"/>
      <c r="BO188" s="370"/>
      <c r="BP188" s="372"/>
      <c r="BQ188" s="372"/>
      <c r="BR188" s="372"/>
      <c r="BS188" s="373"/>
      <c r="BT188" s="373"/>
      <c r="BU188" s="373"/>
      <c r="BV188" s="373"/>
      <c r="BW188" s="373"/>
      <c r="BX188" s="373"/>
      <c r="BY188" s="252"/>
      <c r="BZ188" s="339" t="str">
        <f t="shared" si="751"/>
        <v>0</v>
      </c>
      <c r="CB188" s="340">
        <f t="shared" si="752"/>
        <v>0</v>
      </c>
      <c r="CC188" s="341">
        <f t="shared" si="753"/>
        <v>0</v>
      </c>
      <c r="CD188" s="341">
        <f t="shared" si="754"/>
        <v>0</v>
      </c>
      <c r="CE188" s="341">
        <f t="shared" si="755"/>
        <v>0</v>
      </c>
      <c r="CF188" s="341">
        <f t="shared" si="756"/>
        <v>0</v>
      </c>
      <c r="CG188" s="342">
        <f t="shared" si="757"/>
        <v>0</v>
      </c>
      <c r="CH188" s="341">
        <f t="shared" si="758"/>
        <v>0</v>
      </c>
      <c r="CI188" s="342">
        <f t="shared" si="759"/>
        <v>0</v>
      </c>
      <c r="CJ188" s="341">
        <f t="shared" si="760"/>
        <v>0</v>
      </c>
      <c r="CK188" s="342">
        <f t="shared" si="761"/>
        <v>0</v>
      </c>
      <c r="CL188" s="341">
        <f t="shared" si="762"/>
        <v>0</v>
      </c>
      <c r="CM188" s="341">
        <f t="shared" si="763"/>
        <v>0</v>
      </c>
      <c r="CN188" s="341">
        <f t="shared" si="764"/>
        <v>0</v>
      </c>
      <c r="CO188" s="341">
        <f t="shared" si="765"/>
        <v>0</v>
      </c>
      <c r="CP188" s="341">
        <f t="shared" si="766"/>
        <v>0</v>
      </c>
      <c r="CQ188" s="342">
        <f t="shared" si="767"/>
        <v>0</v>
      </c>
      <c r="CR188" s="341">
        <f t="shared" si="768"/>
        <v>0</v>
      </c>
      <c r="CS188" s="342">
        <f t="shared" si="769"/>
        <v>0</v>
      </c>
      <c r="CT188" s="341">
        <f t="shared" si="770"/>
        <v>0</v>
      </c>
      <c r="CU188" s="342">
        <f t="shared" si="771"/>
        <v>0</v>
      </c>
      <c r="CV188" s="344">
        <f t="shared" si="68"/>
        <v>0</v>
      </c>
      <c r="CW188" s="344">
        <f t="shared" si="772"/>
        <v>0</v>
      </c>
      <c r="CX188" s="344">
        <f t="shared" si="69"/>
        <v>0</v>
      </c>
      <c r="CY188" s="344">
        <f t="shared" si="773"/>
        <v>0</v>
      </c>
      <c r="CZ188" s="344">
        <f t="shared" si="71"/>
        <v>0</v>
      </c>
      <c r="DA188" s="344">
        <f t="shared" si="774"/>
        <v>0</v>
      </c>
      <c r="DB188" s="344">
        <f t="shared" si="73"/>
        <v>0</v>
      </c>
      <c r="DC188" s="344">
        <f t="shared" si="775"/>
        <v>0</v>
      </c>
      <c r="DD188" s="344">
        <f t="shared" si="75"/>
        <v>0</v>
      </c>
      <c r="DE188" s="344">
        <f t="shared" si="776"/>
        <v>0</v>
      </c>
      <c r="DF188" s="344">
        <f t="shared" si="77"/>
        <v>0</v>
      </c>
      <c r="DG188" s="344">
        <f t="shared" si="777"/>
        <v>0</v>
      </c>
      <c r="DH188" s="344">
        <f t="shared" si="79"/>
        <v>0</v>
      </c>
      <c r="DI188" s="344">
        <f t="shared" si="778"/>
        <v>0</v>
      </c>
      <c r="DJ188" s="344">
        <f t="shared" si="779"/>
        <v>0</v>
      </c>
      <c r="DK188" s="344">
        <f t="shared" si="780"/>
        <v>0</v>
      </c>
      <c r="DL188" s="344">
        <f t="shared" si="781"/>
        <v>0</v>
      </c>
      <c r="DM188" s="342">
        <f t="shared" si="782"/>
        <v>0</v>
      </c>
      <c r="DN188" s="344">
        <f t="shared" si="783"/>
        <v>0</v>
      </c>
      <c r="DO188" s="342">
        <f t="shared" si="784"/>
        <v>0</v>
      </c>
      <c r="DP188" s="344">
        <f t="shared" si="785"/>
        <v>0</v>
      </c>
      <c r="DQ188" s="342">
        <f t="shared" si="786"/>
        <v>0</v>
      </c>
      <c r="DR188" s="341">
        <f t="shared" si="680"/>
        <v>0</v>
      </c>
      <c r="DS188" s="341">
        <f t="shared" si="787"/>
        <v>0</v>
      </c>
      <c r="DT188" s="341">
        <f t="shared" si="788"/>
        <v>0</v>
      </c>
      <c r="DU188" s="341">
        <f t="shared" si="789"/>
        <v>0</v>
      </c>
      <c r="DV188" s="341">
        <f t="shared" si="790"/>
        <v>0</v>
      </c>
      <c r="DW188" s="341">
        <f t="shared" si="791"/>
        <v>0</v>
      </c>
      <c r="DX188" s="341">
        <f t="shared" si="792"/>
        <v>0</v>
      </c>
      <c r="DY188" s="341">
        <f t="shared" si="793"/>
        <v>0</v>
      </c>
      <c r="DZ188" s="341">
        <f t="shared" si="794"/>
        <v>0</v>
      </c>
      <c r="EA188" s="341">
        <f t="shared" si="795"/>
        <v>0</v>
      </c>
      <c r="EB188" s="341">
        <f t="shared" si="796"/>
        <v>0</v>
      </c>
      <c r="EC188" s="341">
        <f t="shared" si="797"/>
        <v>0</v>
      </c>
      <c r="ED188" s="341">
        <f t="shared" si="798"/>
        <v>0</v>
      </c>
      <c r="EE188" s="341">
        <f t="shared" si="799"/>
        <v>0</v>
      </c>
      <c r="EF188" s="341">
        <f t="shared" si="800"/>
        <v>0</v>
      </c>
      <c r="EG188" s="341">
        <f t="shared" si="801"/>
        <v>0</v>
      </c>
      <c r="EH188" s="341">
        <f t="shared" si="802"/>
        <v>0</v>
      </c>
      <c r="EI188" s="346">
        <f t="shared" si="803"/>
        <v>0</v>
      </c>
      <c r="EJ188" s="341">
        <f t="shared" si="804"/>
        <v>0</v>
      </c>
      <c r="EK188" s="347">
        <f t="shared" si="805"/>
        <v>0</v>
      </c>
      <c r="EL188" s="341">
        <f t="shared" si="806"/>
        <v>0</v>
      </c>
      <c r="EM188" s="347">
        <f t="shared" si="807"/>
        <v>0</v>
      </c>
      <c r="EN188" s="348">
        <f t="shared" si="808"/>
        <v>0</v>
      </c>
    </row>
    <row r="189" spans="1:144" ht="19.5" customHeight="1">
      <c r="A189" s="349">
        <f t="shared" si="679"/>
        <v>176</v>
      </c>
      <c r="B189" s="1136"/>
      <c r="C189" s="1136"/>
      <c r="D189" s="350"/>
      <c r="E189" s="350"/>
      <c r="F189" s="350"/>
      <c r="G189" s="350"/>
      <c r="H189" s="350"/>
      <c r="I189" s="351" t="s">
        <v>17</v>
      </c>
      <c r="J189" s="350"/>
      <c r="K189" s="351" t="s">
        <v>44</v>
      </c>
      <c r="L189" s="350"/>
      <c r="M189" s="350"/>
      <c r="N189" s="326" t="str">
        <f>IF(L189="常勤",1,IF(M189="","",IF(M189=0,0,IF(ROUND(M189/⑤⑧処遇Ⅰ入力シート!$B$17,1)&lt;0.1,0.1,ROUND(M189/⑤⑧処遇Ⅰ入力シート!$B$17,1)))))</f>
        <v/>
      </c>
      <c r="O189" s="327"/>
      <c r="P189" s="328" t="s">
        <v>342</v>
      </c>
      <c r="Q189" s="352"/>
      <c r="R189" s="353"/>
      <c r="S189" s="354"/>
      <c r="T189" s="354"/>
      <c r="U189" s="355">
        <f t="shared" si="745"/>
        <v>0</v>
      </c>
      <c r="V189" s="354"/>
      <c r="W189" s="333" t="e">
        <f>ROUND((U189+V189)*⑤⑧処遇Ⅰ入力シート!$AG$17/⑤⑧処遇Ⅰ入力シート!$AC$17,0)</f>
        <v>#DIV/0!</v>
      </c>
      <c r="X189" s="356" t="e">
        <f t="shared" si="746"/>
        <v>#DIV/0!</v>
      </c>
      <c r="Y189" s="353"/>
      <c r="Z189" s="354"/>
      <c r="AA189" s="354"/>
      <c r="AB189" s="354"/>
      <c r="AC189" s="354"/>
      <c r="AD189" s="335">
        <f t="shared" si="747"/>
        <v>0</v>
      </c>
      <c r="AE189" s="333" t="e">
        <f>ROUND(AD189*⑤⑧処遇Ⅰ入力シート!$AG$17/⑤⑧処遇Ⅰ入力シート!$AC$17,0)</f>
        <v>#DIV/0!</v>
      </c>
      <c r="AF189" s="356" t="e">
        <f t="shared" si="748"/>
        <v>#DIV/0!</v>
      </c>
      <c r="AG189" s="357"/>
      <c r="AH189" s="354"/>
      <c r="AI189" s="354"/>
      <c r="AJ189" s="333" t="e">
        <f>ROUND(SUM(AG189:AI189)*⑤⑧処遇Ⅰ入力シート!$AG$17/⑤⑧処遇Ⅰ入力シート!$AC$17,0)</f>
        <v>#DIV/0!</v>
      </c>
      <c r="AK189" s="358" t="e">
        <f t="shared" si="749"/>
        <v>#DIV/0!</v>
      </c>
      <c r="AL189" s="338">
        <f t="shared" si="750"/>
        <v>0</v>
      </c>
      <c r="AM189" s="1131"/>
      <c r="AN189" s="1131"/>
      <c r="AO189" s="1131"/>
      <c r="AP189" s="252"/>
      <c r="AQ189" s="252"/>
      <c r="AR189" s="252"/>
      <c r="AS189" s="370"/>
      <c r="AT189" s="370"/>
      <c r="AU189" s="371"/>
      <c r="AV189" s="371"/>
      <c r="AW189" s="371"/>
      <c r="AX189" s="370"/>
      <c r="AY189" s="370"/>
      <c r="AZ189" s="372"/>
      <c r="BA189" s="372"/>
      <c r="BB189" s="373"/>
      <c r="BC189" s="373"/>
      <c r="BD189" s="373"/>
      <c r="BE189" s="373"/>
      <c r="BF189" s="373"/>
      <c r="BG189" s="373"/>
      <c r="BH189" s="228"/>
      <c r="BI189" s="370"/>
      <c r="BJ189" s="370"/>
      <c r="BK189" s="371"/>
      <c r="BL189" s="371"/>
      <c r="BM189" s="371"/>
      <c r="BN189" s="370"/>
      <c r="BO189" s="370"/>
      <c r="BP189" s="372"/>
      <c r="BQ189" s="372"/>
      <c r="BR189" s="372"/>
      <c r="BS189" s="373"/>
      <c r="BT189" s="373"/>
      <c r="BU189" s="373"/>
      <c r="BV189" s="373"/>
      <c r="BW189" s="373"/>
      <c r="BX189" s="373"/>
      <c r="BY189" s="252"/>
      <c r="BZ189" s="339" t="str">
        <f t="shared" si="751"/>
        <v>0</v>
      </c>
      <c r="CB189" s="340">
        <f t="shared" si="752"/>
        <v>0</v>
      </c>
      <c r="CC189" s="341">
        <f t="shared" si="753"/>
        <v>0</v>
      </c>
      <c r="CD189" s="341">
        <f t="shared" si="754"/>
        <v>0</v>
      </c>
      <c r="CE189" s="341">
        <f t="shared" si="755"/>
        <v>0</v>
      </c>
      <c r="CF189" s="341">
        <f t="shared" si="756"/>
        <v>0</v>
      </c>
      <c r="CG189" s="342">
        <f t="shared" si="757"/>
        <v>0</v>
      </c>
      <c r="CH189" s="341">
        <f t="shared" si="758"/>
        <v>0</v>
      </c>
      <c r="CI189" s="342">
        <f t="shared" si="759"/>
        <v>0</v>
      </c>
      <c r="CJ189" s="341">
        <f t="shared" si="760"/>
        <v>0</v>
      </c>
      <c r="CK189" s="342">
        <f t="shared" si="761"/>
        <v>0</v>
      </c>
      <c r="CL189" s="341">
        <f t="shared" si="762"/>
        <v>0</v>
      </c>
      <c r="CM189" s="341">
        <f t="shared" si="763"/>
        <v>0</v>
      </c>
      <c r="CN189" s="341">
        <f t="shared" si="764"/>
        <v>0</v>
      </c>
      <c r="CO189" s="341">
        <f t="shared" si="765"/>
        <v>0</v>
      </c>
      <c r="CP189" s="341">
        <f t="shared" si="766"/>
        <v>0</v>
      </c>
      <c r="CQ189" s="342">
        <f t="shared" si="767"/>
        <v>0</v>
      </c>
      <c r="CR189" s="341">
        <f t="shared" si="768"/>
        <v>0</v>
      </c>
      <c r="CS189" s="342">
        <f t="shared" si="769"/>
        <v>0</v>
      </c>
      <c r="CT189" s="341">
        <f t="shared" si="770"/>
        <v>0</v>
      </c>
      <c r="CU189" s="342">
        <f t="shared" si="771"/>
        <v>0</v>
      </c>
      <c r="CV189" s="344">
        <f t="shared" si="68"/>
        <v>0</v>
      </c>
      <c r="CW189" s="344">
        <f t="shared" si="772"/>
        <v>0</v>
      </c>
      <c r="CX189" s="344">
        <f t="shared" si="69"/>
        <v>0</v>
      </c>
      <c r="CY189" s="344">
        <f t="shared" si="773"/>
        <v>0</v>
      </c>
      <c r="CZ189" s="344">
        <f t="shared" si="71"/>
        <v>0</v>
      </c>
      <c r="DA189" s="344">
        <f t="shared" si="774"/>
        <v>0</v>
      </c>
      <c r="DB189" s="344">
        <f t="shared" si="73"/>
        <v>0</v>
      </c>
      <c r="DC189" s="344">
        <f t="shared" si="775"/>
        <v>0</v>
      </c>
      <c r="DD189" s="344">
        <f t="shared" si="75"/>
        <v>0</v>
      </c>
      <c r="DE189" s="344">
        <f t="shared" si="776"/>
        <v>0</v>
      </c>
      <c r="DF189" s="344">
        <f t="shared" si="77"/>
        <v>0</v>
      </c>
      <c r="DG189" s="344">
        <f t="shared" si="777"/>
        <v>0</v>
      </c>
      <c r="DH189" s="344">
        <f t="shared" si="79"/>
        <v>0</v>
      </c>
      <c r="DI189" s="344">
        <f t="shared" si="778"/>
        <v>0</v>
      </c>
      <c r="DJ189" s="344">
        <f t="shared" si="779"/>
        <v>0</v>
      </c>
      <c r="DK189" s="344">
        <f t="shared" si="780"/>
        <v>0</v>
      </c>
      <c r="DL189" s="344">
        <f t="shared" si="781"/>
        <v>0</v>
      </c>
      <c r="DM189" s="342">
        <f t="shared" si="782"/>
        <v>0</v>
      </c>
      <c r="DN189" s="344">
        <f t="shared" si="783"/>
        <v>0</v>
      </c>
      <c r="DO189" s="342">
        <f t="shared" si="784"/>
        <v>0</v>
      </c>
      <c r="DP189" s="344">
        <f t="shared" si="785"/>
        <v>0</v>
      </c>
      <c r="DQ189" s="342">
        <f t="shared" si="786"/>
        <v>0</v>
      </c>
      <c r="DR189" s="341">
        <f t="shared" si="680"/>
        <v>0</v>
      </c>
      <c r="DS189" s="341">
        <f t="shared" si="787"/>
        <v>0</v>
      </c>
      <c r="DT189" s="341">
        <f t="shared" si="788"/>
        <v>0</v>
      </c>
      <c r="DU189" s="341">
        <f t="shared" si="789"/>
        <v>0</v>
      </c>
      <c r="DV189" s="341">
        <f t="shared" si="790"/>
        <v>0</v>
      </c>
      <c r="DW189" s="341">
        <f t="shared" si="791"/>
        <v>0</v>
      </c>
      <c r="DX189" s="341">
        <f t="shared" si="792"/>
        <v>0</v>
      </c>
      <c r="DY189" s="341">
        <f t="shared" si="793"/>
        <v>0</v>
      </c>
      <c r="DZ189" s="341">
        <f t="shared" si="794"/>
        <v>0</v>
      </c>
      <c r="EA189" s="341">
        <f t="shared" si="795"/>
        <v>0</v>
      </c>
      <c r="EB189" s="341">
        <f t="shared" si="796"/>
        <v>0</v>
      </c>
      <c r="EC189" s="341">
        <f t="shared" si="797"/>
        <v>0</v>
      </c>
      <c r="ED189" s="341">
        <f t="shared" si="798"/>
        <v>0</v>
      </c>
      <c r="EE189" s="341">
        <f t="shared" si="799"/>
        <v>0</v>
      </c>
      <c r="EF189" s="341">
        <f t="shared" si="800"/>
        <v>0</v>
      </c>
      <c r="EG189" s="341">
        <f t="shared" si="801"/>
        <v>0</v>
      </c>
      <c r="EH189" s="341">
        <f t="shared" si="802"/>
        <v>0</v>
      </c>
      <c r="EI189" s="346">
        <f t="shared" si="803"/>
        <v>0</v>
      </c>
      <c r="EJ189" s="341">
        <f t="shared" si="804"/>
        <v>0</v>
      </c>
      <c r="EK189" s="347">
        <f t="shared" si="805"/>
        <v>0</v>
      </c>
      <c r="EL189" s="341">
        <f t="shared" si="806"/>
        <v>0</v>
      </c>
      <c r="EM189" s="347">
        <f t="shared" si="807"/>
        <v>0</v>
      </c>
      <c r="EN189" s="348">
        <f t="shared" si="808"/>
        <v>0</v>
      </c>
    </row>
    <row r="190" spans="1:144" ht="19.5" customHeight="1">
      <c r="A190" s="349">
        <f t="shared" si="679"/>
        <v>177</v>
      </c>
      <c r="B190" s="1136"/>
      <c r="C190" s="1136"/>
      <c r="D190" s="350"/>
      <c r="E190" s="350"/>
      <c r="F190" s="350"/>
      <c r="G190" s="350"/>
      <c r="H190" s="350"/>
      <c r="I190" s="351" t="s">
        <v>17</v>
      </c>
      <c r="J190" s="350"/>
      <c r="K190" s="351" t="s">
        <v>44</v>
      </c>
      <c r="L190" s="350"/>
      <c r="M190" s="350"/>
      <c r="N190" s="326" t="str">
        <f>IF(L190="常勤",1,IF(M190="","",IF(M190=0,0,IF(ROUND(M190/⑤⑧処遇Ⅰ入力シート!$B$17,1)&lt;0.1,0.1,ROUND(M190/⑤⑧処遇Ⅰ入力シート!$B$17,1)))))</f>
        <v/>
      </c>
      <c r="O190" s="327"/>
      <c r="P190" s="328" t="s">
        <v>342</v>
      </c>
      <c r="Q190" s="352"/>
      <c r="R190" s="353"/>
      <c r="S190" s="354"/>
      <c r="T190" s="354"/>
      <c r="U190" s="355">
        <f t="shared" si="745"/>
        <v>0</v>
      </c>
      <c r="V190" s="354"/>
      <c r="W190" s="333" t="e">
        <f>ROUND((U190+V190)*⑤⑧処遇Ⅰ入力シート!$AG$17/⑤⑧処遇Ⅰ入力シート!$AC$17,0)</f>
        <v>#DIV/0!</v>
      </c>
      <c r="X190" s="356" t="e">
        <f t="shared" si="746"/>
        <v>#DIV/0!</v>
      </c>
      <c r="Y190" s="353"/>
      <c r="Z190" s="354"/>
      <c r="AA190" s="354"/>
      <c r="AB190" s="354"/>
      <c r="AC190" s="354"/>
      <c r="AD190" s="335">
        <f t="shared" si="747"/>
        <v>0</v>
      </c>
      <c r="AE190" s="333" t="e">
        <f>ROUND(AD190*⑤⑧処遇Ⅰ入力シート!$AG$17/⑤⑧処遇Ⅰ入力シート!$AC$17,0)</f>
        <v>#DIV/0!</v>
      </c>
      <c r="AF190" s="356" t="e">
        <f t="shared" si="748"/>
        <v>#DIV/0!</v>
      </c>
      <c r="AG190" s="357"/>
      <c r="AH190" s="354"/>
      <c r="AI190" s="354"/>
      <c r="AJ190" s="333" t="e">
        <f>ROUND(SUM(AG190:AI190)*⑤⑧処遇Ⅰ入力シート!$AG$17/⑤⑧処遇Ⅰ入力シート!$AC$17,0)</f>
        <v>#DIV/0!</v>
      </c>
      <c r="AK190" s="358" t="e">
        <f t="shared" si="749"/>
        <v>#DIV/0!</v>
      </c>
      <c r="AL190" s="338">
        <f t="shared" si="750"/>
        <v>0</v>
      </c>
      <c r="AM190" s="1131"/>
      <c r="AN190" s="1131"/>
      <c r="AO190" s="1131"/>
      <c r="AP190" s="252"/>
      <c r="AQ190" s="252"/>
      <c r="AR190" s="252"/>
      <c r="AS190" s="370"/>
      <c r="AT190" s="370"/>
      <c r="AU190" s="371"/>
      <c r="AV190" s="371"/>
      <c r="AW190" s="371"/>
      <c r="AX190" s="370"/>
      <c r="AY190" s="370"/>
      <c r="AZ190" s="372"/>
      <c r="BA190" s="372"/>
      <c r="BB190" s="373"/>
      <c r="BC190" s="373"/>
      <c r="BD190" s="373"/>
      <c r="BE190" s="373"/>
      <c r="BF190" s="373"/>
      <c r="BG190" s="373"/>
      <c r="BH190" s="228"/>
      <c r="BI190" s="370"/>
      <c r="BJ190" s="370"/>
      <c r="BK190" s="371"/>
      <c r="BL190" s="371"/>
      <c r="BM190" s="371"/>
      <c r="BN190" s="370"/>
      <c r="BO190" s="370"/>
      <c r="BP190" s="372"/>
      <c r="BQ190" s="372"/>
      <c r="BR190" s="372"/>
      <c r="BS190" s="373"/>
      <c r="BT190" s="373"/>
      <c r="BU190" s="373"/>
      <c r="BV190" s="373"/>
      <c r="BW190" s="373"/>
      <c r="BX190" s="373"/>
      <c r="BY190" s="252"/>
      <c r="BZ190" s="339" t="str">
        <f t="shared" si="751"/>
        <v>0</v>
      </c>
      <c r="CB190" s="340">
        <f t="shared" si="752"/>
        <v>0</v>
      </c>
      <c r="CC190" s="341">
        <f t="shared" si="753"/>
        <v>0</v>
      </c>
      <c r="CD190" s="341">
        <f t="shared" si="754"/>
        <v>0</v>
      </c>
      <c r="CE190" s="341">
        <f t="shared" si="755"/>
        <v>0</v>
      </c>
      <c r="CF190" s="341">
        <f t="shared" si="756"/>
        <v>0</v>
      </c>
      <c r="CG190" s="342">
        <f t="shared" si="757"/>
        <v>0</v>
      </c>
      <c r="CH190" s="341">
        <f t="shared" si="758"/>
        <v>0</v>
      </c>
      <c r="CI190" s="342">
        <f t="shared" si="759"/>
        <v>0</v>
      </c>
      <c r="CJ190" s="341">
        <f t="shared" si="760"/>
        <v>0</v>
      </c>
      <c r="CK190" s="342">
        <f t="shared" si="761"/>
        <v>0</v>
      </c>
      <c r="CL190" s="341">
        <f t="shared" si="762"/>
        <v>0</v>
      </c>
      <c r="CM190" s="341">
        <f t="shared" si="763"/>
        <v>0</v>
      </c>
      <c r="CN190" s="341">
        <f t="shared" si="764"/>
        <v>0</v>
      </c>
      <c r="CO190" s="341">
        <f t="shared" si="765"/>
        <v>0</v>
      </c>
      <c r="CP190" s="341">
        <f t="shared" si="766"/>
        <v>0</v>
      </c>
      <c r="CQ190" s="342">
        <f t="shared" si="767"/>
        <v>0</v>
      </c>
      <c r="CR190" s="341">
        <f t="shared" si="768"/>
        <v>0</v>
      </c>
      <c r="CS190" s="342">
        <f t="shared" si="769"/>
        <v>0</v>
      </c>
      <c r="CT190" s="341">
        <f t="shared" si="770"/>
        <v>0</v>
      </c>
      <c r="CU190" s="342">
        <f t="shared" si="771"/>
        <v>0</v>
      </c>
      <c r="CV190" s="344">
        <f t="shared" si="68"/>
        <v>0</v>
      </c>
      <c r="CW190" s="344">
        <f t="shared" si="772"/>
        <v>0</v>
      </c>
      <c r="CX190" s="344">
        <f t="shared" si="69"/>
        <v>0</v>
      </c>
      <c r="CY190" s="344">
        <f t="shared" si="773"/>
        <v>0</v>
      </c>
      <c r="CZ190" s="344">
        <f t="shared" si="71"/>
        <v>0</v>
      </c>
      <c r="DA190" s="344">
        <f t="shared" si="774"/>
        <v>0</v>
      </c>
      <c r="DB190" s="344">
        <f t="shared" si="73"/>
        <v>0</v>
      </c>
      <c r="DC190" s="344">
        <f t="shared" si="775"/>
        <v>0</v>
      </c>
      <c r="DD190" s="344">
        <f t="shared" si="75"/>
        <v>0</v>
      </c>
      <c r="DE190" s="344">
        <f t="shared" si="776"/>
        <v>0</v>
      </c>
      <c r="DF190" s="344">
        <f t="shared" si="77"/>
        <v>0</v>
      </c>
      <c r="DG190" s="344">
        <f t="shared" si="777"/>
        <v>0</v>
      </c>
      <c r="DH190" s="344">
        <f t="shared" si="79"/>
        <v>0</v>
      </c>
      <c r="DI190" s="344">
        <f t="shared" si="778"/>
        <v>0</v>
      </c>
      <c r="DJ190" s="344">
        <f t="shared" si="779"/>
        <v>0</v>
      </c>
      <c r="DK190" s="344">
        <f t="shared" si="780"/>
        <v>0</v>
      </c>
      <c r="DL190" s="344">
        <f t="shared" si="781"/>
        <v>0</v>
      </c>
      <c r="DM190" s="342">
        <f t="shared" si="782"/>
        <v>0</v>
      </c>
      <c r="DN190" s="344">
        <f t="shared" si="783"/>
        <v>0</v>
      </c>
      <c r="DO190" s="342">
        <f t="shared" si="784"/>
        <v>0</v>
      </c>
      <c r="DP190" s="344">
        <f t="shared" si="785"/>
        <v>0</v>
      </c>
      <c r="DQ190" s="342">
        <f t="shared" si="786"/>
        <v>0</v>
      </c>
      <c r="DR190" s="341">
        <f t="shared" si="680"/>
        <v>0</v>
      </c>
      <c r="DS190" s="341">
        <f t="shared" si="787"/>
        <v>0</v>
      </c>
      <c r="DT190" s="341">
        <f t="shared" si="788"/>
        <v>0</v>
      </c>
      <c r="DU190" s="341">
        <f t="shared" si="789"/>
        <v>0</v>
      </c>
      <c r="DV190" s="341">
        <f t="shared" si="790"/>
        <v>0</v>
      </c>
      <c r="DW190" s="341">
        <f t="shared" si="791"/>
        <v>0</v>
      </c>
      <c r="DX190" s="341">
        <f t="shared" si="792"/>
        <v>0</v>
      </c>
      <c r="DY190" s="341">
        <f t="shared" si="793"/>
        <v>0</v>
      </c>
      <c r="DZ190" s="341">
        <f t="shared" si="794"/>
        <v>0</v>
      </c>
      <c r="EA190" s="341">
        <f t="shared" si="795"/>
        <v>0</v>
      </c>
      <c r="EB190" s="341">
        <f t="shared" si="796"/>
        <v>0</v>
      </c>
      <c r="EC190" s="341">
        <f t="shared" si="797"/>
        <v>0</v>
      </c>
      <c r="ED190" s="341">
        <f t="shared" si="798"/>
        <v>0</v>
      </c>
      <c r="EE190" s="341">
        <f t="shared" si="799"/>
        <v>0</v>
      </c>
      <c r="EF190" s="341">
        <f t="shared" si="800"/>
        <v>0</v>
      </c>
      <c r="EG190" s="341">
        <f t="shared" si="801"/>
        <v>0</v>
      </c>
      <c r="EH190" s="341">
        <f t="shared" si="802"/>
        <v>0</v>
      </c>
      <c r="EI190" s="346">
        <f t="shared" si="803"/>
        <v>0</v>
      </c>
      <c r="EJ190" s="341">
        <f t="shared" si="804"/>
        <v>0</v>
      </c>
      <c r="EK190" s="347">
        <f t="shared" si="805"/>
        <v>0</v>
      </c>
      <c r="EL190" s="341">
        <f t="shared" si="806"/>
        <v>0</v>
      </c>
      <c r="EM190" s="347">
        <f t="shared" si="807"/>
        <v>0</v>
      </c>
      <c r="EN190" s="348">
        <f t="shared" si="808"/>
        <v>0</v>
      </c>
    </row>
    <row r="191" spans="1:144" ht="19.5" customHeight="1">
      <c r="A191" s="349">
        <f t="shared" si="679"/>
        <v>178</v>
      </c>
      <c r="B191" s="1136"/>
      <c r="C191" s="1136"/>
      <c r="D191" s="350"/>
      <c r="E191" s="350"/>
      <c r="F191" s="350"/>
      <c r="G191" s="350"/>
      <c r="H191" s="350"/>
      <c r="I191" s="351" t="s">
        <v>17</v>
      </c>
      <c r="J191" s="350"/>
      <c r="K191" s="351" t="s">
        <v>44</v>
      </c>
      <c r="L191" s="350"/>
      <c r="M191" s="350"/>
      <c r="N191" s="326" t="str">
        <f>IF(L191="常勤",1,IF(M191="","",IF(M191=0,0,IF(ROUND(M191/⑤⑧処遇Ⅰ入力シート!$B$17,1)&lt;0.1,0.1,ROUND(M191/⑤⑧処遇Ⅰ入力シート!$B$17,1)))))</f>
        <v/>
      </c>
      <c r="O191" s="327"/>
      <c r="P191" s="328" t="s">
        <v>342</v>
      </c>
      <c r="Q191" s="352"/>
      <c r="R191" s="353"/>
      <c r="S191" s="354"/>
      <c r="T191" s="354"/>
      <c r="U191" s="355">
        <f t="shared" si="745"/>
        <v>0</v>
      </c>
      <c r="V191" s="354"/>
      <c r="W191" s="333" t="e">
        <f>ROUND((U191+V191)*⑤⑧処遇Ⅰ入力シート!$AG$17/⑤⑧処遇Ⅰ入力シート!$AC$17,0)</f>
        <v>#DIV/0!</v>
      </c>
      <c r="X191" s="356" t="e">
        <f t="shared" si="746"/>
        <v>#DIV/0!</v>
      </c>
      <c r="Y191" s="353"/>
      <c r="Z191" s="354"/>
      <c r="AA191" s="354"/>
      <c r="AB191" s="354"/>
      <c r="AC191" s="354"/>
      <c r="AD191" s="335">
        <f t="shared" si="747"/>
        <v>0</v>
      </c>
      <c r="AE191" s="333" t="e">
        <f>ROUND(AD191*⑤⑧処遇Ⅰ入力シート!$AG$17/⑤⑧処遇Ⅰ入力シート!$AC$17,0)</f>
        <v>#DIV/0!</v>
      </c>
      <c r="AF191" s="356" t="e">
        <f t="shared" si="748"/>
        <v>#DIV/0!</v>
      </c>
      <c r="AG191" s="357"/>
      <c r="AH191" s="354"/>
      <c r="AI191" s="354"/>
      <c r="AJ191" s="333" t="e">
        <f>ROUND(SUM(AG191:AI191)*⑤⑧処遇Ⅰ入力シート!$AG$17/⑤⑧処遇Ⅰ入力シート!$AC$17,0)</f>
        <v>#DIV/0!</v>
      </c>
      <c r="AK191" s="358" t="e">
        <f t="shared" si="749"/>
        <v>#DIV/0!</v>
      </c>
      <c r="AL191" s="338">
        <f t="shared" si="750"/>
        <v>0</v>
      </c>
      <c r="AM191" s="1131"/>
      <c r="AN191" s="1131"/>
      <c r="AO191" s="1131"/>
      <c r="AP191" s="252"/>
      <c r="AQ191" s="252"/>
      <c r="AR191" s="252"/>
      <c r="AS191" s="370"/>
      <c r="AT191" s="370"/>
      <c r="AU191" s="371"/>
      <c r="AV191" s="371"/>
      <c r="AW191" s="371"/>
      <c r="AX191" s="370"/>
      <c r="AY191" s="370"/>
      <c r="AZ191" s="372"/>
      <c r="BA191" s="372"/>
      <c r="BB191" s="373"/>
      <c r="BC191" s="373"/>
      <c r="BD191" s="373"/>
      <c r="BE191" s="373"/>
      <c r="BF191" s="373"/>
      <c r="BG191" s="373"/>
      <c r="BH191" s="228"/>
      <c r="BI191" s="370"/>
      <c r="BJ191" s="370"/>
      <c r="BK191" s="371"/>
      <c r="BL191" s="371"/>
      <c r="BM191" s="371"/>
      <c r="BN191" s="370"/>
      <c r="BO191" s="370"/>
      <c r="BP191" s="372"/>
      <c r="BQ191" s="372"/>
      <c r="BR191" s="372"/>
      <c r="BS191" s="373"/>
      <c r="BT191" s="373"/>
      <c r="BU191" s="373"/>
      <c r="BV191" s="373"/>
      <c r="BW191" s="373"/>
      <c r="BX191" s="373"/>
      <c r="BY191" s="252"/>
      <c r="BZ191" s="339" t="str">
        <f t="shared" si="751"/>
        <v>0</v>
      </c>
      <c r="CB191" s="340">
        <f t="shared" si="752"/>
        <v>0</v>
      </c>
      <c r="CC191" s="341">
        <f t="shared" si="753"/>
        <v>0</v>
      </c>
      <c r="CD191" s="341">
        <f t="shared" si="754"/>
        <v>0</v>
      </c>
      <c r="CE191" s="341">
        <f t="shared" si="755"/>
        <v>0</v>
      </c>
      <c r="CF191" s="341">
        <f t="shared" si="756"/>
        <v>0</v>
      </c>
      <c r="CG191" s="342">
        <f t="shared" si="757"/>
        <v>0</v>
      </c>
      <c r="CH191" s="341">
        <f t="shared" si="758"/>
        <v>0</v>
      </c>
      <c r="CI191" s="342">
        <f t="shared" si="759"/>
        <v>0</v>
      </c>
      <c r="CJ191" s="341">
        <f t="shared" si="760"/>
        <v>0</v>
      </c>
      <c r="CK191" s="342">
        <f t="shared" si="761"/>
        <v>0</v>
      </c>
      <c r="CL191" s="341">
        <f t="shared" si="762"/>
        <v>0</v>
      </c>
      <c r="CM191" s="341">
        <f t="shared" si="763"/>
        <v>0</v>
      </c>
      <c r="CN191" s="341">
        <f t="shared" si="764"/>
        <v>0</v>
      </c>
      <c r="CO191" s="341">
        <f t="shared" si="765"/>
        <v>0</v>
      </c>
      <c r="CP191" s="341">
        <f t="shared" si="766"/>
        <v>0</v>
      </c>
      <c r="CQ191" s="342">
        <f t="shared" si="767"/>
        <v>0</v>
      </c>
      <c r="CR191" s="341">
        <f t="shared" si="768"/>
        <v>0</v>
      </c>
      <c r="CS191" s="342">
        <f t="shared" si="769"/>
        <v>0</v>
      </c>
      <c r="CT191" s="341">
        <f t="shared" si="770"/>
        <v>0</v>
      </c>
      <c r="CU191" s="342">
        <f t="shared" si="771"/>
        <v>0</v>
      </c>
      <c r="CV191" s="344">
        <f t="shared" si="68"/>
        <v>0</v>
      </c>
      <c r="CW191" s="344">
        <f t="shared" si="772"/>
        <v>0</v>
      </c>
      <c r="CX191" s="344">
        <f t="shared" si="69"/>
        <v>0</v>
      </c>
      <c r="CY191" s="344">
        <f t="shared" si="773"/>
        <v>0</v>
      </c>
      <c r="CZ191" s="344">
        <f t="shared" si="71"/>
        <v>0</v>
      </c>
      <c r="DA191" s="344">
        <f t="shared" si="774"/>
        <v>0</v>
      </c>
      <c r="DB191" s="344">
        <f t="shared" si="73"/>
        <v>0</v>
      </c>
      <c r="DC191" s="344">
        <f t="shared" si="775"/>
        <v>0</v>
      </c>
      <c r="DD191" s="344">
        <f t="shared" si="75"/>
        <v>0</v>
      </c>
      <c r="DE191" s="344">
        <f t="shared" si="776"/>
        <v>0</v>
      </c>
      <c r="DF191" s="344">
        <f t="shared" si="77"/>
        <v>0</v>
      </c>
      <c r="DG191" s="344">
        <f t="shared" si="777"/>
        <v>0</v>
      </c>
      <c r="DH191" s="344">
        <f t="shared" si="79"/>
        <v>0</v>
      </c>
      <c r="DI191" s="344">
        <f t="shared" si="778"/>
        <v>0</v>
      </c>
      <c r="DJ191" s="344">
        <f t="shared" si="779"/>
        <v>0</v>
      </c>
      <c r="DK191" s="344">
        <f t="shared" si="780"/>
        <v>0</v>
      </c>
      <c r="DL191" s="344">
        <f t="shared" si="781"/>
        <v>0</v>
      </c>
      <c r="DM191" s="342">
        <f t="shared" si="782"/>
        <v>0</v>
      </c>
      <c r="DN191" s="344">
        <f t="shared" si="783"/>
        <v>0</v>
      </c>
      <c r="DO191" s="342">
        <f t="shared" si="784"/>
        <v>0</v>
      </c>
      <c r="DP191" s="344">
        <f t="shared" si="785"/>
        <v>0</v>
      </c>
      <c r="DQ191" s="342">
        <f t="shared" si="786"/>
        <v>0</v>
      </c>
      <c r="DR191" s="341">
        <f t="shared" ref="DR191:DR213" si="809">DI191*$BZ191</f>
        <v>0</v>
      </c>
      <c r="DS191" s="341">
        <f t="shared" si="787"/>
        <v>0</v>
      </c>
      <c r="DT191" s="341">
        <f t="shared" si="788"/>
        <v>0</v>
      </c>
      <c r="DU191" s="341">
        <f t="shared" si="789"/>
        <v>0</v>
      </c>
      <c r="DV191" s="341">
        <f t="shared" si="790"/>
        <v>0</v>
      </c>
      <c r="DW191" s="341">
        <f t="shared" si="791"/>
        <v>0</v>
      </c>
      <c r="DX191" s="341">
        <f t="shared" si="792"/>
        <v>0</v>
      </c>
      <c r="DY191" s="341">
        <f t="shared" si="793"/>
        <v>0</v>
      </c>
      <c r="DZ191" s="341">
        <f t="shared" si="794"/>
        <v>0</v>
      </c>
      <c r="EA191" s="341">
        <f t="shared" si="795"/>
        <v>0</v>
      </c>
      <c r="EB191" s="341">
        <f t="shared" si="796"/>
        <v>0</v>
      </c>
      <c r="EC191" s="341">
        <f t="shared" si="797"/>
        <v>0</v>
      </c>
      <c r="ED191" s="341">
        <f t="shared" si="798"/>
        <v>0</v>
      </c>
      <c r="EE191" s="341">
        <f t="shared" si="799"/>
        <v>0</v>
      </c>
      <c r="EF191" s="341">
        <f t="shared" si="800"/>
        <v>0</v>
      </c>
      <c r="EG191" s="341">
        <f t="shared" si="801"/>
        <v>0</v>
      </c>
      <c r="EH191" s="341">
        <f t="shared" si="802"/>
        <v>0</v>
      </c>
      <c r="EI191" s="346">
        <f t="shared" si="803"/>
        <v>0</v>
      </c>
      <c r="EJ191" s="341">
        <f t="shared" si="804"/>
        <v>0</v>
      </c>
      <c r="EK191" s="347">
        <f t="shared" si="805"/>
        <v>0</v>
      </c>
      <c r="EL191" s="341">
        <f t="shared" si="806"/>
        <v>0</v>
      </c>
      <c r="EM191" s="347">
        <f t="shared" si="807"/>
        <v>0</v>
      </c>
      <c r="EN191" s="348">
        <f t="shared" si="808"/>
        <v>0</v>
      </c>
    </row>
    <row r="192" spans="1:144" ht="19.5" customHeight="1">
      <c r="A192" s="349">
        <f t="shared" si="679"/>
        <v>179</v>
      </c>
      <c r="B192" s="1136"/>
      <c r="C192" s="1136"/>
      <c r="D192" s="350"/>
      <c r="E192" s="350"/>
      <c r="F192" s="350"/>
      <c r="G192" s="350"/>
      <c r="H192" s="350"/>
      <c r="I192" s="351" t="s">
        <v>17</v>
      </c>
      <c r="J192" s="350"/>
      <c r="K192" s="351" t="s">
        <v>44</v>
      </c>
      <c r="L192" s="350"/>
      <c r="M192" s="350"/>
      <c r="N192" s="326" t="str">
        <f>IF(L192="常勤",1,IF(M192="","",IF(M192=0,0,IF(ROUND(M192/⑤⑧処遇Ⅰ入力シート!$B$17,1)&lt;0.1,0.1,ROUND(M192/⑤⑧処遇Ⅰ入力シート!$B$17,1)))))</f>
        <v/>
      </c>
      <c r="O192" s="327"/>
      <c r="P192" s="328" t="s">
        <v>342</v>
      </c>
      <c r="Q192" s="352"/>
      <c r="R192" s="353"/>
      <c r="S192" s="354"/>
      <c r="T192" s="354"/>
      <c r="U192" s="355">
        <f t="shared" si="745"/>
        <v>0</v>
      </c>
      <c r="V192" s="354"/>
      <c r="W192" s="333" t="e">
        <f>ROUND((U192+V192)*⑤⑧処遇Ⅰ入力シート!$AG$17/⑤⑧処遇Ⅰ入力シート!$AC$17,0)</f>
        <v>#DIV/0!</v>
      </c>
      <c r="X192" s="356" t="e">
        <f t="shared" si="746"/>
        <v>#DIV/0!</v>
      </c>
      <c r="Y192" s="353"/>
      <c r="Z192" s="354"/>
      <c r="AA192" s="354"/>
      <c r="AB192" s="354"/>
      <c r="AC192" s="354"/>
      <c r="AD192" s="335">
        <f t="shared" si="747"/>
        <v>0</v>
      </c>
      <c r="AE192" s="333" t="e">
        <f>ROUND(AD192*⑤⑧処遇Ⅰ入力シート!$AG$17/⑤⑧処遇Ⅰ入力シート!$AC$17,0)</f>
        <v>#DIV/0!</v>
      </c>
      <c r="AF192" s="356" t="e">
        <f t="shared" si="748"/>
        <v>#DIV/0!</v>
      </c>
      <c r="AG192" s="357"/>
      <c r="AH192" s="354"/>
      <c r="AI192" s="354"/>
      <c r="AJ192" s="333" t="e">
        <f>ROUND(SUM(AG192:AI192)*⑤⑧処遇Ⅰ入力シート!$AG$17/⑤⑧処遇Ⅰ入力シート!$AC$17,0)</f>
        <v>#DIV/0!</v>
      </c>
      <c r="AK192" s="358" t="e">
        <f t="shared" si="749"/>
        <v>#DIV/0!</v>
      </c>
      <c r="AL192" s="338">
        <f t="shared" si="750"/>
        <v>0</v>
      </c>
      <c r="AM192" s="1131"/>
      <c r="AN192" s="1131"/>
      <c r="AO192" s="1131"/>
      <c r="AP192" s="252"/>
      <c r="AQ192" s="252"/>
      <c r="AR192" s="252"/>
      <c r="AS192" s="370"/>
      <c r="AT192" s="370"/>
      <c r="AU192" s="371"/>
      <c r="AV192" s="371"/>
      <c r="AW192" s="371"/>
      <c r="AX192" s="370"/>
      <c r="AY192" s="370"/>
      <c r="AZ192" s="372"/>
      <c r="BA192" s="372"/>
      <c r="BB192" s="373"/>
      <c r="BC192" s="373"/>
      <c r="BD192" s="373"/>
      <c r="BE192" s="373"/>
      <c r="BF192" s="373"/>
      <c r="BG192" s="373"/>
      <c r="BH192" s="228"/>
      <c r="BI192" s="370"/>
      <c r="BJ192" s="370"/>
      <c r="BK192" s="371"/>
      <c r="BL192" s="371"/>
      <c r="BM192" s="371"/>
      <c r="BN192" s="370"/>
      <c r="BO192" s="370"/>
      <c r="BP192" s="372"/>
      <c r="BQ192" s="372"/>
      <c r="BR192" s="372"/>
      <c r="BS192" s="373"/>
      <c r="BT192" s="373"/>
      <c r="BU192" s="373"/>
      <c r="BV192" s="373"/>
      <c r="BW192" s="373"/>
      <c r="BX192" s="373"/>
      <c r="BY192" s="252"/>
      <c r="BZ192" s="339" t="str">
        <f t="shared" si="751"/>
        <v>0</v>
      </c>
      <c r="CB192" s="340">
        <f t="shared" si="752"/>
        <v>0</v>
      </c>
      <c r="CC192" s="341">
        <f t="shared" si="753"/>
        <v>0</v>
      </c>
      <c r="CD192" s="341">
        <f t="shared" si="754"/>
        <v>0</v>
      </c>
      <c r="CE192" s="341">
        <f t="shared" si="755"/>
        <v>0</v>
      </c>
      <c r="CF192" s="341">
        <f t="shared" si="756"/>
        <v>0</v>
      </c>
      <c r="CG192" s="342">
        <f t="shared" si="757"/>
        <v>0</v>
      </c>
      <c r="CH192" s="341">
        <f t="shared" si="758"/>
        <v>0</v>
      </c>
      <c r="CI192" s="342">
        <f t="shared" si="759"/>
        <v>0</v>
      </c>
      <c r="CJ192" s="341">
        <f t="shared" si="760"/>
        <v>0</v>
      </c>
      <c r="CK192" s="342">
        <f t="shared" si="761"/>
        <v>0</v>
      </c>
      <c r="CL192" s="341">
        <f t="shared" si="762"/>
        <v>0</v>
      </c>
      <c r="CM192" s="341">
        <f t="shared" si="763"/>
        <v>0</v>
      </c>
      <c r="CN192" s="341">
        <f t="shared" si="764"/>
        <v>0</v>
      </c>
      <c r="CO192" s="341">
        <f t="shared" si="765"/>
        <v>0</v>
      </c>
      <c r="CP192" s="341">
        <f t="shared" si="766"/>
        <v>0</v>
      </c>
      <c r="CQ192" s="342">
        <f t="shared" si="767"/>
        <v>0</v>
      </c>
      <c r="CR192" s="341">
        <f t="shared" si="768"/>
        <v>0</v>
      </c>
      <c r="CS192" s="342">
        <f t="shared" si="769"/>
        <v>0</v>
      </c>
      <c r="CT192" s="341">
        <f t="shared" si="770"/>
        <v>0</v>
      </c>
      <c r="CU192" s="342">
        <f t="shared" si="771"/>
        <v>0</v>
      </c>
      <c r="CV192" s="344">
        <f t="shared" si="68"/>
        <v>0</v>
      </c>
      <c r="CW192" s="344">
        <f t="shared" si="772"/>
        <v>0</v>
      </c>
      <c r="CX192" s="344">
        <f t="shared" si="69"/>
        <v>0</v>
      </c>
      <c r="CY192" s="344">
        <f t="shared" si="773"/>
        <v>0</v>
      </c>
      <c r="CZ192" s="344">
        <f t="shared" si="71"/>
        <v>0</v>
      </c>
      <c r="DA192" s="344">
        <f t="shared" si="774"/>
        <v>0</v>
      </c>
      <c r="DB192" s="344">
        <f t="shared" si="73"/>
        <v>0</v>
      </c>
      <c r="DC192" s="344">
        <f t="shared" si="775"/>
        <v>0</v>
      </c>
      <c r="DD192" s="344">
        <f t="shared" si="75"/>
        <v>0</v>
      </c>
      <c r="DE192" s="344">
        <f t="shared" si="776"/>
        <v>0</v>
      </c>
      <c r="DF192" s="344">
        <f t="shared" si="77"/>
        <v>0</v>
      </c>
      <c r="DG192" s="344">
        <f t="shared" si="777"/>
        <v>0</v>
      </c>
      <c r="DH192" s="344">
        <f t="shared" si="79"/>
        <v>0</v>
      </c>
      <c r="DI192" s="344">
        <f t="shared" si="778"/>
        <v>0</v>
      </c>
      <c r="DJ192" s="344">
        <f t="shared" si="779"/>
        <v>0</v>
      </c>
      <c r="DK192" s="344">
        <f t="shared" si="780"/>
        <v>0</v>
      </c>
      <c r="DL192" s="344">
        <f t="shared" si="781"/>
        <v>0</v>
      </c>
      <c r="DM192" s="342">
        <f t="shared" si="782"/>
        <v>0</v>
      </c>
      <c r="DN192" s="344">
        <f t="shared" si="783"/>
        <v>0</v>
      </c>
      <c r="DO192" s="342">
        <f t="shared" si="784"/>
        <v>0</v>
      </c>
      <c r="DP192" s="344">
        <f t="shared" si="785"/>
        <v>0</v>
      </c>
      <c r="DQ192" s="342">
        <f t="shared" si="786"/>
        <v>0</v>
      </c>
      <c r="DR192" s="341">
        <f t="shared" si="809"/>
        <v>0</v>
      </c>
      <c r="DS192" s="341">
        <f t="shared" si="787"/>
        <v>0</v>
      </c>
      <c r="DT192" s="341">
        <f t="shared" si="788"/>
        <v>0</v>
      </c>
      <c r="DU192" s="341">
        <f t="shared" si="789"/>
        <v>0</v>
      </c>
      <c r="DV192" s="341">
        <f t="shared" si="790"/>
        <v>0</v>
      </c>
      <c r="DW192" s="341">
        <f t="shared" si="791"/>
        <v>0</v>
      </c>
      <c r="DX192" s="341">
        <f t="shared" si="792"/>
        <v>0</v>
      </c>
      <c r="DY192" s="341">
        <f t="shared" si="793"/>
        <v>0</v>
      </c>
      <c r="DZ192" s="341">
        <f t="shared" si="794"/>
        <v>0</v>
      </c>
      <c r="EA192" s="341">
        <f t="shared" si="795"/>
        <v>0</v>
      </c>
      <c r="EB192" s="341">
        <f t="shared" si="796"/>
        <v>0</v>
      </c>
      <c r="EC192" s="341">
        <f t="shared" si="797"/>
        <v>0</v>
      </c>
      <c r="ED192" s="341">
        <f t="shared" si="798"/>
        <v>0</v>
      </c>
      <c r="EE192" s="341">
        <f t="shared" si="799"/>
        <v>0</v>
      </c>
      <c r="EF192" s="341">
        <f t="shared" si="800"/>
        <v>0</v>
      </c>
      <c r="EG192" s="341">
        <f t="shared" si="801"/>
        <v>0</v>
      </c>
      <c r="EH192" s="341">
        <f t="shared" si="802"/>
        <v>0</v>
      </c>
      <c r="EI192" s="346">
        <f t="shared" si="803"/>
        <v>0</v>
      </c>
      <c r="EJ192" s="341">
        <f t="shared" si="804"/>
        <v>0</v>
      </c>
      <c r="EK192" s="347">
        <f t="shared" si="805"/>
        <v>0</v>
      </c>
      <c r="EL192" s="341">
        <f t="shared" si="806"/>
        <v>0</v>
      </c>
      <c r="EM192" s="347">
        <f t="shared" si="807"/>
        <v>0</v>
      </c>
      <c r="EN192" s="348">
        <f t="shared" si="808"/>
        <v>0</v>
      </c>
    </row>
    <row r="193" spans="1:144" ht="19.5" customHeight="1">
      <c r="A193" s="349">
        <f t="shared" si="679"/>
        <v>180</v>
      </c>
      <c r="B193" s="1136"/>
      <c r="C193" s="1136"/>
      <c r="D193" s="350"/>
      <c r="E193" s="350"/>
      <c r="F193" s="350"/>
      <c r="G193" s="350"/>
      <c r="H193" s="350"/>
      <c r="I193" s="351" t="s">
        <v>17</v>
      </c>
      <c r="J193" s="350"/>
      <c r="K193" s="351" t="s">
        <v>44</v>
      </c>
      <c r="L193" s="350"/>
      <c r="M193" s="350"/>
      <c r="N193" s="326" t="str">
        <f>IF(L193="常勤",1,IF(M193="","",IF(M193=0,0,IF(ROUND(M193/⑤⑧処遇Ⅰ入力シート!$B$17,1)&lt;0.1,0.1,ROUND(M193/⑤⑧処遇Ⅰ入力シート!$B$17,1)))))</f>
        <v/>
      </c>
      <c r="O193" s="327"/>
      <c r="P193" s="328" t="s">
        <v>342</v>
      </c>
      <c r="Q193" s="352"/>
      <c r="R193" s="353"/>
      <c r="S193" s="354"/>
      <c r="T193" s="354"/>
      <c r="U193" s="355">
        <f t="shared" si="745"/>
        <v>0</v>
      </c>
      <c r="V193" s="354"/>
      <c r="W193" s="333" t="e">
        <f>ROUND((U193+V193)*⑤⑧処遇Ⅰ入力シート!$AG$17/⑤⑧処遇Ⅰ入力シート!$AC$17,0)</f>
        <v>#DIV/0!</v>
      </c>
      <c r="X193" s="356" t="e">
        <f t="shared" si="746"/>
        <v>#DIV/0!</v>
      </c>
      <c r="Y193" s="353"/>
      <c r="Z193" s="354"/>
      <c r="AA193" s="354"/>
      <c r="AB193" s="354"/>
      <c r="AC193" s="354"/>
      <c r="AD193" s="335">
        <f t="shared" si="747"/>
        <v>0</v>
      </c>
      <c r="AE193" s="333" t="e">
        <f>ROUND(AD193*⑤⑧処遇Ⅰ入力シート!$AG$17/⑤⑧処遇Ⅰ入力シート!$AC$17,0)</f>
        <v>#DIV/0!</v>
      </c>
      <c r="AF193" s="356" t="e">
        <f t="shared" si="748"/>
        <v>#DIV/0!</v>
      </c>
      <c r="AG193" s="357"/>
      <c r="AH193" s="354"/>
      <c r="AI193" s="354"/>
      <c r="AJ193" s="333" t="e">
        <f>ROUND(SUM(AG193:AI193)*⑤⑧処遇Ⅰ入力シート!$AG$17/⑤⑧処遇Ⅰ入力シート!$AC$17,0)</f>
        <v>#DIV/0!</v>
      </c>
      <c r="AK193" s="358" t="e">
        <f t="shared" si="749"/>
        <v>#DIV/0!</v>
      </c>
      <c r="AL193" s="338">
        <f t="shared" si="750"/>
        <v>0</v>
      </c>
      <c r="AM193" s="1131"/>
      <c r="AN193" s="1131"/>
      <c r="AO193" s="1131"/>
      <c r="AP193" s="252"/>
      <c r="AQ193" s="252"/>
      <c r="AR193" s="252"/>
      <c r="AS193" s="370"/>
      <c r="AT193" s="370"/>
      <c r="AU193" s="371"/>
      <c r="AV193" s="371"/>
      <c r="AW193" s="371"/>
      <c r="AX193" s="370"/>
      <c r="AY193" s="370"/>
      <c r="AZ193" s="372"/>
      <c r="BA193" s="372"/>
      <c r="BB193" s="373"/>
      <c r="BC193" s="373"/>
      <c r="BD193" s="373"/>
      <c r="BE193" s="373"/>
      <c r="BF193" s="373"/>
      <c r="BG193" s="373"/>
      <c r="BH193" s="228"/>
      <c r="BI193" s="370"/>
      <c r="BJ193" s="370"/>
      <c r="BK193" s="371"/>
      <c r="BL193" s="371"/>
      <c r="BM193" s="371"/>
      <c r="BN193" s="370"/>
      <c r="BO193" s="370"/>
      <c r="BP193" s="372"/>
      <c r="BQ193" s="372"/>
      <c r="BR193" s="372"/>
      <c r="BS193" s="373"/>
      <c r="BT193" s="373"/>
      <c r="BU193" s="373"/>
      <c r="BV193" s="373"/>
      <c r="BW193" s="373"/>
      <c r="BX193" s="373"/>
      <c r="BY193" s="252"/>
      <c r="BZ193" s="339" t="str">
        <f t="shared" si="751"/>
        <v>0</v>
      </c>
      <c r="CB193" s="340">
        <f t="shared" si="752"/>
        <v>0</v>
      </c>
      <c r="CC193" s="341">
        <f t="shared" si="753"/>
        <v>0</v>
      </c>
      <c r="CD193" s="341">
        <f t="shared" si="754"/>
        <v>0</v>
      </c>
      <c r="CE193" s="341">
        <f t="shared" si="755"/>
        <v>0</v>
      </c>
      <c r="CF193" s="341">
        <f t="shared" si="756"/>
        <v>0</v>
      </c>
      <c r="CG193" s="342">
        <f t="shared" si="757"/>
        <v>0</v>
      </c>
      <c r="CH193" s="341">
        <f t="shared" si="758"/>
        <v>0</v>
      </c>
      <c r="CI193" s="342">
        <f t="shared" si="759"/>
        <v>0</v>
      </c>
      <c r="CJ193" s="341">
        <f t="shared" si="760"/>
        <v>0</v>
      </c>
      <c r="CK193" s="342">
        <f t="shared" si="761"/>
        <v>0</v>
      </c>
      <c r="CL193" s="341">
        <f t="shared" si="762"/>
        <v>0</v>
      </c>
      <c r="CM193" s="341">
        <f t="shared" si="763"/>
        <v>0</v>
      </c>
      <c r="CN193" s="341">
        <f t="shared" si="764"/>
        <v>0</v>
      </c>
      <c r="CO193" s="341">
        <f t="shared" si="765"/>
        <v>0</v>
      </c>
      <c r="CP193" s="341">
        <f t="shared" si="766"/>
        <v>0</v>
      </c>
      <c r="CQ193" s="342">
        <f t="shared" si="767"/>
        <v>0</v>
      </c>
      <c r="CR193" s="341">
        <f t="shared" si="768"/>
        <v>0</v>
      </c>
      <c r="CS193" s="342">
        <f t="shared" si="769"/>
        <v>0</v>
      </c>
      <c r="CT193" s="341">
        <f t="shared" si="770"/>
        <v>0</v>
      </c>
      <c r="CU193" s="342">
        <f t="shared" si="771"/>
        <v>0</v>
      </c>
      <c r="CV193" s="344">
        <f t="shared" si="68"/>
        <v>0</v>
      </c>
      <c r="CW193" s="344">
        <f t="shared" si="772"/>
        <v>0</v>
      </c>
      <c r="CX193" s="344">
        <f t="shared" si="69"/>
        <v>0</v>
      </c>
      <c r="CY193" s="344">
        <f t="shared" si="773"/>
        <v>0</v>
      </c>
      <c r="CZ193" s="344">
        <f t="shared" si="71"/>
        <v>0</v>
      </c>
      <c r="DA193" s="344">
        <f t="shared" si="774"/>
        <v>0</v>
      </c>
      <c r="DB193" s="344">
        <f t="shared" si="73"/>
        <v>0</v>
      </c>
      <c r="DC193" s="344">
        <f t="shared" si="775"/>
        <v>0</v>
      </c>
      <c r="DD193" s="344">
        <f t="shared" si="75"/>
        <v>0</v>
      </c>
      <c r="DE193" s="344">
        <f t="shared" si="776"/>
        <v>0</v>
      </c>
      <c r="DF193" s="344">
        <f t="shared" si="77"/>
        <v>0</v>
      </c>
      <c r="DG193" s="344">
        <f t="shared" si="777"/>
        <v>0</v>
      </c>
      <c r="DH193" s="344">
        <f t="shared" si="79"/>
        <v>0</v>
      </c>
      <c r="DI193" s="344">
        <f t="shared" si="778"/>
        <v>0</v>
      </c>
      <c r="DJ193" s="344">
        <f t="shared" si="779"/>
        <v>0</v>
      </c>
      <c r="DK193" s="344">
        <f t="shared" si="780"/>
        <v>0</v>
      </c>
      <c r="DL193" s="344">
        <f t="shared" si="781"/>
        <v>0</v>
      </c>
      <c r="DM193" s="342">
        <f t="shared" si="782"/>
        <v>0</v>
      </c>
      <c r="DN193" s="344">
        <f t="shared" si="783"/>
        <v>0</v>
      </c>
      <c r="DO193" s="342">
        <f t="shared" si="784"/>
        <v>0</v>
      </c>
      <c r="DP193" s="344">
        <f t="shared" si="785"/>
        <v>0</v>
      </c>
      <c r="DQ193" s="342">
        <f t="shared" si="786"/>
        <v>0</v>
      </c>
      <c r="DR193" s="341">
        <f t="shared" si="809"/>
        <v>0</v>
      </c>
      <c r="DS193" s="341">
        <f t="shared" si="787"/>
        <v>0</v>
      </c>
      <c r="DT193" s="341">
        <f t="shared" si="788"/>
        <v>0</v>
      </c>
      <c r="DU193" s="341">
        <f t="shared" si="789"/>
        <v>0</v>
      </c>
      <c r="DV193" s="341">
        <f t="shared" si="790"/>
        <v>0</v>
      </c>
      <c r="DW193" s="341">
        <f t="shared" si="791"/>
        <v>0</v>
      </c>
      <c r="DX193" s="341">
        <f t="shared" si="792"/>
        <v>0</v>
      </c>
      <c r="DY193" s="341">
        <f t="shared" si="793"/>
        <v>0</v>
      </c>
      <c r="DZ193" s="341">
        <f t="shared" si="794"/>
        <v>0</v>
      </c>
      <c r="EA193" s="341">
        <f t="shared" si="795"/>
        <v>0</v>
      </c>
      <c r="EB193" s="341">
        <f t="shared" si="796"/>
        <v>0</v>
      </c>
      <c r="EC193" s="341">
        <f t="shared" si="797"/>
        <v>0</v>
      </c>
      <c r="ED193" s="341">
        <f t="shared" si="798"/>
        <v>0</v>
      </c>
      <c r="EE193" s="341">
        <f t="shared" si="799"/>
        <v>0</v>
      </c>
      <c r="EF193" s="341">
        <f t="shared" si="800"/>
        <v>0</v>
      </c>
      <c r="EG193" s="341">
        <f t="shared" si="801"/>
        <v>0</v>
      </c>
      <c r="EH193" s="341">
        <f t="shared" si="802"/>
        <v>0</v>
      </c>
      <c r="EI193" s="346">
        <f t="shared" si="803"/>
        <v>0</v>
      </c>
      <c r="EJ193" s="341">
        <f t="shared" si="804"/>
        <v>0</v>
      </c>
      <c r="EK193" s="347">
        <f t="shared" si="805"/>
        <v>0</v>
      </c>
      <c r="EL193" s="341">
        <f t="shared" si="806"/>
        <v>0</v>
      </c>
      <c r="EM193" s="347">
        <f t="shared" si="807"/>
        <v>0</v>
      </c>
      <c r="EN193" s="348">
        <f t="shared" si="808"/>
        <v>0</v>
      </c>
    </row>
    <row r="194" spans="1:144" ht="19.5" customHeight="1">
      <c r="A194" s="349">
        <f t="shared" si="679"/>
        <v>181</v>
      </c>
      <c r="B194" s="1136"/>
      <c r="C194" s="1136"/>
      <c r="D194" s="350"/>
      <c r="E194" s="350"/>
      <c r="F194" s="350"/>
      <c r="G194" s="350"/>
      <c r="H194" s="350"/>
      <c r="I194" s="351" t="s">
        <v>17</v>
      </c>
      <c r="J194" s="350"/>
      <c r="K194" s="351" t="s">
        <v>44</v>
      </c>
      <c r="L194" s="350"/>
      <c r="M194" s="350"/>
      <c r="N194" s="326" t="str">
        <f>IF(L194="常勤",1,IF(M194="","",IF(M194=0,0,IF(ROUND(M194/⑤⑧処遇Ⅰ入力シート!$B$17,1)&lt;0.1,0.1,ROUND(M194/⑤⑧処遇Ⅰ入力シート!$B$17,1)))))</f>
        <v/>
      </c>
      <c r="O194" s="327"/>
      <c r="P194" s="328" t="s">
        <v>342</v>
      </c>
      <c r="Q194" s="352"/>
      <c r="R194" s="353"/>
      <c r="S194" s="354"/>
      <c r="T194" s="354"/>
      <c r="U194" s="355">
        <f t="shared" si="745"/>
        <v>0</v>
      </c>
      <c r="V194" s="354"/>
      <c r="W194" s="333" t="e">
        <f>ROUND((U194+V194)*⑤⑧処遇Ⅰ入力シート!$AG$17/⑤⑧処遇Ⅰ入力シート!$AC$17,0)</f>
        <v>#DIV/0!</v>
      </c>
      <c r="X194" s="356" t="e">
        <f t="shared" si="746"/>
        <v>#DIV/0!</v>
      </c>
      <c r="Y194" s="353"/>
      <c r="Z194" s="354"/>
      <c r="AA194" s="354"/>
      <c r="AB194" s="354"/>
      <c r="AC194" s="354"/>
      <c r="AD194" s="335">
        <f t="shared" si="747"/>
        <v>0</v>
      </c>
      <c r="AE194" s="333" t="e">
        <f>ROUND(AD194*⑤⑧処遇Ⅰ入力シート!$AG$17/⑤⑧処遇Ⅰ入力シート!$AC$17,0)</f>
        <v>#DIV/0!</v>
      </c>
      <c r="AF194" s="356" t="e">
        <f t="shared" si="748"/>
        <v>#DIV/0!</v>
      </c>
      <c r="AG194" s="357"/>
      <c r="AH194" s="354"/>
      <c r="AI194" s="354"/>
      <c r="AJ194" s="333" t="e">
        <f>ROUND(SUM(AG194:AI194)*⑤⑧処遇Ⅰ入力シート!$AG$17/⑤⑧処遇Ⅰ入力シート!$AC$17,0)</f>
        <v>#DIV/0!</v>
      </c>
      <c r="AK194" s="358" t="e">
        <f t="shared" si="749"/>
        <v>#DIV/0!</v>
      </c>
      <c r="AL194" s="338">
        <f t="shared" si="750"/>
        <v>0</v>
      </c>
      <c r="AM194" s="1131"/>
      <c r="AN194" s="1131"/>
      <c r="AO194" s="1131"/>
      <c r="AP194" s="252"/>
      <c r="AQ194" s="252"/>
      <c r="AR194" s="252"/>
      <c r="AS194" s="370"/>
      <c r="AT194" s="370"/>
      <c r="AU194" s="371"/>
      <c r="AV194" s="371"/>
      <c r="AW194" s="371"/>
      <c r="AX194" s="370"/>
      <c r="AY194" s="370"/>
      <c r="AZ194" s="372"/>
      <c r="BA194" s="372"/>
      <c r="BB194" s="373"/>
      <c r="BC194" s="373"/>
      <c r="BD194" s="373"/>
      <c r="BE194" s="373"/>
      <c r="BF194" s="373"/>
      <c r="BG194" s="373"/>
      <c r="BH194" s="228"/>
      <c r="BI194" s="370"/>
      <c r="BJ194" s="370"/>
      <c r="BK194" s="371"/>
      <c r="BL194" s="371"/>
      <c r="BM194" s="371"/>
      <c r="BN194" s="370"/>
      <c r="BO194" s="370"/>
      <c r="BP194" s="372"/>
      <c r="BQ194" s="372"/>
      <c r="BR194" s="372"/>
      <c r="BS194" s="373"/>
      <c r="BT194" s="373"/>
      <c r="BU194" s="373"/>
      <c r="BV194" s="373"/>
      <c r="BW194" s="373"/>
      <c r="BX194" s="373"/>
      <c r="BY194" s="252"/>
      <c r="BZ194" s="339" t="str">
        <f t="shared" si="751"/>
        <v>0</v>
      </c>
      <c r="CB194" s="340">
        <f t="shared" si="752"/>
        <v>0</v>
      </c>
      <c r="CC194" s="341">
        <f t="shared" si="753"/>
        <v>0</v>
      </c>
      <c r="CD194" s="341">
        <f t="shared" si="754"/>
        <v>0</v>
      </c>
      <c r="CE194" s="341">
        <f t="shared" si="755"/>
        <v>0</v>
      </c>
      <c r="CF194" s="341">
        <f t="shared" si="756"/>
        <v>0</v>
      </c>
      <c r="CG194" s="342">
        <f t="shared" si="757"/>
        <v>0</v>
      </c>
      <c r="CH194" s="341">
        <f t="shared" si="758"/>
        <v>0</v>
      </c>
      <c r="CI194" s="342">
        <f t="shared" si="759"/>
        <v>0</v>
      </c>
      <c r="CJ194" s="341">
        <f t="shared" si="760"/>
        <v>0</v>
      </c>
      <c r="CK194" s="342">
        <f t="shared" si="761"/>
        <v>0</v>
      </c>
      <c r="CL194" s="341">
        <f t="shared" si="762"/>
        <v>0</v>
      </c>
      <c r="CM194" s="341">
        <f t="shared" si="763"/>
        <v>0</v>
      </c>
      <c r="CN194" s="341">
        <f t="shared" si="764"/>
        <v>0</v>
      </c>
      <c r="CO194" s="341">
        <f t="shared" si="765"/>
        <v>0</v>
      </c>
      <c r="CP194" s="341">
        <f t="shared" si="766"/>
        <v>0</v>
      </c>
      <c r="CQ194" s="342">
        <f t="shared" si="767"/>
        <v>0</v>
      </c>
      <c r="CR194" s="341">
        <f t="shared" si="768"/>
        <v>0</v>
      </c>
      <c r="CS194" s="342">
        <f t="shared" si="769"/>
        <v>0</v>
      </c>
      <c r="CT194" s="341">
        <f t="shared" si="770"/>
        <v>0</v>
      </c>
      <c r="CU194" s="342">
        <f t="shared" si="771"/>
        <v>0</v>
      </c>
      <c r="CV194" s="344">
        <f t="shared" si="68"/>
        <v>0</v>
      </c>
      <c r="CW194" s="344">
        <f t="shared" si="772"/>
        <v>0</v>
      </c>
      <c r="CX194" s="344">
        <f t="shared" si="69"/>
        <v>0</v>
      </c>
      <c r="CY194" s="344">
        <f t="shared" si="773"/>
        <v>0</v>
      </c>
      <c r="CZ194" s="344">
        <f t="shared" si="71"/>
        <v>0</v>
      </c>
      <c r="DA194" s="344">
        <f t="shared" si="774"/>
        <v>0</v>
      </c>
      <c r="DB194" s="344">
        <f t="shared" si="73"/>
        <v>0</v>
      </c>
      <c r="DC194" s="344">
        <f t="shared" si="775"/>
        <v>0</v>
      </c>
      <c r="DD194" s="344">
        <f t="shared" si="75"/>
        <v>0</v>
      </c>
      <c r="DE194" s="344">
        <f t="shared" si="776"/>
        <v>0</v>
      </c>
      <c r="DF194" s="344">
        <f t="shared" si="77"/>
        <v>0</v>
      </c>
      <c r="DG194" s="344">
        <f t="shared" si="777"/>
        <v>0</v>
      </c>
      <c r="DH194" s="344">
        <f t="shared" si="79"/>
        <v>0</v>
      </c>
      <c r="DI194" s="344">
        <f t="shared" si="778"/>
        <v>0</v>
      </c>
      <c r="DJ194" s="344">
        <f t="shared" si="779"/>
        <v>0</v>
      </c>
      <c r="DK194" s="344">
        <f t="shared" si="780"/>
        <v>0</v>
      </c>
      <c r="DL194" s="344">
        <f t="shared" si="781"/>
        <v>0</v>
      </c>
      <c r="DM194" s="342">
        <f t="shared" si="782"/>
        <v>0</v>
      </c>
      <c r="DN194" s="344">
        <f t="shared" si="783"/>
        <v>0</v>
      </c>
      <c r="DO194" s="342">
        <f t="shared" si="784"/>
        <v>0</v>
      </c>
      <c r="DP194" s="344">
        <f t="shared" si="785"/>
        <v>0</v>
      </c>
      <c r="DQ194" s="342">
        <f t="shared" si="786"/>
        <v>0</v>
      </c>
      <c r="DR194" s="341">
        <f t="shared" si="809"/>
        <v>0</v>
      </c>
      <c r="DS194" s="341">
        <f t="shared" si="787"/>
        <v>0</v>
      </c>
      <c r="DT194" s="341">
        <f t="shared" si="788"/>
        <v>0</v>
      </c>
      <c r="DU194" s="341">
        <f t="shared" si="789"/>
        <v>0</v>
      </c>
      <c r="DV194" s="341">
        <f t="shared" si="790"/>
        <v>0</v>
      </c>
      <c r="DW194" s="341">
        <f t="shared" si="791"/>
        <v>0</v>
      </c>
      <c r="DX194" s="341">
        <f t="shared" si="792"/>
        <v>0</v>
      </c>
      <c r="DY194" s="341">
        <f t="shared" si="793"/>
        <v>0</v>
      </c>
      <c r="DZ194" s="341">
        <f t="shared" si="794"/>
        <v>0</v>
      </c>
      <c r="EA194" s="341">
        <f t="shared" si="795"/>
        <v>0</v>
      </c>
      <c r="EB194" s="341">
        <f t="shared" si="796"/>
        <v>0</v>
      </c>
      <c r="EC194" s="341">
        <f t="shared" si="797"/>
        <v>0</v>
      </c>
      <c r="ED194" s="341">
        <f t="shared" si="798"/>
        <v>0</v>
      </c>
      <c r="EE194" s="341">
        <f t="shared" si="799"/>
        <v>0</v>
      </c>
      <c r="EF194" s="341">
        <f t="shared" si="800"/>
        <v>0</v>
      </c>
      <c r="EG194" s="341">
        <f t="shared" si="801"/>
        <v>0</v>
      </c>
      <c r="EH194" s="341">
        <f t="shared" si="802"/>
        <v>0</v>
      </c>
      <c r="EI194" s="346">
        <f t="shared" si="803"/>
        <v>0</v>
      </c>
      <c r="EJ194" s="341">
        <f t="shared" si="804"/>
        <v>0</v>
      </c>
      <c r="EK194" s="347">
        <f t="shared" si="805"/>
        <v>0</v>
      </c>
      <c r="EL194" s="341">
        <f t="shared" si="806"/>
        <v>0</v>
      </c>
      <c r="EM194" s="347">
        <f t="shared" si="807"/>
        <v>0</v>
      </c>
      <c r="EN194" s="348">
        <f t="shared" si="808"/>
        <v>0</v>
      </c>
    </row>
    <row r="195" spans="1:144" ht="19.5" customHeight="1">
      <c r="A195" s="349">
        <f t="shared" si="679"/>
        <v>182</v>
      </c>
      <c r="B195" s="1136"/>
      <c r="C195" s="1136"/>
      <c r="D195" s="350"/>
      <c r="E195" s="350"/>
      <c r="F195" s="350"/>
      <c r="G195" s="350"/>
      <c r="H195" s="350"/>
      <c r="I195" s="351" t="s">
        <v>17</v>
      </c>
      <c r="J195" s="350"/>
      <c r="K195" s="351" t="s">
        <v>44</v>
      </c>
      <c r="L195" s="350"/>
      <c r="M195" s="350"/>
      <c r="N195" s="326" t="str">
        <f>IF(L195="常勤",1,IF(M195="","",IF(M195=0,0,IF(ROUND(M195/⑤⑧処遇Ⅰ入力シート!$B$17,1)&lt;0.1,0.1,ROUND(M195/⑤⑧処遇Ⅰ入力シート!$B$17,1)))))</f>
        <v/>
      </c>
      <c r="O195" s="327"/>
      <c r="P195" s="328" t="s">
        <v>342</v>
      </c>
      <c r="Q195" s="352"/>
      <c r="R195" s="353"/>
      <c r="S195" s="354"/>
      <c r="T195" s="354"/>
      <c r="U195" s="355">
        <f t="shared" si="681"/>
        <v>0</v>
      </c>
      <c r="V195" s="354"/>
      <c r="W195" s="333" t="e">
        <f>ROUND((U195+V195)*⑤⑧処遇Ⅰ入力シート!$AG$17/⑤⑧処遇Ⅰ入力シート!$AC$17,0)</f>
        <v>#DIV/0!</v>
      </c>
      <c r="X195" s="356" t="e">
        <f t="shared" si="682"/>
        <v>#DIV/0!</v>
      </c>
      <c r="Y195" s="353"/>
      <c r="Z195" s="354"/>
      <c r="AA195" s="354"/>
      <c r="AB195" s="354"/>
      <c r="AC195" s="354"/>
      <c r="AD195" s="335">
        <f t="shared" si="683"/>
        <v>0</v>
      </c>
      <c r="AE195" s="333" t="e">
        <f>ROUND(AD195*⑤⑧処遇Ⅰ入力シート!$AG$17/⑤⑧処遇Ⅰ入力シート!$AC$17,0)</f>
        <v>#DIV/0!</v>
      </c>
      <c r="AF195" s="356" t="e">
        <f t="shared" si="684"/>
        <v>#DIV/0!</v>
      </c>
      <c r="AG195" s="357"/>
      <c r="AH195" s="354"/>
      <c r="AI195" s="354"/>
      <c r="AJ195" s="333" t="e">
        <f>ROUND(SUM(AG195:AI195)*⑤⑧処遇Ⅰ入力シート!$AG$17/⑤⑧処遇Ⅰ入力シート!$AC$17,0)</f>
        <v>#DIV/0!</v>
      </c>
      <c r="AK195" s="358" t="e">
        <f t="shared" si="685"/>
        <v>#DIV/0!</v>
      </c>
      <c r="AL195" s="338">
        <f t="shared" si="686"/>
        <v>0</v>
      </c>
      <c r="AM195" s="1131"/>
      <c r="AN195" s="1131"/>
      <c r="AO195" s="1131"/>
      <c r="AP195" s="252"/>
      <c r="AQ195" s="252"/>
      <c r="AR195" s="252"/>
      <c r="AS195" s="370"/>
      <c r="AT195" s="370"/>
      <c r="AU195" s="371"/>
      <c r="AV195" s="371"/>
      <c r="AW195" s="371"/>
      <c r="AX195" s="370"/>
      <c r="AY195" s="370"/>
      <c r="AZ195" s="372"/>
      <c r="BA195" s="372"/>
      <c r="BB195" s="373"/>
      <c r="BC195" s="373"/>
      <c r="BD195" s="373"/>
      <c r="BE195" s="373"/>
      <c r="BF195" s="373"/>
      <c r="BG195" s="373"/>
      <c r="BH195" s="228"/>
      <c r="BI195" s="370"/>
      <c r="BJ195" s="370"/>
      <c r="BK195" s="371"/>
      <c r="BL195" s="371"/>
      <c r="BM195" s="371"/>
      <c r="BN195" s="370"/>
      <c r="BO195" s="370"/>
      <c r="BP195" s="372"/>
      <c r="BQ195" s="372"/>
      <c r="BR195" s="372"/>
      <c r="BS195" s="373"/>
      <c r="BT195" s="373"/>
      <c r="BU195" s="373"/>
      <c r="BV195" s="373"/>
      <c r="BW195" s="373"/>
      <c r="BX195" s="373"/>
      <c r="BY195" s="252"/>
      <c r="BZ195" s="339" t="str">
        <f t="shared" si="687"/>
        <v>0</v>
      </c>
      <c r="CB195" s="340">
        <f t="shared" si="688"/>
        <v>0</v>
      </c>
      <c r="CC195" s="341">
        <f t="shared" si="689"/>
        <v>0</v>
      </c>
      <c r="CD195" s="341">
        <f t="shared" si="690"/>
        <v>0</v>
      </c>
      <c r="CE195" s="341">
        <f t="shared" si="691"/>
        <v>0</v>
      </c>
      <c r="CF195" s="341">
        <f t="shared" si="692"/>
        <v>0</v>
      </c>
      <c r="CG195" s="342">
        <f t="shared" si="693"/>
        <v>0</v>
      </c>
      <c r="CH195" s="341">
        <f t="shared" si="694"/>
        <v>0</v>
      </c>
      <c r="CI195" s="342">
        <f t="shared" si="695"/>
        <v>0</v>
      </c>
      <c r="CJ195" s="341">
        <f t="shared" si="696"/>
        <v>0</v>
      </c>
      <c r="CK195" s="342">
        <f t="shared" si="697"/>
        <v>0</v>
      </c>
      <c r="CL195" s="341">
        <f t="shared" si="698"/>
        <v>0</v>
      </c>
      <c r="CM195" s="341">
        <f t="shared" si="699"/>
        <v>0</v>
      </c>
      <c r="CN195" s="341">
        <f t="shared" si="700"/>
        <v>0</v>
      </c>
      <c r="CO195" s="341">
        <f t="shared" si="701"/>
        <v>0</v>
      </c>
      <c r="CP195" s="341">
        <f t="shared" si="702"/>
        <v>0</v>
      </c>
      <c r="CQ195" s="342">
        <f t="shared" si="703"/>
        <v>0</v>
      </c>
      <c r="CR195" s="341">
        <f t="shared" si="704"/>
        <v>0</v>
      </c>
      <c r="CS195" s="342">
        <f t="shared" si="705"/>
        <v>0</v>
      </c>
      <c r="CT195" s="341">
        <f t="shared" si="706"/>
        <v>0</v>
      </c>
      <c r="CU195" s="342">
        <f t="shared" si="707"/>
        <v>0</v>
      </c>
      <c r="CV195" s="344">
        <f t="shared" si="68"/>
        <v>0</v>
      </c>
      <c r="CW195" s="344">
        <f t="shared" si="708"/>
        <v>0</v>
      </c>
      <c r="CX195" s="344">
        <f t="shared" si="69"/>
        <v>0</v>
      </c>
      <c r="CY195" s="344">
        <f t="shared" si="709"/>
        <v>0</v>
      </c>
      <c r="CZ195" s="344">
        <f t="shared" si="71"/>
        <v>0</v>
      </c>
      <c r="DA195" s="344">
        <f t="shared" si="710"/>
        <v>0</v>
      </c>
      <c r="DB195" s="344">
        <f t="shared" si="73"/>
        <v>0</v>
      </c>
      <c r="DC195" s="344">
        <f t="shared" si="711"/>
        <v>0</v>
      </c>
      <c r="DD195" s="344">
        <f t="shared" si="75"/>
        <v>0</v>
      </c>
      <c r="DE195" s="344">
        <f t="shared" si="712"/>
        <v>0</v>
      </c>
      <c r="DF195" s="344">
        <f t="shared" si="77"/>
        <v>0</v>
      </c>
      <c r="DG195" s="344">
        <f t="shared" si="713"/>
        <v>0</v>
      </c>
      <c r="DH195" s="344">
        <f t="shared" si="79"/>
        <v>0</v>
      </c>
      <c r="DI195" s="344">
        <f t="shared" si="714"/>
        <v>0</v>
      </c>
      <c r="DJ195" s="344">
        <f t="shared" si="715"/>
        <v>0</v>
      </c>
      <c r="DK195" s="344">
        <f t="shared" si="716"/>
        <v>0</v>
      </c>
      <c r="DL195" s="344">
        <f t="shared" si="717"/>
        <v>0</v>
      </c>
      <c r="DM195" s="342">
        <f t="shared" si="718"/>
        <v>0</v>
      </c>
      <c r="DN195" s="344">
        <f t="shared" si="719"/>
        <v>0</v>
      </c>
      <c r="DO195" s="342">
        <f t="shared" si="720"/>
        <v>0</v>
      </c>
      <c r="DP195" s="344">
        <f t="shared" si="721"/>
        <v>0</v>
      </c>
      <c r="DQ195" s="342">
        <f t="shared" si="722"/>
        <v>0</v>
      </c>
      <c r="DR195" s="341">
        <f t="shared" si="809"/>
        <v>0</v>
      </c>
      <c r="DS195" s="341">
        <f t="shared" si="723"/>
        <v>0</v>
      </c>
      <c r="DT195" s="341">
        <f t="shared" si="724"/>
        <v>0</v>
      </c>
      <c r="DU195" s="341">
        <f t="shared" si="725"/>
        <v>0</v>
      </c>
      <c r="DV195" s="341">
        <f t="shared" si="726"/>
        <v>0</v>
      </c>
      <c r="DW195" s="341">
        <f t="shared" si="727"/>
        <v>0</v>
      </c>
      <c r="DX195" s="341">
        <f t="shared" si="728"/>
        <v>0</v>
      </c>
      <c r="DY195" s="341">
        <f t="shared" si="729"/>
        <v>0</v>
      </c>
      <c r="DZ195" s="341">
        <f t="shared" si="730"/>
        <v>0</v>
      </c>
      <c r="EA195" s="341">
        <f t="shared" si="731"/>
        <v>0</v>
      </c>
      <c r="EB195" s="341">
        <f t="shared" si="732"/>
        <v>0</v>
      </c>
      <c r="EC195" s="341">
        <f t="shared" si="733"/>
        <v>0</v>
      </c>
      <c r="ED195" s="341">
        <f t="shared" si="734"/>
        <v>0</v>
      </c>
      <c r="EE195" s="341">
        <f t="shared" si="735"/>
        <v>0</v>
      </c>
      <c r="EF195" s="341">
        <f t="shared" si="736"/>
        <v>0</v>
      </c>
      <c r="EG195" s="341">
        <f t="shared" si="737"/>
        <v>0</v>
      </c>
      <c r="EH195" s="341">
        <f t="shared" si="738"/>
        <v>0</v>
      </c>
      <c r="EI195" s="346">
        <f t="shared" si="739"/>
        <v>0</v>
      </c>
      <c r="EJ195" s="341">
        <f t="shared" si="740"/>
        <v>0</v>
      </c>
      <c r="EK195" s="347">
        <f t="shared" si="741"/>
        <v>0</v>
      </c>
      <c r="EL195" s="341">
        <f t="shared" si="742"/>
        <v>0</v>
      </c>
      <c r="EM195" s="347">
        <f t="shared" si="743"/>
        <v>0</v>
      </c>
      <c r="EN195" s="348">
        <f t="shared" si="744"/>
        <v>0</v>
      </c>
    </row>
    <row r="196" spans="1:144" ht="19.5" customHeight="1">
      <c r="A196" s="349">
        <f t="shared" si="679"/>
        <v>183</v>
      </c>
      <c r="B196" s="1136"/>
      <c r="C196" s="1136"/>
      <c r="D196" s="350"/>
      <c r="E196" s="350"/>
      <c r="F196" s="350"/>
      <c r="G196" s="350"/>
      <c r="H196" s="350"/>
      <c r="I196" s="351" t="s">
        <v>17</v>
      </c>
      <c r="J196" s="350"/>
      <c r="K196" s="351" t="s">
        <v>44</v>
      </c>
      <c r="L196" s="350"/>
      <c r="M196" s="350"/>
      <c r="N196" s="326" t="str">
        <f>IF(L196="常勤",1,IF(M196="","",IF(M196=0,0,IF(ROUND(M196/⑤⑧処遇Ⅰ入力シート!$B$17,1)&lt;0.1,0.1,ROUND(M196/⑤⑧処遇Ⅰ入力シート!$B$17,1)))))</f>
        <v/>
      </c>
      <c r="O196" s="327"/>
      <c r="P196" s="328" t="s">
        <v>342</v>
      </c>
      <c r="Q196" s="352"/>
      <c r="R196" s="353"/>
      <c r="S196" s="354"/>
      <c r="T196" s="354"/>
      <c r="U196" s="355">
        <f t="shared" si="681"/>
        <v>0</v>
      </c>
      <c r="V196" s="354"/>
      <c r="W196" s="333" t="e">
        <f>ROUND((U196+V196)*⑤⑧処遇Ⅰ入力シート!$AG$17/⑤⑧処遇Ⅰ入力シート!$AC$17,0)</f>
        <v>#DIV/0!</v>
      </c>
      <c r="X196" s="356" t="e">
        <f t="shared" si="682"/>
        <v>#DIV/0!</v>
      </c>
      <c r="Y196" s="353"/>
      <c r="Z196" s="354"/>
      <c r="AA196" s="354"/>
      <c r="AB196" s="354"/>
      <c r="AC196" s="354"/>
      <c r="AD196" s="335">
        <f t="shared" si="683"/>
        <v>0</v>
      </c>
      <c r="AE196" s="333" t="e">
        <f>ROUND(AD196*⑤⑧処遇Ⅰ入力シート!$AG$17/⑤⑧処遇Ⅰ入力シート!$AC$17,0)</f>
        <v>#DIV/0!</v>
      </c>
      <c r="AF196" s="356" t="e">
        <f t="shared" si="684"/>
        <v>#DIV/0!</v>
      </c>
      <c r="AG196" s="357"/>
      <c r="AH196" s="354"/>
      <c r="AI196" s="354"/>
      <c r="AJ196" s="333" t="e">
        <f>ROUND(SUM(AG196:AI196)*⑤⑧処遇Ⅰ入力シート!$AG$17/⑤⑧処遇Ⅰ入力シート!$AC$17,0)</f>
        <v>#DIV/0!</v>
      </c>
      <c r="AK196" s="358" t="e">
        <f t="shared" si="685"/>
        <v>#DIV/0!</v>
      </c>
      <c r="AL196" s="338">
        <f t="shared" si="686"/>
        <v>0</v>
      </c>
      <c r="AM196" s="1131"/>
      <c r="AN196" s="1131"/>
      <c r="AO196" s="1131"/>
      <c r="AP196" s="252"/>
      <c r="AQ196" s="252"/>
      <c r="AR196" s="252"/>
      <c r="AS196" s="370"/>
      <c r="AT196" s="370"/>
      <c r="AU196" s="371"/>
      <c r="AV196" s="371"/>
      <c r="AW196" s="371"/>
      <c r="AX196" s="370"/>
      <c r="AY196" s="370"/>
      <c r="AZ196" s="372"/>
      <c r="BA196" s="372"/>
      <c r="BB196" s="373"/>
      <c r="BC196" s="373"/>
      <c r="BD196" s="373"/>
      <c r="BE196" s="373"/>
      <c r="BF196" s="373"/>
      <c r="BG196" s="373"/>
      <c r="BH196" s="228"/>
      <c r="BI196" s="370"/>
      <c r="BJ196" s="370"/>
      <c r="BK196" s="371"/>
      <c r="BL196" s="371"/>
      <c r="BM196" s="371"/>
      <c r="BN196" s="370"/>
      <c r="BO196" s="370"/>
      <c r="BP196" s="372"/>
      <c r="BQ196" s="372"/>
      <c r="BR196" s="372"/>
      <c r="BS196" s="373"/>
      <c r="BT196" s="373"/>
      <c r="BU196" s="373"/>
      <c r="BV196" s="373"/>
      <c r="BW196" s="373"/>
      <c r="BX196" s="373"/>
      <c r="BY196" s="252"/>
      <c r="BZ196" s="339" t="str">
        <f t="shared" si="687"/>
        <v>0</v>
      </c>
      <c r="CB196" s="340">
        <f t="shared" si="688"/>
        <v>0</v>
      </c>
      <c r="CC196" s="341">
        <f t="shared" si="689"/>
        <v>0</v>
      </c>
      <c r="CD196" s="341">
        <f t="shared" si="690"/>
        <v>0</v>
      </c>
      <c r="CE196" s="341">
        <f t="shared" si="691"/>
        <v>0</v>
      </c>
      <c r="CF196" s="341">
        <f t="shared" si="692"/>
        <v>0</v>
      </c>
      <c r="CG196" s="342">
        <f t="shared" si="693"/>
        <v>0</v>
      </c>
      <c r="CH196" s="341">
        <f t="shared" si="694"/>
        <v>0</v>
      </c>
      <c r="CI196" s="342">
        <f t="shared" si="695"/>
        <v>0</v>
      </c>
      <c r="CJ196" s="341">
        <f t="shared" si="696"/>
        <v>0</v>
      </c>
      <c r="CK196" s="342">
        <f t="shared" si="697"/>
        <v>0</v>
      </c>
      <c r="CL196" s="341">
        <f t="shared" si="698"/>
        <v>0</v>
      </c>
      <c r="CM196" s="341">
        <f t="shared" si="699"/>
        <v>0</v>
      </c>
      <c r="CN196" s="341">
        <f t="shared" si="700"/>
        <v>0</v>
      </c>
      <c r="CO196" s="341">
        <f t="shared" si="701"/>
        <v>0</v>
      </c>
      <c r="CP196" s="341">
        <f t="shared" si="702"/>
        <v>0</v>
      </c>
      <c r="CQ196" s="342">
        <f t="shared" si="703"/>
        <v>0</v>
      </c>
      <c r="CR196" s="341">
        <f t="shared" si="704"/>
        <v>0</v>
      </c>
      <c r="CS196" s="342">
        <f t="shared" si="705"/>
        <v>0</v>
      </c>
      <c r="CT196" s="341">
        <f t="shared" si="706"/>
        <v>0</v>
      </c>
      <c r="CU196" s="342">
        <f t="shared" si="707"/>
        <v>0</v>
      </c>
      <c r="CV196" s="344">
        <f t="shared" si="68"/>
        <v>0</v>
      </c>
      <c r="CW196" s="344">
        <f t="shared" si="708"/>
        <v>0</v>
      </c>
      <c r="CX196" s="344">
        <f t="shared" si="69"/>
        <v>0</v>
      </c>
      <c r="CY196" s="344">
        <f t="shared" si="709"/>
        <v>0</v>
      </c>
      <c r="CZ196" s="344">
        <f t="shared" si="71"/>
        <v>0</v>
      </c>
      <c r="DA196" s="344">
        <f t="shared" si="710"/>
        <v>0</v>
      </c>
      <c r="DB196" s="344">
        <f t="shared" si="73"/>
        <v>0</v>
      </c>
      <c r="DC196" s="344">
        <f t="shared" si="711"/>
        <v>0</v>
      </c>
      <c r="DD196" s="344">
        <f t="shared" si="75"/>
        <v>0</v>
      </c>
      <c r="DE196" s="344">
        <f t="shared" si="712"/>
        <v>0</v>
      </c>
      <c r="DF196" s="344">
        <f t="shared" si="77"/>
        <v>0</v>
      </c>
      <c r="DG196" s="344">
        <f t="shared" si="713"/>
        <v>0</v>
      </c>
      <c r="DH196" s="344">
        <f t="shared" si="79"/>
        <v>0</v>
      </c>
      <c r="DI196" s="344">
        <f t="shared" si="714"/>
        <v>0</v>
      </c>
      <c r="DJ196" s="344">
        <f t="shared" si="715"/>
        <v>0</v>
      </c>
      <c r="DK196" s="344">
        <f t="shared" si="716"/>
        <v>0</v>
      </c>
      <c r="DL196" s="344">
        <f t="shared" si="717"/>
        <v>0</v>
      </c>
      <c r="DM196" s="342">
        <f t="shared" si="718"/>
        <v>0</v>
      </c>
      <c r="DN196" s="344">
        <f t="shared" si="719"/>
        <v>0</v>
      </c>
      <c r="DO196" s="342">
        <f t="shared" si="720"/>
        <v>0</v>
      </c>
      <c r="DP196" s="344">
        <f t="shared" si="721"/>
        <v>0</v>
      </c>
      <c r="DQ196" s="342">
        <f t="shared" si="722"/>
        <v>0</v>
      </c>
      <c r="DR196" s="341">
        <f t="shared" si="809"/>
        <v>0</v>
      </c>
      <c r="DS196" s="341">
        <f t="shared" si="723"/>
        <v>0</v>
      </c>
      <c r="DT196" s="341">
        <f t="shared" si="724"/>
        <v>0</v>
      </c>
      <c r="DU196" s="341">
        <f t="shared" si="725"/>
        <v>0</v>
      </c>
      <c r="DV196" s="341">
        <f t="shared" si="726"/>
        <v>0</v>
      </c>
      <c r="DW196" s="341">
        <f t="shared" si="727"/>
        <v>0</v>
      </c>
      <c r="DX196" s="341">
        <f t="shared" si="728"/>
        <v>0</v>
      </c>
      <c r="DY196" s="341">
        <f t="shared" si="729"/>
        <v>0</v>
      </c>
      <c r="DZ196" s="341">
        <f t="shared" si="730"/>
        <v>0</v>
      </c>
      <c r="EA196" s="341">
        <f t="shared" si="731"/>
        <v>0</v>
      </c>
      <c r="EB196" s="341">
        <f t="shared" si="732"/>
        <v>0</v>
      </c>
      <c r="EC196" s="341">
        <f t="shared" si="733"/>
        <v>0</v>
      </c>
      <c r="ED196" s="341">
        <f t="shared" si="734"/>
        <v>0</v>
      </c>
      <c r="EE196" s="341">
        <f t="shared" si="735"/>
        <v>0</v>
      </c>
      <c r="EF196" s="341">
        <f t="shared" si="736"/>
        <v>0</v>
      </c>
      <c r="EG196" s="341">
        <f t="shared" si="737"/>
        <v>0</v>
      </c>
      <c r="EH196" s="341">
        <f t="shared" si="738"/>
        <v>0</v>
      </c>
      <c r="EI196" s="346">
        <f t="shared" si="739"/>
        <v>0</v>
      </c>
      <c r="EJ196" s="341">
        <f t="shared" si="740"/>
        <v>0</v>
      </c>
      <c r="EK196" s="347">
        <f t="shared" si="741"/>
        <v>0</v>
      </c>
      <c r="EL196" s="341">
        <f t="shared" si="742"/>
        <v>0</v>
      </c>
      <c r="EM196" s="347">
        <f t="shared" si="743"/>
        <v>0</v>
      </c>
      <c r="EN196" s="348">
        <f t="shared" si="744"/>
        <v>0</v>
      </c>
    </row>
    <row r="197" spans="1:144" ht="19.5" customHeight="1">
      <c r="A197" s="349">
        <f t="shared" si="679"/>
        <v>184</v>
      </c>
      <c r="B197" s="1136"/>
      <c r="C197" s="1136"/>
      <c r="D197" s="350"/>
      <c r="E197" s="350"/>
      <c r="F197" s="350"/>
      <c r="G197" s="350"/>
      <c r="H197" s="350"/>
      <c r="I197" s="351" t="s">
        <v>17</v>
      </c>
      <c r="J197" s="350"/>
      <c r="K197" s="351" t="s">
        <v>44</v>
      </c>
      <c r="L197" s="350"/>
      <c r="M197" s="350"/>
      <c r="N197" s="326" t="str">
        <f>IF(L197="常勤",1,IF(M197="","",IF(M197=0,0,IF(ROUND(M197/⑤⑧処遇Ⅰ入力シート!$B$17,1)&lt;0.1,0.1,ROUND(M197/⑤⑧処遇Ⅰ入力シート!$B$17,1)))))</f>
        <v/>
      </c>
      <c r="O197" s="327"/>
      <c r="P197" s="328" t="s">
        <v>342</v>
      </c>
      <c r="Q197" s="352"/>
      <c r="R197" s="353"/>
      <c r="S197" s="354"/>
      <c r="T197" s="354"/>
      <c r="U197" s="355">
        <f t="shared" si="681"/>
        <v>0</v>
      </c>
      <c r="V197" s="354"/>
      <c r="W197" s="333" t="e">
        <f>ROUND((U197+V197)*⑤⑧処遇Ⅰ入力シート!$AG$17/⑤⑧処遇Ⅰ入力シート!$AC$17,0)</f>
        <v>#DIV/0!</v>
      </c>
      <c r="X197" s="356" t="e">
        <f t="shared" si="682"/>
        <v>#DIV/0!</v>
      </c>
      <c r="Y197" s="353"/>
      <c r="Z197" s="354"/>
      <c r="AA197" s="354"/>
      <c r="AB197" s="354"/>
      <c r="AC197" s="354"/>
      <c r="AD197" s="335">
        <f t="shared" si="683"/>
        <v>0</v>
      </c>
      <c r="AE197" s="333" t="e">
        <f>ROUND(AD197*⑤⑧処遇Ⅰ入力シート!$AG$17/⑤⑧処遇Ⅰ入力シート!$AC$17,0)</f>
        <v>#DIV/0!</v>
      </c>
      <c r="AF197" s="356" t="e">
        <f t="shared" si="684"/>
        <v>#DIV/0!</v>
      </c>
      <c r="AG197" s="357"/>
      <c r="AH197" s="354"/>
      <c r="AI197" s="354"/>
      <c r="AJ197" s="333" t="e">
        <f>ROUND(SUM(AG197:AI197)*⑤⑧処遇Ⅰ入力シート!$AG$17/⑤⑧処遇Ⅰ入力シート!$AC$17,0)</f>
        <v>#DIV/0!</v>
      </c>
      <c r="AK197" s="358" t="e">
        <f t="shared" si="685"/>
        <v>#DIV/0!</v>
      </c>
      <c r="AL197" s="338">
        <f t="shared" si="686"/>
        <v>0</v>
      </c>
      <c r="AM197" s="1131"/>
      <c r="AN197" s="1131"/>
      <c r="AO197" s="1131"/>
      <c r="AP197" s="252"/>
      <c r="AQ197" s="252"/>
      <c r="AR197" s="252"/>
      <c r="AS197" s="370"/>
      <c r="AT197" s="370"/>
      <c r="AU197" s="371"/>
      <c r="AV197" s="371"/>
      <c r="AW197" s="371"/>
      <c r="AX197" s="370"/>
      <c r="AY197" s="370"/>
      <c r="AZ197" s="372"/>
      <c r="BA197" s="372"/>
      <c r="BB197" s="373"/>
      <c r="BC197" s="373"/>
      <c r="BD197" s="373"/>
      <c r="BE197" s="373"/>
      <c r="BF197" s="373"/>
      <c r="BG197" s="373"/>
      <c r="BH197" s="228"/>
      <c r="BI197" s="370"/>
      <c r="BJ197" s="370"/>
      <c r="BK197" s="371"/>
      <c r="BL197" s="371"/>
      <c r="BM197" s="371"/>
      <c r="BN197" s="370"/>
      <c r="BO197" s="370"/>
      <c r="BP197" s="372"/>
      <c r="BQ197" s="372"/>
      <c r="BR197" s="372"/>
      <c r="BS197" s="373"/>
      <c r="BT197" s="373"/>
      <c r="BU197" s="373"/>
      <c r="BV197" s="373"/>
      <c r="BW197" s="373"/>
      <c r="BX197" s="373"/>
      <c r="BY197" s="252"/>
      <c r="BZ197" s="339" t="str">
        <f t="shared" si="687"/>
        <v>0</v>
      </c>
      <c r="CB197" s="340">
        <f t="shared" si="688"/>
        <v>0</v>
      </c>
      <c r="CC197" s="341">
        <f t="shared" si="689"/>
        <v>0</v>
      </c>
      <c r="CD197" s="341">
        <f t="shared" si="690"/>
        <v>0</v>
      </c>
      <c r="CE197" s="341">
        <f t="shared" si="691"/>
        <v>0</v>
      </c>
      <c r="CF197" s="341">
        <f t="shared" si="692"/>
        <v>0</v>
      </c>
      <c r="CG197" s="342">
        <f t="shared" si="693"/>
        <v>0</v>
      </c>
      <c r="CH197" s="341">
        <f t="shared" si="694"/>
        <v>0</v>
      </c>
      <c r="CI197" s="342">
        <f t="shared" si="695"/>
        <v>0</v>
      </c>
      <c r="CJ197" s="341">
        <f t="shared" si="696"/>
        <v>0</v>
      </c>
      <c r="CK197" s="342">
        <f t="shared" si="697"/>
        <v>0</v>
      </c>
      <c r="CL197" s="341">
        <f t="shared" si="698"/>
        <v>0</v>
      </c>
      <c r="CM197" s="341">
        <f t="shared" si="699"/>
        <v>0</v>
      </c>
      <c r="CN197" s="341">
        <f t="shared" si="700"/>
        <v>0</v>
      </c>
      <c r="CO197" s="341">
        <f t="shared" si="701"/>
        <v>0</v>
      </c>
      <c r="CP197" s="341">
        <f t="shared" si="702"/>
        <v>0</v>
      </c>
      <c r="CQ197" s="342">
        <f t="shared" si="703"/>
        <v>0</v>
      </c>
      <c r="CR197" s="341">
        <f t="shared" si="704"/>
        <v>0</v>
      </c>
      <c r="CS197" s="342">
        <f t="shared" si="705"/>
        <v>0</v>
      </c>
      <c r="CT197" s="341">
        <f t="shared" si="706"/>
        <v>0</v>
      </c>
      <c r="CU197" s="342">
        <f t="shared" si="707"/>
        <v>0</v>
      </c>
      <c r="CV197" s="344">
        <f t="shared" si="68"/>
        <v>0</v>
      </c>
      <c r="CW197" s="344">
        <f t="shared" si="708"/>
        <v>0</v>
      </c>
      <c r="CX197" s="344">
        <f t="shared" si="69"/>
        <v>0</v>
      </c>
      <c r="CY197" s="344">
        <f t="shared" si="709"/>
        <v>0</v>
      </c>
      <c r="CZ197" s="344">
        <f t="shared" si="71"/>
        <v>0</v>
      </c>
      <c r="DA197" s="344">
        <f t="shared" si="710"/>
        <v>0</v>
      </c>
      <c r="DB197" s="344">
        <f t="shared" si="73"/>
        <v>0</v>
      </c>
      <c r="DC197" s="344">
        <f t="shared" si="711"/>
        <v>0</v>
      </c>
      <c r="DD197" s="344">
        <f t="shared" si="75"/>
        <v>0</v>
      </c>
      <c r="DE197" s="344">
        <f t="shared" si="712"/>
        <v>0</v>
      </c>
      <c r="DF197" s="344">
        <f t="shared" si="77"/>
        <v>0</v>
      </c>
      <c r="DG197" s="344">
        <f t="shared" si="713"/>
        <v>0</v>
      </c>
      <c r="DH197" s="344">
        <f t="shared" si="79"/>
        <v>0</v>
      </c>
      <c r="DI197" s="344">
        <f t="shared" si="714"/>
        <v>0</v>
      </c>
      <c r="DJ197" s="344">
        <f t="shared" si="715"/>
        <v>0</v>
      </c>
      <c r="DK197" s="344">
        <f t="shared" si="716"/>
        <v>0</v>
      </c>
      <c r="DL197" s="344">
        <f t="shared" si="717"/>
        <v>0</v>
      </c>
      <c r="DM197" s="342">
        <f t="shared" si="718"/>
        <v>0</v>
      </c>
      <c r="DN197" s="344">
        <f t="shared" si="719"/>
        <v>0</v>
      </c>
      <c r="DO197" s="342">
        <f t="shared" si="720"/>
        <v>0</v>
      </c>
      <c r="DP197" s="344">
        <f t="shared" si="721"/>
        <v>0</v>
      </c>
      <c r="DQ197" s="342">
        <f t="shared" si="722"/>
        <v>0</v>
      </c>
      <c r="DR197" s="341">
        <f t="shared" si="809"/>
        <v>0</v>
      </c>
      <c r="DS197" s="341">
        <f t="shared" si="723"/>
        <v>0</v>
      </c>
      <c r="DT197" s="341">
        <f t="shared" si="724"/>
        <v>0</v>
      </c>
      <c r="DU197" s="341">
        <f t="shared" si="725"/>
        <v>0</v>
      </c>
      <c r="DV197" s="341">
        <f t="shared" si="726"/>
        <v>0</v>
      </c>
      <c r="DW197" s="341">
        <f t="shared" si="727"/>
        <v>0</v>
      </c>
      <c r="DX197" s="341">
        <f t="shared" si="728"/>
        <v>0</v>
      </c>
      <c r="DY197" s="341">
        <f t="shared" si="729"/>
        <v>0</v>
      </c>
      <c r="DZ197" s="341">
        <f t="shared" si="730"/>
        <v>0</v>
      </c>
      <c r="EA197" s="341">
        <f t="shared" si="731"/>
        <v>0</v>
      </c>
      <c r="EB197" s="341">
        <f t="shared" si="732"/>
        <v>0</v>
      </c>
      <c r="EC197" s="341">
        <f t="shared" si="733"/>
        <v>0</v>
      </c>
      <c r="ED197" s="341">
        <f t="shared" si="734"/>
        <v>0</v>
      </c>
      <c r="EE197" s="341">
        <f t="shared" si="735"/>
        <v>0</v>
      </c>
      <c r="EF197" s="341">
        <f t="shared" si="736"/>
        <v>0</v>
      </c>
      <c r="EG197" s="341">
        <f t="shared" si="737"/>
        <v>0</v>
      </c>
      <c r="EH197" s="341">
        <f t="shared" si="738"/>
        <v>0</v>
      </c>
      <c r="EI197" s="346">
        <f t="shared" si="739"/>
        <v>0</v>
      </c>
      <c r="EJ197" s="341">
        <f t="shared" si="740"/>
        <v>0</v>
      </c>
      <c r="EK197" s="347">
        <f t="shared" si="741"/>
        <v>0</v>
      </c>
      <c r="EL197" s="341">
        <f t="shared" si="742"/>
        <v>0</v>
      </c>
      <c r="EM197" s="347">
        <f t="shared" si="743"/>
        <v>0</v>
      </c>
      <c r="EN197" s="348">
        <f t="shared" si="744"/>
        <v>0</v>
      </c>
    </row>
    <row r="198" spans="1:144" ht="19.5" customHeight="1">
      <c r="A198" s="349">
        <f t="shared" si="679"/>
        <v>185</v>
      </c>
      <c r="B198" s="1136"/>
      <c r="C198" s="1136"/>
      <c r="D198" s="350"/>
      <c r="E198" s="350"/>
      <c r="F198" s="350"/>
      <c r="G198" s="350"/>
      <c r="H198" s="350"/>
      <c r="I198" s="351" t="s">
        <v>17</v>
      </c>
      <c r="J198" s="350"/>
      <c r="K198" s="351" t="s">
        <v>44</v>
      </c>
      <c r="L198" s="350"/>
      <c r="M198" s="350"/>
      <c r="N198" s="326" t="str">
        <f>IF(L198="常勤",1,IF(M198="","",IF(M198=0,0,IF(ROUND(M198/⑤⑧処遇Ⅰ入力シート!$B$17,1)&lt;0.1,0.1,ROUND(M198/⑤⑧処遇Ⅰ入力シート!$B$17,1)))))</f>
        <v/>
      </c>
      <c r="O198" s="327"/>
      <c r="P198" s="328" t="s">
        <v>342</v>
      </c>
      <c r="Q198" s="352"/>
      <c r="R198" s="353"/>
      <c r="S198" s="354"/>
      <c r="T198" s="354"/>
      <c r="U198" s="355">
        <f t="shared" ref="U198:U205" si="810">SUM(R198:T198)</f>
        <v>0</v>
      </c>
      <c r="V198" s="354"/>
      <c r="W198" s="333" t="e">
        <f>ROUND((U198+V198)*⑤⑧処遇Ⅰ入力シート!$AG$17/⑤⑧処遇Ⅰ入力シート!$AC$17,0)</f>
        <v>#DIV/0!</v>
      </c>
      <c r="X198" s="356" t="e">
        <f t="shared" ref="X198:X205" si="811">SUM(U198:W198)</f>
        <v>#DIV/0!</v>
      </c>
      <c r="Y198" s="353"/>
      <c r="Z198" s="354"/>
      <c r="AA198" s="354"/>
      <c r="AB198" s="354"/>
      <c r="AC198" s="354"/>
      <c r="AD198" s="335">
        <f t="shared" ref="AD198:AD205" si="812">SUM(Y198:AA198)-SUM(AB198:AC198)</f>
        <v>0</v>
      </c>
      <c r="AE198" s="333" t="e">
        <f>ROUND(AD198*⑤⑧処遇Ⅰ入力シート!$AG$17/⑤⑧処遇Ⅰ入力シート!$AC$17,0)</f>
        <v>#DIV/0!</v>
      </c>
      <c r="AF198" s="356" t="e">
        <f t="shared" ref="AF198:AF205" si="813">SUM(AD198:AE198)</f>
        <v>#DIV/0!</v>
      </c>
      <c r="AG198" s="357"/>
      <c r="AH198" s="354"/>
      <c r="AI198" s="354"/>
      <c r="AJ198" s="333" t="e">
        <f>ROUND(SUM(AG198:AI198)*⑤⑧処遇Ⅰ入力シート!$AG$17/⑤⑧処遇Ⅰ入力シート!$AC$17,0)</f>
        <v>#DIV/0!</v>
      </c>
      <c r="AK198" s="358" t="e">
        <f t="shared" ref="AK198:AK205" si="814">SUM(AG198:AJ198)</f>
        <v>#DIV/0!</v>
      </c>
      <c r="AL198" s="338">
        <f t="shared" ref="AL198:AL205" si="815">IF(D198="○",AF198-X198-AK198,0)</f>
        <v>0</v>
      </c>
      <c r="AM198" s="1131"/>
      <c r="AN198" s="1131"/>
      <c r="AO198" s="1131"/>
      <c r="AP198" s="252"/>
      <c r="AQ198" s="252"/>
      <c r="AR198" s="252"/>
      <c r="AS198" s="370"/>
      <c r="AT198" s="370"/>
      <c r="AU198" s="371"/>
      <c r="AV198" s="371"/>
      <c r="AW198" s="371"/>
      <c r="AX198" s="370"/>
      <c r="AY198" s="370"/>
      <c r="AZ198" s="372"/>
      <c r="BA198" s="372"/>
      <c r="BB198" s="373"/>
      <c r="BC198" s="373"/>
      <c r="BD198" s="373"/>
      <c r="BE198" s="373"/>
      <c r="BF198" s="373"/>
      <c r="BG198" s="373"/>
      <c r="BH198" s="228"/>
      <c r="BI198" s="370"/>
      <c r="BJ198" s="370"/>
      <c r="BK198" s="371"/>
      <c r="BL198" s="371"/>
      <c r="BM198" s="371"/>
      <c r="BN198" s="370"/>
      <c r="BO198" s="370"/>
      <c r="BP198" s="372"/>
      <c r="BQ198" s="372"/>
      <c r="BR198" s="372"/>
      <c r="BS198" s="373"/>
      <c r="BT198" s="373"/>
      <c r="BU198" s="373"/>
      <c r="BV198" s="373"/>
      <c r="BW198" s="373"/>
      <c r="BX198" s="373"/>
      <c r="BY198" s="252"/>
      <c r="BZ198" s="339" t="str">
        <f t="shared" ref="BZ198:BZ205" si="816">IF(D198="○","1","0")</f>
        <v>0</v>
      </c>
      <c r="CB198" s="340">
        <f t="shared" ref="CB198:CB205" si="817">IF(AND(OR(G198="教諭",G198="保育教諭",G198="保育士",G198="家庭的保育者"),L198="常勤"),O198,0)</f>
        <v>0</v>
      </c>
      <c r="CC198" s="341">
        <f t="shared" ref="CC198:CC205" si="818">CB198*BZ198</f>
        <v>0</v>
      </c>
      <c r="CD198" s="341">
        <f t="shared" ref="CD198:CD205" si="819">IF(AND(OR(G198="教諭",G198="保育教諭",G198="保育士",G198="家庭的保育者"),L198="常勤"),N198*O198,0)</f>
        <v>0</v>
      </c>
      <c r="CE198" s="341">
        <f t="shared" ref="CE198:CE205" si="820">CD198*BZ198</f>
        <v>0</v>
      </c>
      <c r="CF198" s="341">
        <f t="shared" ref="CF198:CF205" si="821">IF(AND(OR(G198="教諭",G198="保育教諭",G198="保育士",G198="家庭的保育者"),L198="常勤"),AD198,0)</f>
        <v>0</v>
      </c>
      <c r="CG198" s="342">
        <f t="shared" ref="CG198:CG205" si="822">CF198*BZ198</f>
        <v>0</v>
      </c>
      <c r="CH198" s="341">
        <f t="shared" ref="CH198:CH205" si="823">IF(AND(OR(G198="教諭",G198="保育教諭",G198="保育士",G198="家庭的保育者"),L198="常勤"),AG198+AH198+AI198,0)</f>
        <v>0</v>
      </c>
      <c r="CI198" s="342">
        <f t="shared" ref="CI198:CI205" si="824">CH198*BZ198</f>
        <v>0</v>
      </c>
      <c r="CJ198" s="341">
        <f t="shared" ref="CJ198:CJ205" si="825">IF(AND(OR(G198="教諭",G198="保育教諭",G198="保育士",G198="家庭的保育者"),L198="常勤"),U198+V198,0)</f>
        <v>0</v>
      </c>
      <c r="CK198" s="342">
        <f t="shared" ref="CK198:CK205" si="826">CJ198*BZ198</f>
        <v>0</v>
      </c>
      <c r="CL198" s="341">
        <f t="shared" ref="CL198:CL205" si="827">IF(AND(OR(G198="教諭",G198="保育教諭",G198="保育士",G198="家庭的保育者"),L198="非常勤"),O198,0)</f>
        <v>0</v>
      </c>
      <c r="CM198" s="341">
        <f t="shared" ref="CM198:CM205" si="828">CL198*BZ198</f>
        <v>0</v>
      </c>
      <c r="CN198" s="341">
        <f t="shared" ref="CN198:CN205" si="829">IF(AND(OR(G198="教諭",G198="保育教諭",G198="保育士",G198="家庭的保育者"),L198="非常勤"),N198*O198,0)</f>
        <v>0</v>
      </c>
      <c r="CO198" s="341">
        <f t="shared" ref="CO198:CO205" si="830">CN198*BZ198</f>
        <v>0</v>
      </c>
      <c r="CP198" s="341">
        <f t="shared" ref="CP198:CP205" si="831">IF(AND(OR(G198="教諭",G198="保育教諭",G198="保育士",G198="家庭的保育者"),L198="非常勤"),AD198,0)</f>
        <v>0</v>
      </c>
      <c r="CQ198" s="342">
        <f t="shared" ref="CQ198:CQ205" si="832">CP198*BZ198</f>
        <v>0</v>
      </c>
      <c r="CR198" s="341">
        <f t="shared" ref="CR198:CR205" si="833">IF(AND(OR(G198="教諭",G198="保育教諭",G198="保育士",G198="家庭的保育者"),L198="非常勤"),AG198+AH198+AI198,0)</f>
        <v>0</v>
      </c>
      <c r="CS198" s="342">
        <f t="shared" ref="CS198:CS205" si="834">CR198*BZ198</f>
        <v>0</v>
      </c>
      <c r="CT198" s="341">
        <f t="shared" ref="CT198:CT205" si="835">IF(AND(OR(G198="教諭",G198="保育教諭",G198="保育士",G198="家庭的保育者"),L198="非常勤"),U198+V198,0)</f>
        <v>0</v>
      </c>
      <c r="CU198" s="342">
        <f t="shared" ref="CU198:CU205" si="836">CT198*BZ198</f>
        <v>0</v>
      </c>
      <c r="CV198" s="344">
        <f t="shared" si="68"/>
        <v>0</v>
      </c>
      <c r="CW198" s="344">
        <f t="shared" ref="CW198:CW205" si="837">CV198*$BZ198</f>
        <v>0</v>
      </c>
      <c r="CX198" s="344">
        <f t="shared" si="69"/>
        <v>0</v>
      </c>
      <c r="CY198" s="344">
        <f t="shared" ref="CY198:CY205" si="838">CX198*$BZ198</f>
        <v>0</v>
      </c>
      <c r="CZ198" s="344">
        <f t="shared" si="71"/>
        <v>0</v>
      </c>
      <c r="DA198" s="344">
        <f t="shared" ref="DA198:DA205" si="839">CZ198*$BZ198</f>
        <v>0</v>
      </c>
      <c r="DB198" s="344">
        <f t="shared" si="73"/>
        <v>0</v>
      </c>
      <c r="DC198" s="344">
        <f t="shared" ref="DC198:DC205" si="840">DB198*$BZ198</f>
        <v>0</v>
      </c>
      <c r="DD198" s="344">
        <f t="shared" si="75"/>
        <v>0</v>
      </c>
      <c r="DE198" s="344">
        <f t="shared" ref="DE198:DE205" si="841">DD198*$BZ198</f>
        <v>0</v>
      </c>
      <c r="DF198" s="344">
        <f t="shared" si="77"/>
        <v>0</v>
      </c>
      <c r="DG198" s="344">
        <f t="shared" ref="DG198:DG205" si="842">DF198*$BZ198</f>
        <v>0</v>
      </c>
      <c r="DH198" s="344">
        <f t="shared" si="79"/>
        <v>0</v>
      </c>
      <c r="DI198" s="344">
        <f t="shared" ref="DI198:DI205" si="843">DH198*$BZ198</f>
        <v>0</v>
      </c>
      <c r="DJ198" s="344">
        <f t="shared" ref="DJ198:DJ205" si="844">IF(AND(OR(G198="事務職員",G198="調理員",G198="保健師",G198="看護師",G198="准看護師",G198="栄養士",G198="その他"),L198="常勤"),N198*O198,0)</f>
        <v>0</v>
      </c>
      <c r="DK198" s="344">
        <f t="shared" ref="DK198:DK205" si="845">DJ198*BZ198</f>
        <v>0</v>
      </c>
      <c r="DL198" s="344">
        <f t="shared" ref="DL198:DL205" si="846">IF(AND(OR(G198="事務職員",G198="調理員",G198="保健師",G198="看護師",G198="准看護師",G198="栄養士",G198="その他"),L198="常勤"),AD198,0)</f>
        <v>0</v>
      </c>
      <c r="DM198" s="342">
        <f t="shared" ref="DM198:DM205" si="847">DL198*BZ198</f>
        <v>0</v>
      </c>
      <c r="DN198" s="344">
        <f t="shared" ref="DN198:DN205" si="848">IF(AND(OR(G198="事務職員",G198="調理員",G198="保健師",G198="看護師",G198="准看護師",G198="栄養士",G198="その他"),L198="常勤"),AG198+AH198+AI198,0)</f>
        <v>0</v>
      </c>
      <c r="DO198" s="342">
        <f t="shared" ref="DO198:DO205" si="849">DN198*BZ198</f>
        <v>0</v>
      </c>
      <c r="DP198" s="344">
        <f t="shared" ref="DP198:DP205" si="850">IF(AND(OR(G198="事務職員",G198="調理員",G198="保健師",G198="看護師",G198="准看護師",G198="栄養士",G198="その他"),L198="常勤"),U198+V198,0)</f>
        <v>0</v>
      </c>
      <c r="DQ198" s="342">
        <f t="shared" ref="DQ198:DQ205" si="851">DP198*BZ198</f>
        <v>0</v>
      </c>
      <c r="DR198" s="341">
        <f t="shared" si="809"/>
        <v>0</v>
      </c>
      <c r="DS198" s="341">
        <f t="shared" ref="DS198:DS205" si="852">DR198*$BZ198</f>
        <v>0</v>
      </c>
      <c r="DT198" s="341">
        <f t="shared" ref="DT198:DT205" si="853">DS198*$BZ198</f>
        <v>0</v>
      </c>
      <c r="DU198" s="341">
        <f t="shared" ref="DU198:DU205" si="854">DT198*$BZ198</f>
        <v>0</v>
      </c>
      <c r="DV198" s="341">
        <f t="shared" ref="DV198:DV205" si="855">DU198*$BZ198</f>
        <v>0</v>
      </c>
      <c r="DW198" s="341">
        <f t="shared" ref="DW198:DW205" si="856">DV198*$BZ198</f>
        <v>0</v>
      </c>
      <c r="DX198" s="341">
        <f t="shared" ref="DX198:DX205" si="857">DW198*$BZ198</f>
        <v>0</v>
      </c>
      <c r="DY198" s="341">
        <f t="shared" ref="DY198:DY205" si="858">DX198*$BZ198</f>
        <v>0</v>
      </c>
      <c r="DZ198" s="341">
        <f t="shared" ref="DZ198:DZ205" si="859">DY198*$BZ198</f>
        <v>0</v>
      </c>
      <c r="EA198" s="341">
        <f t="shared" ref="EA198:EA205" si="860">DZ198*$BZ198</f>
        <v>0</v>
      </c>
      <c r="EB198" s="341">
        <f t="shared" ref="EB198:EB205" si="861">EA198*$BZ198</f>
        <v>0</v>
      </c>
      <c r="EC198" s="341">
        <f t="shared" ref="EC198:EC205" si="862">EB198*$BZ198</f>
        <v>0</v>
      </c>
      <c r="ED198" s="341">
        <f t="shared" ref="ED198:ED205" si="863">EC198*$BZ198</f>
        <v>0</v>
      </c>
      <c r="EE198" s="341">
        <f t="shared" ref="EE198:EE205" si="864">ED198*$BZ198</f>
        <v>0</v>
      </c>
      <c r="EF198" s="341">
        <f t="shared" ref="EF198:EF205" si="865">IF(AND(OR(G198="事務職員",G198="調理員",G198="保健師",G198="看護師",G198="准看護師",G198="栄養士",G198="その他"),L198="非常勤"),N198*O198,0)</f>
        <v>0</v>
      </c>
      <c r="EG198" s="341">
        <f t="shared" ref="EG198:EG205" si="866">EF198*BZ198</f>
        <v>0</v>
      </c>
      <c r="EH198" s="341">
        <f t="shared" ref="EH198:EH205" si="867">IF(AND(OR(G198="事務職員",G198="調理員",G198="保健師",G198="看護師",G198="准看護師",G198="栄養士",G198="その他"),L198="非常勤"),AD198,0)</f>
        <v>0</v>
      </c>
      <c r="EI198" s="346">
        <f t="shared" ref="EI198:EI205" si="868">EH198*BZ198</f>
        <v>0</v>
      </c>
      <c r="EJ198" s="341">
        <f t="shared" ref="EJ198:EJ205" si="869">IF(AND(OR(G198="事務職員",G198="調理員",G198="保健師",G198="看護師",G198="准看護師",G198="栄養士",G198="その他"),L198="非常勤"),AG198+AH198+AI198,0)</f>
        <v>0</v>
      </c>
      <c r="EK198" s="347">
        <f t="shared" ref="EK198:EK205" si="870">EJ198*BZ198</f>
        <v>0</v>
      </c>
      <c r="EL198" s="341">
        <f t="shared" ref="EL198:EL205" si="871">IF(AND(OR(G198="事務職員",G198="調理員",G198="保健師",G198="看護師",G198="准看護師",G198="栄養士",G198="その他"),L198="非常勤"),U198+V198,0)</f>
        <v>0</v>
      </c>
      <c r="EM198" s="347">
        <f t="shared" ref="EM198:EM205" si="872">EL198*BZ198</f>
        <v>0</v>
      </c>
      <c r="EN198" s="348">
        <f t="shared" ref="EN198:EN205" si="873">IF(OR(E198="○",F198="○"),X198,0)</f>
        <v>0</v>
      </c>
    </row>
    <row r="199" spans="1:144" ht="19.5" customHeight="1">
      <c r="A199" s="349">
        <f t="shared" si="679"/>
        <v>186</v>
      </c>
      <c r="B199" s="1136"/>
      <c r="C199" s="1136"/>
      <c r="D199" s="350"/>
      <c r="E199" s="350"/>
      <c r="F199" s="350"/>
      <c r="G199" s="350"/>
      <c r="H199" s="350"/>
      <c r="I199" s="351" t="s">
        <v>17</v>
      </c>
      <c r="J199" s="350"/>
      <c r="K199" s="351" t="s">
        <v>44</v>
      </c>
      <c r="L199" s="350"/>
      <c r="M199" s="350"/>
      <c r="N199" s="326" t="str">
        <f>IF(L199="常勤",1,IF(M199="","",IF(M199=0,0,IF(ROUND(M199/⑤⑧処遇Ⅰ入力シート!$B$17,1)&lt;0.1,0.1,ROUND(M199/⑤⑧処遇Ⅰ入力シート!$B$17,1)))))</f>
        <v/>
      </c>
      <c r="O199" s="327"/>
      <c r="P199" s="328" t="s">
        <v>342</v>
      </c>
      <c r="Q199" s="352"/>
      <c r="R199" s="353"/>
      <c r="S199" s="354"/>
      <c r="T199" s="354"/>
      <c r="U199" s="355">
        <f t="shared" si="810"/>
        <v>0</v>
      </c>
      <c r="V199" s="354"/>
      <c r="W199" s="333" t="e">
        <f>ROUND((U199+V199)*⑤⑧処遇Ⅰ入力シート!$AG$17/⑤⑧処遇Ⅰ入力シート!$AC$17,0)</f>
        <v>#DIV/0!</v>
      </c>
      <c r="X199" s="356" t="e">
        <f t="shared" si="811"/>
        <v>#DIV/0!</v>
      </c>
      <c r="Y199" s="353"/>
      <c r="Z199" s="354"/>
      <c r="AA199" s="354"/>
      <c r="AB199" s="354"/>
      <c r="AC199" s="354"/>
      <c r="AD199" s="335">
        <f t="shared" si="812"/>
        <v>0</v>
      </c>
      <c r="AE199" s="333" t="e">
        <f>ROUND(AD199*⑤⑧処遇Ⅰ入力シート!$AG$17/⑤⑧処遇Ⅰ入力シート!$AC$17,0)</f>
        <v>#DIV/0!</v>
      </c>
      <c r="AF199" s="356" t="e">
        <f t="shared" si="813"/>
        <v>#DIV/0!</v>
      </c>
      <c r="AG199" s="357"/>
      <c r="AH199" s="354"/>
      <c r="AI199" s="354"/>
      <c r="AJ199" s="333" t="e">
        <f>ROUND(SUM(AG199:AI199)*⑤⑧処遇Ⅰ入力シート!$AG$17/⑤⑧処遇Ⅰ入力シート!$AC$17,0)</f>
        <v>#DIV/0!</v>
      </c>
      <c r="AK199" s="358" t="e">
        <f t="shared" si="814"/>
        <v>#DIV/0!</v>
      </c>
      <c r="AL199" s="338">
        <f t="shared" si="815"/>
        <v>0</v>
      </c>
      <c r="AM199" s="1131"/>
      <c r="AN199" s="1131"/>
      <c r="AO199" s="1131"/>
      <c r="AP199" s="252"/>
      <c r="AQ199" s="252"/>
      <c r="AR199" s="252"/>
      <c r="AS199" s="370"/>
      <c r="AT199" s="370"/>
      <c r="AU199" s="371"/>
      <c r="AV199" s="371"/>
      <c r="AW199" s="371"/>
      <c r="AX199" s="370"/>
      <c r="AY199" s="370"/>
      <c r="AZ199" s="372"/>
      <c r="BA199" s="372"/>
      <c r="BB199" s="373"/>
      <c r="BC199" s="373"/>
      <c r="BD199" s="373"/>
      <c r="BE199" s="373"/>
      <c r="BF199" s="373"/>
      <c r="BG199" s="373"/>
      <c r="BH199" s="228"/>
      <c r="BI199" s="370"/>
      <c r="BJ199" s="370"/>
      <c r="BK199" s="371"/>
      <c r="BL199" s="371"/>
      <c r="BM199" s="371"/>
      <c r="BN199" s="370"/>
      <c r="BO199" s="370"/>
      <c r="BP199" s="372"/>
      <c r="BQ199" s="372"/>
      <c r="BR199" s="372"/>
      <c r="BS199" s="373"/>
      <c r="BT199" s="373"/>
      <c r="BU199" s="373"/>
      <c r="BV199" s="373"/>
      <c r="BW199" s="373"/>
      <c r="BX199" s="373"/>
      <c r="BY199" s="252"/>
      <c r="BZ199" s="339" t="str">
        <f t="shared" si="816"/>
        <v>0</v>
      </c>
      <c r="CB199" s="340">
        <f t="shared" si="817"/>
        <v>0</v>
      </c>
      <c r="CC199" s="341">
        <f t="shared" si="818"/>
        <v>0</v>
      </c>
      <c r="CD199" s="341">
        <f t="shared" si="819"/>
        <v>0</v>
      </c>
      <c r="CE199" s="341">
        <f t="shared" si="820"/>
        <v>0</v>
      </c>
      <c r="CF199" s="341">
        <f t="shared" si="821"/>
        <v>0</v>
      </c>
      <c r="CG199" s="342">
        <f t="shared" si="822"/>
        <v>0</v>
      </c>
      <c r="CH199" s="341">
        <f t="shared" si="823"/>
        <v>0</v>
      </c>
      <c r="CI199" s="342">
        <f t="shared" si="824"/>
        <v>0</v>
      </c>
      <c r="CJ199" s="341">
        <f t="shared" si="825"/>
        <v>0</v>
      </c>
      <c r="CK199" s="342">
        <f t="shared" si="826"/>
        <v>0</v>
      </c>
      <c r="CL199" s="341">
        <f t="shared" si="827"/>
        <v>0</v>
      </c>
      <c r="CM199" s="341">
        <f t="shared" si="828"/>
        <v>0</v>
      </c>
      <c r="CN199" s="341">
        <f t="shared" si="829"/>
        <v>0</v>
      </c>
      <c r="CO199" s="341">
        <f t="shared" si="830"/>
        <v>0</v>
      </c>
      <c r="CP199" s="341">
        <f t="shared" si="831"/>
        <v>0</v>
      </c>
      <c r="CQ199" s="342">
        <f t="shared" si="832"/>
        <v>0</v>
      </c>
      <c r="CR199" s="341">
        <f t="shared" si="833"/>
        <v>0</v>
      </c>
      <c r="CS199" s="342">
        <f t="shared" si="834"/>
        <v>0</v>
      </c>
      <c r="CT199" s="341">
        <f t="shared" si="835"/>
        <v>0</v>
      </c>
      <c r="CU199" s="342">
        <f t="shared" si="836"/>
        <v>0</v>
      </c>
      <c r="CV199" s="344">
        <f t="shared" si="68"/>
        <v>0</v>
      </c>
      <c r="CW199" s="344">
        <f t="shared" si="837"/>
        <v>0</v>
      </c>
      <c r="CX199" s="344">
        <f t="shared" si="69"/>
        <v>0</v>
      </c>
      <c r="CY199" s="344">
        <f t="shared" si="838"/>
        <v>0</v>
      </c>
      <c r="CZ199" s="344">
        <f t="shared" si="71"/>
        <v>0</v>
      </c>
      <c r="DA199" s="344">
        <f t="shared" si="839"/>
        <v>0</v>
      </c>
      <c r="DB199" s="344">
        <f t="shared" si="73"/>
        <v>0</v>
      </c>
      <c r="DC199" s="344">
        <f t="shared" si="840"/>
        <v>0</v>
      </c>
      <c r="DD199" s="344">
        <f t="shared" si="75"/>
        <v>0</v>
      </c>
      <c r="DE199" s="344">
        <f t="shared" si="841"/>
        <v>0</v>
      </c>
      <c r="DF199" s="344">
        <f t="shared" si="77"/>
        <v>0</v>
      </c>
      <c r="DG199" s="344">
        <f t="shared" si="842"/>
        <v>0</v>
      </c>
      <c r="DH199" s="344">
        <f t="shared" si="79"/>
        <v>0</v>
      </c>
      <c r="DI199" s="344">
        <f t="shared" si="843"/>
        <v>0</v>
      </c>
      <c r="DJ199" s="344">
        <f t="shared" si="844"/>
        <v>0</v>
      </c>
      <c r="DK199" s="344">
        <f t="shared" si="845"/>
        <v>0</v>
      </c>
      <c r="DL199" s="344">
        <f t="shared" si="846"/>
        <v>0</v>
      </c>
      <c r="DM199" s="342">
        <f t="shared" si="847"/>
        <v>0</v>
      </c>
      <c r="DN199" s="344">
        <f t="shared" si="848"/>
        <v>0</v>
      </c>
      <c r="DO199" s="342">
        <f t="shared" si="849"/>
        <v>0</v>
      </c>
      <c r="DP199" s="344">
        <f t="shared" si="850"/>
        <v>0</v>
      </c>
      <c r="DQ199" s="342">
        <f t="shared" si="851"/>
        <v>0</v>
      </c>
      <c r="DR199" s="341">
        <f t="shared" si="809"/>
        <v>0</v>
      </c>
      <c r="DS199" s="341">
        <f t="shared" si="852"/>
        <v>0</v>
      </c>
      <c r="DT199" s="341">
        <f t="shared" si="853"/>
        <v>0</v>
      </c>
      <c r="DU199" s="341">
        <f t="shared" si="854"/>
        <v>0</v>
      </c>
      <c r="DV199" s="341">
        <f t="shared" si="855"/>
        <v>0</v>
      </c>
      <c r="DW199" s="341">
        <f t="shared" si="856"/>
        <v>0</v>
      </c>
      <c r="DX199" s="341">
        <f t="shared" si="857"/>
        <v>0</v>
      </c>
      <c r="DY199" s="341">
        <f t="shared" si="858"/>
        <v>0</v>
      </c>
      <c r="DZ199" s="341">
        <f t="shared" si="859"/>
        <v>0</v>
      </c>
      <c r="EA199" s="341">
        <f t="shared" si="860"/>
        <v>0</v>
      </c>
      <c r="EB199" s="341">
        <f t="shared" si="861"/>
        <v>0</v>
      </c>
      <c r="EC199" s="341">
        <f t="shared" si="862"/>
        <v>0</v>
      </c>
      <c r="ED199" s="341">
        <f t="shared" si="863"/>
        <v>0</v>
      </c>
      <c r="EE199" s="341">
        <f t="shared" si="864"/>
        <v>0</v>
      </c>
      <c r="EF199" s="341">
        <f t="shared" si="865"/>
        <v>0</v>
      </c>
      <c r="EG199" s="341">
        <f t="shared" si="866"/>
        <v>0</v>
      </c>
      <c r="EH199" s="341">
        <f t="shared" si="867"/>
        <v>0</v>
      </c>
      <c r="EI199" s="346">
        <f t="shared" si="868"/>
        <v>0</v>
      </c>
      <c r="EJ199" s="341">
        <f t="shared" si="869"/>
        <v>0</v>
      </c>
      <c r="EK199" s="347">
        <f t="shared" si="870"/>
        <v>0</v>
      </c>
      <c r="EL199" s="341">
        <f t="shared" si="871"/>
        <v>0</v>
      </c>
      <c r="EM199" s="347">
        <f t="shared" si="872"/>
        <v>0</v>
      </c>
      <c r="EN199" s="348">
        <f t="shared" si="873"/>
        <v>0</v>
      </c>
    </row>
    <row r="200" spans="1:144" ht="19.5" customHeight="1">
      <c r="A200" s="349">
        <f t="shared" si="679"/>
        <v>187</v>
      </c>
      <c r="B200" s="1136"/>
      <c r="C200" s="1136"/>
      <c r="D200" s="350"/>
      <c r="E200" s="350"/>
      <c r="F200" s="350"/>
      <c r="G200" s="350"/>
      <c r="H200" s="350"/>
      <c r="I200" s="351" t="s">
        <v>17</v>
      </c>
      <c r="J200" s="350"/>
      <c r="K200" s="351" t="s">
        <v>44</v>
      </c>
      <c r="L200" s="350"/>
      <c r="M200" s="350"/>
      <c r="N200" s="326" t="str">
        <f>IF(L200="常勤",1,IF(M200="","",IF(M200=0,0,IF(ROUND(M200/⑤⑧処遇Ⅰ入力シート!$B$17,1)&lt;0.1,0.1,ROUND(M200/⑤⑧処遇Ⅰ入力シート!$B$17,1)))))</f>
        <v/>
      </c>
      <c r="O200" s="327"/>
      <c r="P200" s="328" t="s">
        <v>342</v>
      </c>
      <c r="Q200" s="352"/>
      <c r="R200" s="353"/>
      <c r="S200" s="354"/>
      <c r="T200" s="354"/>
      <c r="U200" s="355">
        <f t="shared" si="810"/>
        <v>0</v>
      </c>
      <c r="V200" s="354"/>
      <c r="W200" s="333" t="e">
        <f>ROUND((U200+V200)*⑤⑧処遇Ⅰ入力シート!$AG$17/⑤⑧処遇Ⅰ入力シート!$AC$17,0)</f>
        <v>#DIV/0!</v>
      </c>
      <c r="X200" s="356" t="e">
        <f t="shared" si="811"/>
        <v>#DIV/0!</v>
      </c>
      <c r="Y200" s="353"/>
      <c r="Z200" s="354"/>
      <c r="AA200" s="354"/>
      <c r="AB200" s="354"/>
      <c r="AC200" s="354"/>
      <c r="AD200" s="335">
        <f t="shared" si="812"/>
        <v>0</v>
      </c>
      <c r="AE200" s="333" t="e">
        <f>ROUND(AD200*⑤⑧処遇Ⅰ入力シート!$AG$17/⑤⑧処遇Ⅰ入力シート!$AC$17,0)</f>
        <v>#DIV/0!</v>
      </c>
      <c r="AF200" s="356" t="e">
        <f t="shared" si="813"/>
        <v>#DIV/0!</v>
      </c>
      <c r="AG200" s="357"/>
      <c r="AH200" s="354"/>
      <c r="AI200" s="354"/>
      <c r="AJ200" s="333" t="e">
        <f>ROUND(SUM(AG200:AI200)*⑤⑧処遇Ⅰ入力シート!$AG$17/⑤⑧処遇Ⅰ入力シート!$AC$17,0)</f>
        <v>#DIV/0!</v>
      </c>
      <c r="AK200" s="358" t="e">
        <f t="shared" si="814"/>
        <v>#DIV/0!</v>
      </c>
      <c r="AL200" s="338">
        <f t="shared" si="815"/>
        <v>0</v>
      </c>
      <c r="AM200" s="1131"/>
      <c r="AN200" s="1131"/>
      <c r="AO200" s="1131"/>
      <c r="AP200" s="252"/>
      <c r="AQ200" s="252"/>
      <c r="AR200" s="252"/>
      <c r="AS200" s="370"/>
      <c r="AT200" s="370"/>
      <c r="AU200" s="371"/>
      <c r="AV200" s="371"/>
      <c r="AW200" s="371"/>
      <c r="AX200" s="370"/>
      <c r="AY200" s="370"/>
      <c r="AZ200" s="372"/>
      <c r="BA200" s="372"/>
      <c r="BB200" s="373"/>
      <c r="BC200" s="373"/>
      <c r="BD200" s="373"/>
      <c r="BE200" s="373"/>
      <c r="BF200" s="373"/>
      <c r="BG200" s="373"/>
      <c r="BH200" s="228"/>
      <c r="BI200" s="370"/>
      <c r="BJ200" s="370"/>
      <c r="BK200" s="371"/>
      <c r="BL200" s="371"/>
      <c r="BM200" s="371"/>
      <c r="BN200" s="370"/>
      <c r="BO200" s="370"/>
      <c r="BP200" s="372"/>
      <c r="BQ200" s="372"/>
      <c r="BR200" s="372"/>
      <c r="BS200" s="373"/>
      <c r="BT200" s="373"/>
      <c r="BU200" s="373"/>
      <c r="BV200" s="373"/>
      <c r="BW200" s="373"/>
      <c r="BX200" s="373"/>
      <c r="BY200" s="252"/>
      <c r="BZ200" s="339" t="str">
        <f t="shared" si="816"/>
        <v>0</v>
      </c>
      <c r="CB200" s="340">
        <f t="shared" si="817"/>
        <v>0</v>
      </c>
      <c r="CC200" s="341">
        <f t="shared" si="818"/>
        <v>0</v>
      </c>
      <c r="CD200" s="341">
        <f t="shared" si="819"/>
        <v>0</v>
      </c>
      <c r="CE200" s="341">
        <f t="shared" si="820"/>
        <v>0</v>
      </c>
      <c r="CF200" s="341">
        <f t="shared" si="821"/>
        <v>0</v>
      </c>
      <c r="CG200" s="342">
        <f t="shared" si="822"/>
        <v>0</v>
      </c>
      <c r="CH200" s="341">
        <f t="shared" si="823"/>
        <v>0</v>
      </c>
      <c r="CI200" s="342">
        <f t="shared" si="824"/>
        <v>0</v>
      </c>
      <c r="CJ200" s="341">
        <f t="shared" si="825"/>
        <v>0</v>
      </c>
      <c r="CK200" s="342">
        <f t="shared" si="826"/>
        <v>0</v>
      </c>
      <c r="CL200" s="341">
        <f t="shared" si="827"/>
        <v>0</v>
      </c>
      <c r="CM200" s="341">
        <f t="shared" si="828"/>
        <v>0</v>
      </c>
      <c r="CN200" s="341">
        <f t="shared" si="829"/>
        <v>0</v>
      </c>
      <c r="CO200" s="341">
        <f t="shared" si="830"/>
        <v>0</v>
      </c>
      <c r="CP200" s="341">
        <f t="shared" si="831"/>
        <v>0</v>
      </c>
      <c r="CQ200" s="342">
        <f t="shared" si="832"/>
        <v>0</v>
      </c>
      <c r="CR200" s="341">
        <f t="shared" si="833"/>
        <v>0</v>
      </c>
      <c r="CS200" s="342">
        <f t="shared" si="834"/>
        <v>0</v>
      </c>
      <c r="CT200" s="341">
        <f t="shared" si="835"/>
        <v>0</v>
      </c>
      <c r="CU200" s="342">
        <f t="shared" si="836"/>
        <v>0</v>
      </c>
      <c r="CV200" s="344">
        <f t="shared" si="68"/>
        <v>0</v>
      </c>
      <c r="CW200" s="344">
        <f t="shared" si="837"/>
        <v>0</v>
      </c>
      <c r="CX200" s="344">
        <f t="shared" si="69"/>
        <v>0</v>
      </c>
      <c r="CY200" s="344">
        <f t="shared" si="838"/>
        <v>0</v>
      </c>
      <c r="CZ200" s="344">
        <f t="shared" si="71"/>
        <v>0</v>
      </c>
      <c r="DA200" s="344">
        <f t="shared" si="839"/>
        <v>0</v>
      </c>
      <c r="DB200" s="344">
        <f t="shared" si="73"/>
        <v>0</v>
      </c>
      <c r="DC200" s="344">
        <f t="shared" si="840"/>
        <v>0</v>
      </c>
      <c r="DD200" s="344">
        <f t="shared" si="75"/>
        <v>0</v>
      </c>
      <c r="DE200" s="344">
        <f t="shared" si="841"/>
        <v>0</v>
      </c>
      <c r="DF200" s="344">
        <f t="shared" si="77"/>
        <v>0</v>
      </c>
      <c r="DG200" s="344">
        <f t="shared" si="842"/>
        <v>0</v>
      </c>
      <c r="DH200" s="344">
        <f t="shared" si="79"/>
        <v>0</v>
      </c>
      <c r="DI200" s="344">
        <f t="shared" si="843"/>
        <v>0</v>
      </c>
      <c r="DJ200" s="344">
        <f t="shared" si="844"/>
        <v>0</v>
      </c>
      <c r="DK200" s="344">
        <f t="shared" si="845"/>
        <v>0</v>
      </c>
      <c r="DL200" s="344">
        <f t="shared" si="846"/>
        <v>0</v>
      </c>
      <c r="DM200" s="342">
        <f t="shared" si="847"/>
        <v>0</v>
      </c>
      <c r="DN200" s="344">
        <f t="shared" si="848"/>
        <v>0</v>
      </c>
      <c r="DO200" s="342">
        <f t="shared" si="849"/>
        <v>0</v>
      </c>
      <c r="DP200" s="344">
        <f t="shared" si="850"/>
        <v>0</v>
      </c>
      <c r="DQ200" s="342">
        <f t="shared" si="851"/>
        <v>0</v>
      </c>
      <c r="DR200" s="341">
        <f t="shared" si="809"/>
        <v>0</v>
      </c>
      <c r="DS200" s="341">
        <f t="shared" si="852"/>
        <v>0</v>
      </c>
      <c r="DT200" s="341">
        <f t="shared" si="853"/>
        <v>0</v>
      </c>
      <c r="DU200" s="341">
        <f t="shared" si="854"/>
        <v>0</v>
      </c>
      <c r="DV200" s="341">
        <f t="shared" si="855"/>
        <v>0</v>
      </c>
      <c r="DW200" s="341">
        <f t="shared" si="856"/>
        <v>0</v>
      </c>
      <c r="DX200" s="341">
        <f t="shared" si="857"/>
        <v>0</v>
      </c>
      <c r="DY200" s="341">
        <f t="shared" si="858"/>
        <v>0</v>
      </c>
      <c r="DZ200" s="341">
        <f t="shared" si="859"/>
        <v>0</v>
      </c>
      <c r="EA200" s="341">
        <f t="shared" si="860"/>
        <v>0</v>
      </c>
      <c r="EB200" s="341">
        <f t="shared" si="861"/>
        <v>0</v>
      </c>
      <c r="EC200" s="341">
        <f t="shared" si="862"/>
        <v>0</v>
      </c>
      <c r="ED200" s="341">
        <f t="shared" si="863"/>
        <v>0</v>
      </c>
      <c r="EE200" s="341">
        <f t="shared" si="864"/>
        <v>0</v>
      </c>
      <c r="EF200" s="341">
        <f t="shared" si="865"/>
        <v>0</v>
      </c>
      <c r="EG200" s="341">
        <f t="shared" si="866"/>
        <v>0</v>
      </c>
      <c r="EH200" s="341">
        <f t="shared" si="867"/>
        <v>0</v>
      </c>
      <c r="EI200" s="346">
        <f t="shared" si="868"/>
        <v>0</v>
      </c>
      <c r="EJ200" s="341">
        <f t="shared" si="869"/>
        <v>0</v>
      </c>
      <c r="EK200" s="347">
        <f t="shared" si="870"/>
        <v>0</v>
      </c>
      <c r="EL200" s="341">
        <f t="shared" si="871"/>
        <v>0</v>
      </c>
      <c r="EM200" s="347">
        <f t="shared" si="872"/>
        <v>0</v>
      </c>
      <c r="EN200" s="348">
        <f t="shared" si="873"/>
        <v>0</v>
      </c>
    </row>
    <row r="201" spans="1:144" ht="19.5" customHeight="1">
      <c r="A201" s="349">
        <f t="shared" si="679"/>
        <v>188</v>
      </c>
      <c r="B201" s="1136"/>
      <c r="C201" s="1136"/>
      <c r="D201" s="350"/>
      <c r="E201" s="350"/>
      <c r="F201" s="350"/>
      <c r="G201" s="350"/>
      <c r="H201" s="350"/>
      <c r="I201" s="351" t="s">
        <v>17</v>
      </c>
      <c r="J201" s="350"/>
      <c r="K201" s="351" t="s">
        <v>44</v>
      </c>
      <c r="L201" s="350"/>
      <c r="M201" s="350"/>
      <c r="N201" s="326" t="str">
        <f>IF(L201="常勤",1,IF(M201="","",IF(M201=0,0,IF(ROUND(M201/⑤⑧処遇Ⅰ入力シート!$B$17,1)&lt;0.1,0.1,ROUND(M201/⑤⑧処遇Ⅰ入力シート!$B$17,1)))))</f>
        <v/>
      </c>
      <c r="O201" s="327"/>
      <c r="P201" s="328" t="s">
        <v>342</v>
      </c>
      <c r="Q201" s="352"/>
      <c r="R201" s="353"/>
      <c r="S201" s="354"/>
      <c r="T201" s="354"/>
      <c r="U201" s="355">
        <f t="shared" si="810"/>
        <v>0</v>
      </c>
      <c r="V201" s="354"/>
      <c r="W201" s="333" t="e">
        <f>ROUND((U201+V201)*⑤⑧処遇Ⅰ入力シート!$AG$17/⑤⑧処遇Ⅰ入力シート!$AC$17,0)</f>
        <v>#DIV/0!</v>
      </c>
      <c r="X201" s="356" t="e">
        <f t="shared" si="811"/>
        <v>#DIV/0!</v>
      </c>
      <c r="Y201" s="353"/>
      <c r="Z201" s="354"/>
      <c r="AA201" s="354"/>
      <c r="AB201" s="354"/>
      <c r="AC201" s="354"/>
      <c r="AD201" s="335">
        <f t="shared" si="812"/>
        <v>0</v>
      </c>
      <c r="AE201" s="333" t="e">
        <f>ROUND(AD201*⑤⑧処遇Ⅰ入力シート!$AG$17/⑤⑧処遇Ⅰ入力シート!$AC$17,0)</f>
        <v>#DIV/0!</v>
      </c>
      <c r="AF201" s="356" t="e">
        <f t="shared" si="813"/>
        <v>#DIV/0!</v>
      </c>
      <c r="AG201" s="357"/>
      <c r="AH201" s="354"/>
      <c r="AI201" s="354"/>
      <c r="AJ201" s="333" t="e">
        <f>ROUND(SUM(AG201:AI201)*⑤⑧処遇Ⅰ入力シート!$AG$17/⑤⑧処遇Ⅰ入力シート!$AC$17,0)</f>
        <v>#DIV/0!</v>
      </c>
      <c r="AK201" s="358" t="e">
        <f t="shared" si="814"/>
        <v>#DIV/0!</v>
      </c>
      <c r="AL201" s="338">
        <f t="shared" si="815"/>
        <v>0</v>
      </c>
      <c r="AM201" s="1131"/>
      <c r="AN201" s="1131"/>
      <c r="AO201" s="1131"/>
      <c r="AP201" s="252"/>
      <c r="AQ201" s="252"/>
      <c r="AR201" s="252"/>
      <c r="AS201" s="370"/>
      <c r="AT201" s="370"/>
      <c r="AU201" s="371"/>
      <c r="AV201" s="371"/>
      <c r="AW201" s="371"/>
      <c r="AX201" s="370"/>
      <c r="AY201" s="370"/>
      <c r="AZ201" s="372"/>
      <c r="BA201" s="372"/>
      <c r="BB201" s="373"/>
      <c r="BC201" s="373"/>
      <c r="BD201" s="373"/>
      <c r="BE201" s="373"/>
      <c r="BF201" s="373"/>
      <c r="BG201" s="373"/>
      <c r="BH201" s="228"/>
      <c r="BI201" s="370"/>
      <c r="BJ201" s="370"/>
      <c r="BK201" s="371"/>
      <c r="BL201" s="371"/>
      <c r="BM201" s="371"/>
      <c r="BN201" s="370"/>
      <c r="BO201" s="370"/>
      <c r="BP201" s="372"/>
      <c r="BQ201" s="372"/>
      <c r="BR201" s="372"/>
      <c r="BS201" s="373"/>
      <c r="BT201" s="373"/>
      <c r="BU201" s="373"/>
      <c r="BV201" s="373"/>
      <c r="BW201" s="373"/>
      <c r="BX201" s="373"/>
      <c r="BY201" s="252"/>
      <c r="BZ201" s="339" t="str">
        <f t="shared" si="816"/>
        <v>0</v>
      </c>
      <c r="CB201" s="340">
        <f t="shared" si="817"/>
        <v>0</v>
      </c>
      <c r="CC201" s="341">
        <f t="shared" si="818"/>
        <v>0</v>
      </c>
      <c r="CD201" s="341">
        <f t="shared" si="819"/>
        <v>0</v>
      </c>
      <c r="CE201" s="341">
        <f t="shared" si="820"/>
        <v>0</v>
      </c>
      <c r="CF201" s="341">
        <f t="shared" si="821"/>
        <v>0</v>
      </c>
      <c r="CG201" s="342">
        <f t="shared" si="822"/>
        <v>0</v>
      </c>
      <c r="CH201" s="341">
        <f t="shared" si="823"/>
        <v>0</v>
      </c>
      <c r="CI201" s="342">
        <f t="shared" si="824"/>
        <v>0</v>
      </c>
      <c r="CJ201" s="341">
        <f t="shared" si="825"/>
        <v>0</v>
      </c>
      <c r="CK201" s="342">
        <f t="shared" si="826"/>
        <v>0</v>
      </c>
      <c r="CL201" s="341">
        <f t="shared" si="827"/>
        <v>0</v>
      </c>
      <c r="CM201" s="341">
        <f t="shared" si="828"/>
        <v>0</v>
      </c>
      <c r="CN201" s="341">
        <f t="shared" si="829"/>
        <v>0</v>
      </c>
      <c r="CO201" s="341">
        <f t="shared" si="830"/>
        <v>0</v>
      </c>
      <c r="CP201" s="341">
        <f t="shared" si="831"/>
        <v>0</v>
      </c>
      <c r="CQ201" s="342">
        <f t="shared" si="832"/>
        <v>0</v>
      </c>
      <c r="CR201" s="341">
        <f t="shared" si="833"/>
        <v>0</v>
      </c>
      <c r="CS201" s="342">
        <f t="shared" si="834"/>
        <v>0</v>
      </c>
      <c r="CT201" s="341">
        <f t="shared" si="835"/>
        <v>0</v>
      </c>
      <c r="CU201" s="342">
        <f t="shared" si="836"/>
        <v>0</v>
      </c>
      <c r="CV201" s="344">
        <f t="shared" si="68"/>
        <v>0</v>
      </c>
      <c r="CW201" s="344">
        <f t="shared" si="837"/>
        <v>0</v>
      </c>
      <c r="CX201" s="344">
        <f t="shared" si="69"/>
        <v>0</v>
      </c>
      <c r="CY201" s="344">
        <f t="shared" si="838"/>
        <v>0</v>
      </c>
      <c r="CZ201" s="344">
        <f t="shared" si="71"/>
        <v>0</v>
      </c>
      <c r="DA201" s="344">
        <f t="shared" si="839"/>
        <v>0</v>
      </c>
      <c r="DB201" s="344">
        <f t="shared" si="73"/>
        <v>0</v>
      </c>
      <c r="DC201" s="344">
        <f t="shared" si="840"/>
        <v>0</v>
      </c>
      <c r="DD201" s="344">
        <f t="shared" si="75"/>
        <v>0</v>
      </c>
      <c r="DE201" s="344">
        <f t="shared" si="841"/>
        <v>0</v>
      </c>
      <c r="DF201" s="344">
        <f t="shared" si="77"/>
        <v>0</v>
      </c>
      <c r="DG201" s="344">
        <f t="shared" si="842"/>
        <v>0</v>
      </c>
      <c r="DH201" s="344">
        <f t="shared" si="79"/>
        <v>0</v>
      </c>
      <c r="DI201" s="344">
        <f t="shared" si="843"/>
        <v>0</v>
      </c>
      <c r="DJ201" s="344">
        <f t="shared" si="844"/>
        <v>0</v>
      </c>
      <c r="DK201" s="344">
        <f t="shared" si="845"/>
        <v>0</v>
      </c>
      <c r="DL201" s="344">
        <f t="shared" si="846"/>
        <v>0</v>
      </c>
      <c r="DM201" s="342">
        <f t="shared" si="847"/>
        <v>0</v>
      </c>
      <c r="DN201" s="344">
        <f t="shared" si="848"/>
        <v>0</v>
      </c>
      <c r="DO201" s="342">
        <f t="shared" si="849"/>
        <v>0</v>
      </c>
      <c r="DP201" s="344">
        <f t="shared" si="850"/>
        <v>0</v>
      </c>
      <c r="DQ201" s="342">
        <f t="shared" si="851"/>
        <v>0</v>
      </c>
      <c r="DR201" s="341">
        <f t="shared" si="809"/>
        <v>0</v>
      </c>
      <c r="DS201" s="341">
        <f t="shared" si="852"/>
        <v>0</v>
      </c>
      <c r="DT201" s="341">
        <f t="shared" si="853"/>
        <v>0</v>
      </c>
      <c r="DU201" s="341">
        <f t="shared" si="854"/>
        <v>0</v>
      </c>
      <c r="DV201" s="341">
        <f t="shared" si="855"/>
        <v>0</v>
      </c>
      <c r="DW201" s="341">
        <f t="shared" si="856"/>
        <v>0</v>
      </c>
      <c r="DX201" s="341">
        <f t="shared" si="857"/>
        <v>0</v>
      </c>
      <c r="DY201" s="341">
        <f t="shared" si="858"/>
        <v>0</v>
      </c>
      <c r="DZ201" s="341">
        <f t="shared" si="859"/>
        <v>0</v>
      </c>
      <c r="EA201" s="341">
        <f t="shared" si="860"/>
        <v>0</v>
      </c>
      <c r="EB201" s="341">
        <f t="shared" si="861"/>
        <v>0</v>
      </c>
      <c r="EC201" s="341">
        <f t="shared" si="862"/>
        <v>0</v>
      </c>
      <c r="ED201" s="341">
        <f t="shared" si="863"/>
        <v>0</v>
      </c>
      <c r="EE201" s="341">
        <f t="shared" si="864"/>
        <v>0</v>
      </c>
      <c r="EF201" s="341">
        <f t="shared" si="865"/>
        <v>0</v>
      </c>
      <c r="EG201" s="341">
        <f t="shared" si="866"/>
        <v>0</v>
      </c>
      <c r="EH201" s="341">
        <f t="shared" si="867"/>
        <v>0</v>
      </c>
      <c r="EI201" s="346">
        <f t="shared" si="868"/>
        <v>0</v>
      </c>
      <c r="EJ201" s="341">
        <f t="shared" si="869"/>
        <v>0</v>
      </c>
      <c r="EK201" s="347">
        <f t="shared" si="870"/>
        <v>0</v>
      </c>
      <c r="EL201" s="341">
        <f t="shared" si="871"/>
        <v>0</v>
      </c>
      <c r="EM201" s="347">
        <f t="shared" si="872"/>
        <v>0</v>
      </c>
      <c r="EN201" s="348">
        <f t="shared" si="873"/>
        <v>0</v>
      </c>
    </row>
    <row r="202" spans="1:144" ht="19.5" customHeight="1">
      <c r="A202" s="349">
        <f t="shared" si="679"/>
        <v>189</v>
      </c>
      <c r="B202" s="1136"/>
      <c r="C202" s="1136"/>
      <c r="D202" s="350"/>
      <c r="E202" s="350"/>
      <c r="F202" s="350"/>
      <c r="G202" s="350"/>
      <c r="H202" s="350"/>
      <c r="I202" s="351" t="s">
        <v>17</v>
      </c>
      <c r="J202" s="350"/>
      <c r="K202" s="351" t="s">
        <v>44</v>
      </c>
      <c r="L202" s="350"/>
      <c r="M202" s="350"/>
      <c r="N202" s="326" t="str">
        <f>IF(L202="常勤",1,IF(M202="","",IF(M202=0,0,IF(ROUND(M202/⑤⑧処遇Ⅰ入力シート!$B$17,1)&lt;0.1,0.1,ROUND(M202/⑤⑧処遇Ⅰ入力シート!$B$17,1)))))</f>
        <v/>
      </c>
      <c r="O202" s="327"/>
      <c r="P202" s="328" t="s">
        <v>342</v>
      </c>
      <c r="Q202" s="352"/>
      <c r="R202" s="353"/>
      <c r="S202" s="354"/>
      <c r="T202" s="354"/>
      <c r="U202" s="355">
        <f t="shared" si="810"/>
        <v>0</v>
      </c>
      <c r="V202" s="354"/>
      <c r="W202" s="333" t="e">
        <f>ROUND((U202+V202)*⑤⑧処遇Ⅰ入力シート!$AG$17/⑤⑧処遇Ⅰ入力シート!$AC$17,0)</f>
        <v>#DIV/0!</v>
      </c>
      <c r="X202" s="356" t="e">
        <f t="shared" si="811"/>
        <v>#DIV/0!</v>
      </c>
      <c r="Y202" s="353"/>
      <c r="Z202" s="354"/>
      <c r="AA202" s="354"/>
      <c r="AB202" s="354"/>
      <c r="AC202" s="354"/>
      <c r="AD202" s="335">
        <f t="shared" si="812"/>
        <v>0</v>
      </c>
      <c r="AE202" s="333" t="e">
        <f>ROUND(AD202*⑤⑧処遇Ⅰ入力シート!$AG$17/⑤⑧処遇Ⅰ入力シート!$AC$17,0)</f>
        <v>#DIV/0!</v>
      </c>
      <c r="AF202" s="356" t="e">
        <f t="shared" si="813"/>
        <v>#DIV/0!</v>
      </c>
      <c r="AG202" s="357"/>
      <c r="AH202" s="354"/>
      <c r="AI202" s="354"/>
      <c r="AJ202" s="333" t="e">
        <f>ROUND(SUM(AG202:AI202)*⑤⑧処遇Ⅰ入力シート!$AG$17/⑤⑧処遇Ⅰ入力シート!$AC$17,0)</f>
        <v>#DIV/0!</v>
      </c>
      <c r="AK202" s="358" t="e">
        <f t="shared" si="814"/>
        <v>#DIV/0!</v>
      </c>
      <c r="AL202" s="338">
        <f t="shared" si="815"/>
        <v>0</v>
      </c>
      <c r="AM202" s="1131"/>
      <c r="AN202" s="1131"/>
      <c r="AO202" s="1131"/>
      <c r="AP202" s="252"/>
      <c r="AQ202" s="252"/>
      <c r="AR202" s="252"/>
      <c r="AS202" s="370"/>
      <c r="AT202" s="370"/>
      <c r="AU202" s="371"/>
      <c r="AV202" s="371"/>
      <c r="AW202" s="371"/>
      <c r="AX202" s="370"/>
      <c r="AY202" s="370"/>
      <c r="AZ202" s="372"/>
      <c r="BA202" s="372"/>
      <c r="BB202" s="373"/>
      <c r="BC202" s="373"/>
      <c r="BD202" s="373"/>
      <c r="BE202" s="373"/>
      <c r="BF202" s="373"/>
      <c r="BG202" s="373"/>
      <c r="BH202" s="228"/>
      <c r="BI202" s="370"/>
      <c r="BJ202" s="370"/>
      <c r="BK202" s="371"/>
      <c r="BL202" s="371"/>
      <c r="BM202" s="371"/>
      <c r="BN202" s="370"/>
      <c r="BO202" s="370"/>
      <c r="BP202" s="372"/>
      <c r="BQ202" s="372"/>
      <c r="BR202" s="372"/>
      <c r="BS202" s="373"/>
      <c r="BT202" s="373"/>
      <c r="BU202" s="373"/>
      <c r="BV202" s="373"/>
      <c r="BW202" s="373"/>
      <c r="BX202" s="373"/>
      <c r="BY202" s="252"/>
      <c r="BZ202" s="339" t="str">
        <f t="shared" si="816"/>
        <v>0</v>
      </c>
      <c r="CB202" s="340">
        <f t="shared" si="817"/>
        <v>0</v>
      </c>
      <c r="CC202" s="341">
        <f t="shared" si="818"/>
        <v>0</v>
      </c>
      <c r="CD202" s="341">
        <f t="shared" si="819"/>
        <v>0</v>
      </c>
      <c r="CE202" s="341">
        <f t="shared" si="820"/>
        <v>0</v>
      </c>
      <c r="CF202" s="341">
        <f t="shared" si="821"/>
        <v>0</v>
      </c>
      <c r="CG202" s="342">
        <f t="shared" si="822"/>
        <v>0</v>
      </c>
      <c r="CH202" s="341">
        <f t="shared" si="823"/>
        <v>0</v>
      </c>
      <c r="CI202" s="342">
        <f t="shared" si="824"/>
        <v>0</v>
      </c>
      <c r="CJ202" s="341">
        <f t="shared" si="825"/>
        <v>0</v>
      </c>
      <c r="CK202" s="342">
        <f t="shared" si="826"/>
        <v>0</v>
      </c>
      <c r="CL202" s="341">
        <f t="shared" si="827"/>
        <v>0</v>
      </c>
      <c r="CM202" s="341">
        <f t="shared" si="828"/>
        <v>0</v>
      </c>
      <c r="CN202" s="341">
        <f t="shared" si="829"/>
        <v>0</v>
      </c>
      <c r="CO202" s="341">
        <f t="shared" si="830"/>
        <v>0</v>
      </c>
      <c r="CP202" s="341">
        <f t="shared" si="831"/>
        <v>0</v>
      </c>
      <c r="CQ202" s="342">
        <f t="shared" si="832"/>
        <v>0</v>
      </c>
      <c r="CR202" s="341">
        <f t="shared" si="833"/>
        <v>0</v>
      </c>
      <c r="CS202" s="342">
        <f t="shared" si="834"/>
        <v>0</v>
      </c>
      <c r="CT202" s="341">
        <f t="shared" si="835"/>
        <v>0</v>
      </c>
      <c r="CU202" s="342">
        <f t="shared" si="836"/>
        <v>0</v>
      </c>
      <c r="CV202" s="344">
        <f t="shared" si="68"/>
        <v>0</v>
      </c>
      <c r="CW202" s="344">
        <f t="shared" si="837"/>
        <v>0</v>
      </c>
      <c r="CX202" s="344">
        <f t="shared" si="69"/>
        <v>0</v>
      </c>
      <c r="CY202" s="344">
        <f t="shared" si="838"/>
        <v>0</v>
      </c>
      <c r="CZ202" s="344">
        <f t="shared" si="71"/>
        <v>0</v>
      </c>
      <c r="DA202" s="344">
        <f t="shared" si="839"/>
        <v>0</v>
      </c>
      <c r="DB202" s="344">
        <f t="shared" si="73"/>
        <v>0</v>
      </c>
      <c r="DC202" s="344">
        <f t="shared" si="840"/>
        <v>0</v>
      </c>
      <c r="DD202" s="344">
        <f t="shared" si="75"/>
        <v>0</v>
      </c>
      <c r="DE202" s="344">
        <f t="shared" si="841"/>
        <v>0</v>
      </c>
      <c r="DF202" s="344">
        <f t="shared" si="77"/>
        <v>0</v>
      </c>
      <c r="DG202" s="344">
        <f t="shared" si="842"/>
        <v>0</v>
      </c>
      <c r="DH202" s="344">
        <f t="shared" si="79"/>
        <v>0</v>
      </c>
      <c r="DI202" s="344">
        <f t="shared" si="843"/>
        <v>0</v>
      </c>
      <c r="DJ202" s="344">
        <f t="shared" si="844"/>
        <v>0</v>
      </c>
      <c r="DK202" s="344">
        <f t="shared" si="845"/>
        <v>0</v>
      </c>
      <c r="DL202" s="344">
        <f t="shared" si="846"/>
        <v>0</v>
      </c>
      <c r="DM202" s="342">
        <f t="shared" si="847"/>
        <v>0</v>
      </c>
      <c r="DN202" s="344">
        <f t="shared" si="848"/>
        <v>0</v>
      </c>
      <c r="DO202" s="342">
        <f t="shared" si="849"/>
        <v>0</v>
      </c>
      <c r="DP202" s="344">
        <f t="shared" si="850"/>
        <v>0</v>
      </c>
      <c r="DQ202" s="342">
        <f t="shared" si="851"/>
        <v>0</v>
      </c>
      <c r="DR202" s="341">
        <f t="shared" si="809"/>
        <v>0</v>
      </c>
      <c r="DS202" s="341">
        <f t="shared" si="852"/>
        <v>0</v>
      </c>
      <c r="DT202" s="341">
        <f t="shared" si="853"/>
        <v>0</v>
      </c>
      <c r="DU202" s="341">
        <f t="shared" si="854"/>
        <v>0</v>
      </c>
      <c r="DV202" s="341">
        <f t="shared" si="855"/>
        <v>0</v>
      </c>
      <c r="DW202" s="341">
        <f t="shared" si="856"/>
        <v>0</v>
      </c>
      <c r="DX202" s="341">
        <f t="shared" si="857"/>
        <v>0</v>
      </c>
      <c r="DY202" s="341">
        <f t="shared" si="858"/>
        <v>0</v>
      </c>
      <c r="DZ202" s="341">
        <f t="shared" si="859"/>
        <v>0</v>
      </c>
      <c r="EA202" s="341">
        <f t="shared" si="860"/>
        <v>0</v>
      </c>
      <c r="EB202" s="341">
        <f t="shared" si="861"/>
        <v>0</v>
      </c>
      <c r="EC202" s="341">
        <f t="shared" si="862"/>
        <v>0</v>
      </c>
      <c r="ED202" s="341">
        <f t="shared" si="863"/>
        <v>0</v>
      </c>
      <c r="EE202" s="341">
        <f t="shared" si="864"/>
        <v>0</v>
      </c>
      <c r="EF202" s="341">
        <f t="shared" si="865"/>
        <v>0</v>
      </c>
      <c r="EG202" s="341">
        <f t="shared" si="866"/>
        <v>0</v>
      </c>
      <c r="EH202" s="341">
        <f t="shared" si="867"/>
        <v>0</v>
      </c>
      <c r="EI202" s="346">
        <f t="shared" si="868"/>
        <v>0</v>
      </c>
      <c r="EJ202" s="341">
        <f t="shared" si="869"/>
        <v>0</v>
      </c>
      <c r="EK202" s="347">
        <f t="shared" si="870"/>
        <v>0</v>
      </c>
      <c r="EL202" s="341">
        <f t="shared" si="871"/>
        <v>0</v>
      </c>
      <c r="EM202" s="347">
        <f t="shared" si="872"/>
        <v>0</v>
      </c>
      <c r="EN202" s="348">
        <f t="shared" si="873"/>
        <v>0</v>
      </c>
    </row>
    <row r="203" spans="1:144" ht="19.5" customHeight="1">
      <c r="A203" s="349">
        <f t="shared" si="679"/>
        <v>190</v>
      </c>
      <c r="B203" s="1136"/>
      <c r="C203" s="1136"/>
      <c r="D203" s="350"/>
      <c r="E203" s="350"/>
      <c r="F203" s="350"/>
      <c r="G203" s="350"/>
      <c r="H203" s="350"/>
      <c r="I203" s="351" t="s">
        <v>17</v>
      </c>
      <c r="J203" s="350"/>
      <c r="K203" s="351" t="s">
        <v>44</v>
      </c>
      <c r="L203" s="350"/>
      <c r="M203" s="350"/>
      <c r="N203" s="326" t="str">
        <f>IF(L203="常勤",1,IF(M203="","",IF(M203=0,0,IF(ROUND(M203/⑤⑧処遇Ⅰ入力シート!$B$17,1)&lt;0.1,0.1,ROUND(M203/⑤⑧処遇Ⅰ入力シート!$B$17,1)))))</f>
        <v/>
      </c>
      <c r="O203" s="327"/>
      <c r="P203" s="328" t="s">
        <v>342</v>
      </c>
      <c r="Q203" s="352"/>
      <c r="R203" s="353"/>
      <c r="S203" s="354"/>
      <c r="T203" s="354"/>
      <c r="U203" s="355">
        <f t="shared" si="810"/>
        <v>0</v>
      </c>
      <c r="V203" s="354"/>
      <c r="W203" s="333" t="e">
        <f>ROUND((U203+V203)*⑤⑧処遇Ⅰ入力シート!$AG$17/⑤⑧処遇Ⅰ入力シート!$AC$17,0)</f>
        <v>#DIV/0!</v>
      </c>
      <c r="X203" s="356" t="e">
        <f t="shared" si="811"/>
        <v>#DIV/0!</v>
      </c>
      <c r="Y203" s="353"/>
      <c r="Z203" s="354"/>
      <c r="AA203" s="354"/>
      <c r="AB203" s="354"/>
      <c r="AC203" s="354"/>
      <c r="AD203" s="335">
        <f t="shared" si="812"/>
        <v>0</v>
      </c>
      <c r="AE203" s="333" t="e">
        <f>ROUND(AD203*⑤⑧処遇Ⅰ入力シート!$AG$17/⑤⑧処遇Ⅰ入力シート!$AC$17,0)</f>
        <v>#DIV/0!</v>
      </c>
      <c r="AF203" s="356" t="e">
        <f t="shared" si="813"/>
        <v>#DIV/0!</v>
      </c>
      <c r="AG203" s="357"/>
      <c r="AH203" s="354"/>
      <c r="AI203" s="354"/>
      <c r="AJ203" s="333" t="e">
        <f>ROUND(SUM(AG203:AI203)*⑤⑧処遇Ⅰ入力シート!$AG$17/⑤⑧処遇Ⅰ入力シート!$AC$17,0)</f>
        <v>#DIV/0!</v>
      </c>
      <c r="AK203" s="358" t="e">
        <f t="shared" si="814"/>
        <v>#DIV/0!</v>
      </c>
      <c r="AL203" s="338">
        <f t="shared" si="815"/>
        <v>0</v>
      </c>
      <c r="AM203" s="1131"/>
      <c r="AN203" s="1131"/>
      <c r="AO203" s="1131"/>
      <c r="AP203" s="252"/>
      <c r="AQ203" s="252"/>
      <c r="AR203" s="252"/>
      <c r="AS203" s="370"/>
      <c r="AT203" s="370"/>
      <c r="AU203" s="371"/>
      <c r="AV203" s="371"/>
      <c r="AW203" s="371"/>
      <c r="AX203" s="370"/>
      <c r="AY203" s="370"/>
      <c r="AZ203" s="372"/>
      <c r="BA203" s="372"/>
      <c r="BB203" s="373"/>
      <c r="BC203" s="373"/>
      <c r="BD203" s="373"/>
      <c r="BE203" s="373"/>
      <c r="BF203" s="373"/>
      <c r="BG203" s="373"/>
      <c r="BH203" s="228"/>
      <c r="BI203" s="370"/>
      <c r="BJ203" s="370"/>
      <c r="BK203" s="371"/>
      <c r="BL203" s="371"/>
      <c r="BM203" s="371"/>
      <c r="BN203" s="370"/>
      <c r="BO203" s="370"/>
      <c r="BP203" s="372"/>
      <c r="BQ203" s="372"/>
      <c r="BR203" s="372"/>
      <c r="BS203" s="373"/>
      <c r="BT203" s="373"/>
      <c r="BU203" s="373"/>
      <c r="BV203" s="373"/>
      <c r="BW203" s="373"/>
      <c r="BX203" s="373"/>
      <c r="BY203" s="252"/>
      <c r="BZ203" s="339" t="str">
        <f t="shared" si="816"/>
        <v>0</v>
      </c>
      <c r="CB203" s="340">
        <f t="shared" si="817"/>
        <v>0</v>
      </c>
      <c r="CC203" s="341">
        <f t="shared" si="818"/>
        <v>0</v>
      </c>
      <c r="CD203" s="341">
        <f t="shared" si="819"/>
        <v>0</v>
      </c>
      <c r="CE203" s="341">
        <f t="shared" si="820"/>
        <v>0</v>
      </c>
      <c r="CF203" s="341">
        <f t="shared" si="821"/>
        <v>0</v>
      </c>
      <c r="CG203" s="342">
        <f t="shared" si="822"/>
        <v>0</v>
      </c>
      <c r="CH203" s="341">
        <f t="shared" si="823"/>
        <v>0</v>
      </c>
      <c r="CI203" s="342">
        <f t="shared" si="824"/>
        <v>0</v>
      </c>
      <c r="CJ203" s="341">
        <f t="shared" si="825"/>
        <v>0</v>
      </c>
      <c r="CK203" s="342">
        <f t="shared" si="826"/>
        <v>0</v>
      </c>
      <c r="CL203" s="341">
        <f t="shared" si="827"/>
        <v>0</v>
      </c>
      <c r="CM203" s="341">
        <f t="shared" si="828"/>
        <v>0</v>
      </c>
      <c r="CN203" s="341">
        <f t="shared" si="829"/>
        <v>0</v>
      </c>
      <c r="CO203" s="341">
        <f t="shared" si="830"/>
        <v>0</v>
      </c>
      <c r="CP203" s="341">
        <f t="shared" si="831"/>
        <v>0</v>
      </c>
      <c r="CQ203" s="342">
        <f t="shared" si="832"/>
        <v>0</v>
      </c>
      <c r="CR203" s="341">
        <f t="shared" si="833"/>
        <v>0</v>
      </c>
      <c r="CS203" s="342">
        <f t="shared" si="834"/>
        <v>0</v>
      </c>
      <c r="CT203" s="341">
        <f t="shared" si="835"/>
        <v>0</v>
      </c>
      <c r="CU203" s="342">
        <f t="shared" si="836"/>
        <v>0</v>
      </c>
      <c r="CV203" s="344">
        <f t="shared" si="68"/>
        <v>0</v>
      </c>
      <c r="CW203" s="344">
        <f t="shared" si="837"/>
        <v>0</v>
      </c>
      <c r="CX203" s="344">
        <f t="shared" si="69"/>
        <v>0</v>
      </c>
      <c r="CY203" s="344">
        <f t="shared" si="838"/>
        <v>0</v>
      </c>
      <c r="CZ203" s="344">
        <f t="shared" si="71"/>
        <v>0</v>
      </c>
      <c r="DA203" s="344">
        <f t="shared" si="839"/>
        <v>0</v>
      </c>
      <c r="DB203" s="344">
        <f t="shared" si="73"/>
        <v>0</v>
      </c>
      <c r="DC203" s="344">
        <f t="shared" si="840"/>
        <v>0</v>
      </c>
      <c r="DD203" s="344">
        <f t="shared" si="75"/>
        <v>0</v>
      </c>
      <c r="DE203" s="344">
        <f t="shared" si="841"/>
        <v>0</v>
      </c>
      <c r="DF203" s="344">
        <f t="shared" si="77"/>
        <v>0</v>
      </c>
      <c r="DG203" s="344">
        <f t="shared" si="842"/>
        <v>0</v>
      </c>
      <c r="DH203" s="344">
        <f t="shared" si="79"/>
        <v>0</v>
      </c>
      <c r="DI203" s="344">
        <f t="shared" si="843"/>
        <v>0</v>
      </c>
      <c r="DJ203" s="344">
        <f t="shared" si="844"/>
        <v>0</v>
      </c>
      <c r="DK203" s="344">
        <f t="shared" si="845"/>
        <v>0</v>
      </c>
      <c r="DL203" s="344">
        <f t="shared" si="846"/>
        <v>0</v>
      </c>
      <c r="DM203" s="342">
        <f t="shared" si="847"/>
        <v>0</v>
      </c>
      <c r="DN203" s="344">
        <f t="shared" si="848"/>
        <v>0</v>
      </c>
      <c r="DO203" s="342">
        <f t="shared" si="849"/>
        <v>0</v>
      </c>
      <c r="DP203" s="344">
        <f t="shared" si="850"/>
        <v>0</v>
      </c>
      <c r="DQ203" s="342">
        <f t="shared" si="851"/>
        <v>0</v>
      </c>
      <c r="DR203" s="341">
        <f t="shared" si="809"/>
        <v>0</v>
      </c>
      <c r="DS203" s="341">
        <f t="shared" si="852"/>
        <v>0</v>
      </c>
      <c r="DT203" s="341">
        <f t="shared" si="853"/>
        <v>0</v>
      </c>
      <c r="DU203" s="341">
        <f t="shared" si="854"/>
        <v>0</v>
      </c>
      <c r="DV203" s="341">
        <f t="shared" si="855"/>
        <v>0</v>
      </c>
      <c r="DW203" s="341">
        <f t="shared" si="856"/>
        <v>0</v>
      </c>
      <c r="DX203" s="341">
        <f t="shared" si="857"/>
        <v>0</v>
      </c>
      <c r="DY203" s="341">
        <f t="shared" si="858"/>
        <v>0</v>
      </c>
      <c r="DZ203" s="341">
        <f t="shared" si="859"/>
        <v>0</v>
      </c>
      <c r="EA203" s="341">
        <f t="shared" si="860"/>
        <v>0</v>
      </c>
      <c r="EB203" s="341">
        <f t="shared" si="861"/>
        <v>0</v>
      </c>
      <c r="EC203" s="341">
        <f t="shared" si="862"/>
        <v>0</v>
      </c>
      <c r="ED203" s="341">
        <f t="shared" si="863"/>
        <v>0</v>
      </c>
      <c r="EE203" s="341">
        <f t="shared" si="864"/>
        <v>0</v>
      </c>
      <c r="EF203" s="341">
        <f t="shared" si="865"/>
        <v>0</v>
      </c>
      <c r="EG203" s="341">
        <f t="shared" si="866"/>
        <v>0</v>
      </c>
      <c r="EH203" s="341">
        <f t="shared" si="867"/>
        <v>0</v>
      </c>
      <c r="EI203" s="346">
        <f t="shared" si="868"/>
        <v>0</v>
      </c>
      <c r="EJ203" s="341">
        <f t="shared" si="869"/>
        <v>0</v>
      </c>
      <c r="EK203" s="347">
        <f t="shared" si="870"/>
        <v>0</v>
      </c>
      <c r="EL203" s="341">
        <f t="shared" si="871"/>
        <v>0</v>
      </c>
      <c r="EM203" s="347">
        <f t="shared" si="872"/>
        <v>0</v>
      </c>
      <c r="EN203" s="348">
        <f t="shared" si="873"/>
        <v>0</v>
      </c>
    </row>
    <row r="204" spans="1:144" ht="19.5" customHeight="1">
      <c r="A204" s="349">
        <f t="shared" si="679"/>
        <v>191</v>
      </c>
      <c r="B204" s="1136"/>
      <c r="C204" s="1136"/>
      <c r="D204" s="350"/>
      <c r="E204" s="350"/>
      <c r="F204" s="350"/>
      <c r="G204" s="350"/>
      <c r="H204" s="350"/>
      <c r="I204" s="351" t="s">
        <v>17</v>
      </c>
      <c r="J204" s="350"/>
      <c r="K204" s="351" t="s">
        <v>44</v>
      </c>
      <c r="L204" s="350"/>
      <c r="M204" s="350"/>
      <c r="N204" s="326" t="str">
        <f>IF(L204="常勤",1,IF(M204="","",IF(M204=0,0,IF(ROUND(M204/⑤⑧処遇Ⅰ入力シート!$B$17,1)&lt;0.1,0.1,ROUND(M204/⑤⑧処遇Ⅰ入力シート!$B$17,1)))))</f>
        <v/>
      </c>
      <c r="O204" s="327"/>
      <c r="P204" s="328" t="s">
        <v>342</v>
      </c>
      <c r="Q204" s="352"/>
      <c r="R204" s="353"/>
      <c r="S204" s="354"/>
      <c r="T204" s="354"/>
      <c r="U204" s="355">
        <f t="shared" si="810"/>
        <v>0</v>
      </c>
      <c r="V204" s="354"/>
      <c r="W204" s="333" t="e">
        <f>ROUND((U204+V204)*⑤⑧処遇Ⅰ入力シート!$AG$17/⑤⑧処遇Ⅰ入力シート!$AC$17,0)</f>
        <v>#DIV/0!</v>
      </c>
      <c r="X204" s="356" t="e">
        <f t="shared" si="811"/>
        <v>#DIV/0!</v>
      </c>
      <c r="Y204" s="353"/>
      <c r="Z204" s="354"/>
      <c r="AA204" s="354"/>
      <c r="AB204" s="354"/>
      <c r="AC204" s="354"/>
      <c r="AD204" s="335">
        <f t="shared" si="812"/>
        <v>0</v>
      </c>
      <c r="AE204" s="333" t="e">
        <f>ROUND(AD204*⑤⑧処遇Ⅰ入力シート!$AG$17/⑤⑧処遇Ⅰ入力シート!$AC$17,0)</f>
        <v>#DIV/0!</v>
      </c>
      <c r="AF204" s="356" t="e">
        <f t="shared" si="813"/>
        <v>#DIV/0!</v>
      </c>
      <c r="AG204" s="357"/>
      <c r="AH204" s="354"/>
      <c r="AI204" s="354"/>
      <c r="AJ204" s="333" t="e">
        <f>ROUND(SUM(AG204:AI204)*⑤⑧処遇Ⅰ入力シート!$AG$17/⑤⑧処遇Ⅰ入力シート!$AC$17,0)</f>
        <v>#DIV/0!</v>
      </c>
      <c r="AK204" s="358" t="e">
        <f t="shared" si="814"/>
        <v>#DIV/0!</v>
      </c>
      <c r="AL204" s="338">
        <f t="shared" si="815"/>
        <v>0</v>
      </c>
      <c r="AM204" s="1131"/>
      <c r="AN204" s="1131"/>
      <c r="AO204" s="1131"/>
      <c r="AP204" s="252"/>
      <c r="AQ204" s="252"/>
      <c r="AR204" s="252"/>
      <c r="AS204" s="370"/>
      <c r="AT204" s="370"/>
      <c r="AU204" s="371"/>
      <c r="AV204" s="371"/>
      <c r="AW204" s="371"/>
      <c r="AX204" s="370"/>
      <c r="AY204" s="370"/>
      <c r="AZ204" s="372"/>
      <c r="BA204" s="372"/>
      <c r="BB204" s="373"/>
      <c r="BC204" s="373"/>
      <c r="BD204" s="373"/>
      <c r="BE204" s="373"/>
      <c r="BF204" s="373"/>
      <c r="BG204" s="373"/>
      <c r="BH204" s="228"/>
      <c r="BI204" s="370"/>
      <c r="BJ204" s="370"/>
      <c r="BK204" s="371"/>
      <c r="BL204" s="371"/>
      <c r="BM204" s="371"/>
      <c r="BN204" s="370"/>
      <c r="BO204" s="370"/>
      <c r="BP204" s="372"/>
      <c r="BQ204" s="372"/>
      <c r="BR204" s="372"/>
      <c r="BS204" s="373"/>
      <c r="BT204" s="373"/>
      <c r="BU204" s="373"/>
      <c r="BV204" s="373"/>
      <c r="BW204" s="373"/>
      <c r="BX204" s="373"/>
      <c r="BY204" s="252"/>
      <c r="BZ204" s="339" t="str">
        <f t="shared" si="816"/>
        <v>0</v>
      </c>
      <c r="CB204" s="340">
        <f t="shared" si="817"/>
        <v>0</v>
      </c>
      <c r="CC204" s="341">
        <f t="shared" si="818"/>
        <v>0</v>
      </c>
      <c r="CD204" s="341">
        <f t="shared" si="819"/>
        <v>0</v>
      </c>
      <c r="CE204" s="341">
        <f t="shared" si="820"/>
        <v>0</v>
      </c>
      <c r="CF204" s="341">
        <f t="shared" si="821"/>
        <v>0</v>
      </c>
      <c r="CG204" s="342">
        <f t="shared" si="822"/>
        <v>0</v>
      </c>
      <c r="CH204" s="341">
        <f t="shared" si="823"/>
        <v>0</v>
      </c>
      <c r="CI204" s="342">
        <f t="shared" si="824"/>
        <v>0</v>
      </c>
      <c r="CJ204" s="341">
        <f t="shared" si="825"/>
        <v>0</v>
      </c>
      <c r="CK204" s="342">
        <f t="shared" si="826"/>
        <v>0</v>
      </c>
      <c r="CL204" s="341">
        <f t="shared" si="827"/>
        <v>0</v>
      </c>
      <c r="CM204" s="341">
        <f t="shared" si="828"/>
        <v>0</v>
      </c>
      <c r="CN204" s="341">
        <f t="shared" si="829"/>
        <v>0</v>
      </c>
      <c r="CO204" s="341">
        <f t="shared" si="830"/>
        <v>0</v>
      </c>
      <c r="CP204" s="341">
        <f t="shared" si="831"/>
        <v>0</v>
      </c>
      <c r="CQ204" s="342">
        <f t="shared" si="832"/>
        <v>0</v>
      </c>
      <c r="CR204" s="341">
        <f t="shared" si="833"/>
        <v>0</v>
      </c>
      <c r="CS204" s="342">
        <f t="shared" si="834"/>
        <v>0</v>
      </c>
      <c r="CT204" s="341">
        <f t="shared" si="835"/>
        <v>0</v>
      </c>
      <c r="CU204" s="342">
        <f t="shared" si="836"/>
        <v>0</v>
      </c>
      <c r="CV204" s="344">
        <f t="shared" si="68"/>
        <v>0</v>
      </c>
      <c r="CW204" s="344">
        <f t="shared" si="837"/>
        <v>0</v>
      </c>
      <c r="CX204" s="344">
        <f t="shared" si="69"/>
        <v>0</v>
      </c>
      <c r="CY204" s="344">
        <f t="shared" si="838"/>
        <v>0</v>
      </c>
      <c r="CZ204" s="344">
        <f t="shared" si="71"/>
        <v>0</v>
      </c>
      <c r="DA204" s="344">
        <f t="shared" si="839"/>
        <v>0</v>
      </c>
      <c r="DB204" s="344">
        <f t="shared" si="73"/>
        <v>0</v>
      </c>
      <c r="DC204" s="344">
        <f t="shared" si="840"/>
        <v>0</v>
      </c>
      <c r="DD204" s="344">
        <f t="shared" si="75"/>
        <v>0</v>
      </c>
      <c r="DE204" s="344">
        <f t="shared" si="841"/>
        <v>0</v>
      </c>
      <c r="DF204" s="344">
        <f t="shared" si="77"/>
        <v>0</v>
      </c>
      <c r="DG204" s="344">
        <f t="shared" si="842"/>
        <v>0</v>
      </c>
      <c r="DH204" s="344">
        <f t="shared" si="79"/>
        <v>0</v>
      </c>
      <c r="DI204" s="344">
        <f t="shared" si="843"/>
        <v>0</v>
      </c>
      <c r="DJ204" s="344">
        <f t="shared" si="844"/>
        <v>0</v>
      </c>
      <c r="DK204" s="344">
        <f t="shared" si="845"/>
        <v>0</v>
      </c>
      <c r="DL204" s="344">
        <f t="shared" si="846"/>
        <v>0</v>
      </c>
      <c r="DM204" s="342">
        <f t="shared" si="847"/>
        <v>0</v>
      </c>
      <c r="DN204" s="344">
        <f t="shared" si="848"/>
        <v>0</v>
      </c>
      <c r="DO204" s="342">
        <f t="shared" si="849"/>
        <v>0</v>
      </c>
      <c r="DP204" s="344">
        <f t="shared" si="850"/>
        <v>0</v>
      </c>
      <c r="DQ204" s="342">
        <f t="shared" si="851"/>
        <v>0</v>
      </c>
      <c r="DR204" s="341">
        <f t="shared" si="809"/>
        <v>0</v>
      </c>
      <c r="DS204" s="341">
        <f t="shared" si="852"/>
        <v>0</v>
      </c>
      <c r="DT204" s="341">
        <f t="shared" si="853"/>
        <v>0</v>
      </c>
      <c r="DU204" s="341">
        <f t="shared" si="854"/>
        <v>0</v>
      </c>
      <c r="DV204" s="341">
        <f t="shared" si="855"/>
        <v>0</v>
      </c>
      <c r="DW204" s="341">
        <f t="shared" si="856"/>
        <v>0</v>
      </c>
      <c r="DX204" s="341">
        <f t="shared" si="857"/>
        <v>0</v>
      </c>
      <c r="DY204" s="341">
        <f t="shared" si="858"/>
        <v>0</v>
      </c>
      <c r="DZ204" s="341">
        <f t="shared" si="859"/>
        <v>0</v>
      </c>
      <c r="EA204" s="341">
        <f t="shared" si="860"/>
        <v>0</v>
      </c>
      <c r="EB204" s="341">
        <f t="shared" si="861"/>
        <v>0</v>
      </c>
      <c r="EC204" s="341">
        <f t="shared" si="862"/>
        <v>0</v>
      </c>
      <c r="ED204" s="341">
        <f t="shared" si="863"/>
        <v>0</v>
      </c>
      <c r="EE204" s="341">
        <f t="shared" si="864"/>
        <v>0</v>
      </c>
      <c r="EF204" s="341">
        <f t="shared" si="865"/>
        <v>0</v>
      </c>
      <c r="EG204" s="341">
        <f t="shared" si="866"/>
        <v>0</v>
      </c>
      <c r="EH204" s="341">
        <f t="shared" si="867"/>
        <v>0</v>
      </c>
      <c r="EI204" s="346">
        <f t="shared" si="868"/>
        <v>0</v>
      </c>
      <c r="EJ204" s="341">
        <f t="shared" si="869"/>
        <v>0</v>
      </c>
      <c r="EK204" s="347">
        <f t="shared" si="870"/>
        <v>0</v>
      </c>
      <c r="EL204" s="341">
        <f t="shared" si="871"/>
        <v>0</v>
      </c>
      <c r="EM204" s="347">
        <f t="shared" si="872"/>
        <v>0</v>
      </c>
      <c r="EN204" s="348">
        <f t="shared" si="873"/>
        <v>0</v>
      </c>
    </row>
    <row r="205" spans="1:144" ht="19.5" customHeight="1">
      <c r="A205" s="349">
        <f t="shared" si="679"/>
        <v>192</v>
      </c>
      <c r="B205" s="1136"/>
      <c r="C205" s="1136"/>
      <c r="D205" s="350"/>
      <c r="E205" s="350"/>
      <c r="F205" s="350"/>
      <c r="G205" s="350"/>
      <c r="H205" s="350"/>
      <c r="I205" s="351" t="s">
        <v>17</v>
      </c>
      <c r="J205" s="350"/>
      <c r="K205" s="351" t="s">
        <v>44</v>
      </c>
      <c r="L205" s="350"/>
      <c r="M205" s="350"/>
      <c r="N205" s="326" t="str">
        <f>IF(L205="常勤",1,IF(M205="","",IF(M205=0,0,IF(ROUND(M205/⑤⑧処遇Ⅰ入力シート!$B$17,1)&lt;0.1,0.1,ROUND(M205/⑤⑧処遇Ⅰ入力シート!$B$17,1)))))</f>
        <v/>
      </c>
      <c r="O205" s="327"/>
      <c r="P205" s="328" t="s">
        <v>342</v>
      </c>
      <c r="Q205" s="352"/>
      <c r="R205" s="353"/>
      <c r="S205" s="354"/>
      <c r="T205" s="354"/>
      <c r="U205" s="355">
        <f t="shared" si="810"/>
        <v>0</v>
      </c>
      <c r="V205" s="354"/>
      <c r="W205" s="333" t="e">
        <f>ROUND((U205+V205)*⑤⑧処遇Ⅰ入力シート!$AG$17/⑤⑧処遇Ⅰ入力シート!$AC$17,0)</f>
        <v>#DIV/0!</v>
      </c>
      <c r="X205" s="356" t="e">
        <f t="shared" si="811"/>
        <v>#DIV/0!</v>
      </c>
      <c r="Y205" s="353"/>
      <c r="Z205" s="354"/>
      <c r="AA205" s="354"/>
      <c r="AB205" s="354"/>
      <c r="AC205" s="354"/>
      <c r="AD205" s="335">
        <f t="shared" si="812"/>
        <v>0</v>
      </c>
      <c r="AE205" s="333" t="e">
        <f>ROUND(AD205*⑤⑧処遇Ⅰ入力シート!$AG$17/⑤⑧処遇Ⅰ入力シート!$AC$17,0)</f>
        <v>#DIV/0!</v>
      </c>
      <c r="AF205" s="356" t="e">
        <f t="shared" si="813"/>
        <v>#DIV/0!</v>
      </c>
      <c r="AG205" s="357"/>
      <c r="AH205" s="354"/>
      <c r="AI205" s="354"/>
      <c r="AJ205" s="333" t="e">
        <f>ROUND(SUM(AG205:AI205)*⑤⑧処遇Ⅰ入力シート!$AG$17/⑤⑧処遇Ⅰ入力シート!$AC$17,0)</f>
        <v>#DIV/0!</v>
      </c>
      <c r="AK205" s="358" t="e">
        <f t="shared" si="814"/>
        <v>#DIV/0!</v>
      </c>
      <c r="AL205" s="338">
        <f t="shared" si="815"/>
        <v>0</v>
      </c>
      <c r="AM205" s="1131"/>
      <c r="AN205" s="1131"/>
      <c r="AO205" s="1131"/>
      <c r="AP205" s="252"/>
      <c r="AQ205" s="252"/>
      <c r="AR205" s="252"/>
      <c r="AS205" s="370"/>
      <c r="AT205" s="370"/>
      <c r="AU205" s="371"/>
      <c r="AV205" s="371"/>
      <c r="AW205" s="371"/>
      <c r="AX205" s="370"/>
      <c r="AY205" s="370"/>
      <c r="AZ205" s="372"/>
      <c r="BA205" s="372"/>
      <c r="BB205" s="373"/>
      <c r="BC205" s="373"/>
      <c r="BD205" s="373"/>
      <c r="BE205" s="373"/>
      <c r="BF205" s="373"/>
      <c r="BG205" s="373"/>
      <c r="BH205" s="228"/>
      <c r="BI205" s="370"/>
      <c r="BJ205" s="370"/>
      <c r="BK205" s="371"/>
      <c r="BL205" s="371"/>
      <c r="BM205" s="371"/>
      <c r="BN205" s="370"/>
      <c r="BO205" s="370"/>
      <c r="BP205" s="372"/>
      <c r="BQ205" s="372"/>
      <c r="BR205" s="372"/>
      <c r="BS205" s="373"/>
      <c r="BT205" s="373"/>
      <c r="BU205" s="373"/>
      <c r="BV205" s="373"/>
      <c r="BW205" s="373"/>
      <c r="BX205" s="373"/>
      <c r="BY205" s="252"/>
      <c r="BZ205" s="339" t="str">
        <f t="shared" si="816"/>
        <v>0</v>
      </c>
      <c r="CB205" s="340">
        <f t="shared" si="817"/>
        <v>0</v>
      </c>
      <c r="CC205" s="341">
        <f t="shared" si="818"/>
        <v>0</v>
      </c>
      <c r="CD205" s="341">
        <f t="shared" si="819"/>
        <v>0</v>
      </c>
      <c r="CE205" s="341">
        <f t="shared" si="820"/>
        <v>0</v>
      </c>
      <c r="CF205" s="341">
        <f t="shared" si="821"/>
        <v>0</v>
      </c>
      <c r="CG205" s="342">
        <f t="shared" si="822"/>
        <v>0</v>
      </c>
      <c r="CH205" s="341">
        <f t="shared" si="823"/>
        <v>0</v>
      </c>
      <c r="CI205" s="342">
        <f t="shared" si="824"/>
        <v>0</v>
      </c>
      <c r="CJ205" s="341">
        <f t="shared" si="825"/>
        <v>0</v>
      </c>
      <c r="CK205" s="342">
        <f t="shared" si="826"/>
        <v>0</v>
      </c>
      <c r="CL205" s="341">
        <f t="shared" si="827"/>
        <v>0</v>
      </c>
      <c r="CM205" s="341">
        <f t="shared" si="828"/>
        <v>0</v>
      </c>
      <c r="CN205" s="341">
        <f t="shared" si="829"/>
        <v>0</v>
      </c>
      <c r="CO205" s="341">
        <f t="shared" si="830"/>
        <v>0</v>
      </c>
      <c r="CP205" s="341">
        <f t="shared" si="831"/>
        <v>0</v>
      </c>
      <c r="CQ205" s="342">
        <f t="shared" si="832"/>
        <v>0</v>
      </c>
      <c r="CR205" s="341">
        <f t="shared" si="833"/>
        <v>0</v>
      </c>
      <c r="CS205" s="342">
        <f t="shared" si="834"/>
        <v>0</v>
      </c>
      <c r="CT205" s="341">
        <f t="shared" si="835"/>
        <v>0</v>
      </c>
      <c r="CU205" s="342">
        <f t="shared" si="836"/>
        <v>0</v>
      </c>
      <c r="CV205" s="344">
        <f t="shared" si="68"/>
        <v>0</v>
      </c>
      <c r="CW205" s="344">
        <f t="shared" si="837"/>
        <v>0</v>
      </c>
      <c r="CX205" s="344">
        <f t="shared" si="69"/>
        <v>0</v>
      </c>
      <c r="CY205" s="344">
        <f t="shared" si="838"/>
        <v>0</v>
      </c>
      <c r="CZ205" s="344">
        <f t="shared" si="71"/>
        <v>0</v>
      </c>
      <c r="DA205" s="344">
        <f t="shared" si="839"/>
        <v>0</v>
      </c>
      <c r="DB205" s="344">
        <f t="shared" si="73"/>
        <v>0</v>
      </c>
      <c r="DC205" s="344">
        <f t="shared" si="840"/>
        <v>0</v>
      </c>
      <c r="DD205" s="344">
        <f t="shared" si="75"/>
        <v>0</v>
      </c>
      <c r="DE205" s="344">
        <f t="shared" si="841"/>
        <v>0</v>
      </c>
      <c r="DF205" s="344">
        <f t="shared" si="77"/>
        <v>0</v>
      </c>
      <c r="DG205" s="344">
        <f t="shared" si="842"/>
        <v>0</v>
      </c>
      <c r="DH205" s="344">
        <f t="shared" si="79"/>
        <v>0</v>
      </c>
      <c r="DI205" s="344">
        <f t="shared" si="843"/>
        <v>0</v>
      </c>
      <c r="DJ205" s="344">
        <f t="shared" si="844"/>
        <v>0</v>
      </c>
      <c r="DK205" s="344">
        <f t="shared" si="845"/>
        <v>0</v>
      </c>
      <c r="DL205" s="344">
        <f t="shared" si="846"/>
        <v>0</v>
      </c>
      <c r="DM205" s="342">
        <f t="shared" si="847"/>
        <v>0</v>
      </c>
      <c r="DN205" s="344">
        <f t="shared" si="848"/>
        <v>0</v>
      </c>
      <c r="DO205" s="342">
        <f t="shared" si="849"/>
        <v>0</v>
      </c>
      <c r="DP205" s="344">
        <f t="shared" si="850"/>
        <v>0</v>
      </c>
      <c r="DQ205" s="342">
        <f t="shared" si="851"/>
        <v>0</v>
      </c>
      <c r="DR205" s="341">
        <f t="shared" si="809"/>
        <v>0</v>
      </c>
      <c r="DS205" s="341">
        <f t="shared" si="852"/>
        <v>0</v>
      </c>
      <c r="DT205" s="341">
        <f t="shared" si="853"/>
        <v>0</v>
      </c>
      <c r="DU205" s="341">
        <f t="shared" si="854"/>
        <v>0</v>
      </c>
      <c r="DV205" s="341">
        <f t="shared" si="855"/>
        <v>0</v>
      </c>
      <c r="DW205" s="341">
        <f t="shared" si="856"/>
        <v>0</v>
      </c>
      <c r="DX205" s="341">
        <f t="shared" si="857"/>
        <v>0</v>
      </c>
      <c r="DY205" s="341">
        <f t="shared" si="858"/>
        <v>0</v>
      </c>
      <c r="DZ205" s="341">
        <f t="shared" si="859"/>
        <v>0</v>
      </c>
      <c r="EA205" s="341">
        <f t="shared" si="860"/>
        <v>0</v>
      </c>
      <c r="EB205" s="341">
        <f t="shared" si="861"/>
        <v>0</v>
      </c>
      <c r="EC205" s="341">
        <f t="shared" si="862"/>
        <v>0</v>
      </c>
      <c r="ED205" s="341">
        <f t="shared" si="863"/>
        <v>0</v>
      </c>
      <c r="EE205" s="341">
        <f t="shared" si="864"/>
        <v>0</v>
      </c>
      <c r="EF205" s="341">
        <f t="shared" si="865"/>
        <v>0</v>
      </c>
      <c r="EG205" s="341">
        <f t="shared" si="866"/>
        <v>0</v>
      </c>
      <c r="EH205" s="341">
        <f t="shared" si="867"/>
        <v>0</v>
      </c>
      <c r="EI205" s="346">
        <f t="shared" si="868"/>
        <v>0</v>
      </c>
      <c r="EJ205" s="341">
        <f t="shared" si="869"/>
        <v>0</v>
      </c>
      <c r="EK205" s="347">
        <f t="shared" si="870"/>
        <v>0</v>
      </c>
      <c r="EL205" s="341">
        <f t="shared" si="871"/>
        <v>0</v>
      </c>
      <c r="EM205" s="347">
        <f t="shared" si="872"/>
        <v>0</v>
      </c>
      <c r="EN205" s="348">
        <f t="shared" si="873"/>
        <v>0</v>
      </c>
    </row>
    <row r="206" spans="1:144" ht="19.5" customHeight="1">
      <c r="A206" s="349">
        <f t="shared" si="679"/>
        <v>193</v>
      </c>
      <c r="B206" s="1136"/>
      <c r="C206" s="1136"/>
      <c r="D206" s="350"/>
      <c r="E206" s="350"/>
      <c r="F206" s="350"/>
      <c r="G206" s="350"/>
      <c r="H206" s="350"/>
      <c r="I206" s="351" t="s">
        <v>17</v>
      </c>
      <c r="J206" s="350"/>
      <c r="K206" s="351" t="s">
        <v>44</v>
      </c>
      <c r="L206" s="350"/>
      <c r="M206" s="350"/>
      <c r="N206" s="326" t="str">
        <f>IF(L206="常勤",1,IF(M206="","",IF(M206=0,0,IF(ROUND(M206/⑤⑧処遇Ⅰ入力シート!$B$17,1)&lt;0.1,0.1,ROUND(M206/⑤⑧処遇Ⅰ入力シート!$B$17,1)))))</f>
        <v/>
      </c>
      <c r="O206" s="327"/>
      <c r="P206" s="328" t="s">
        <v>342</v>
      </c>
      <c r="Q206" s="352"/>
      <c r="R206" s="353"/>
      <c r="S206" s="354"/>
      <c r="T206" s="354"/>
      <c r="U206" s="355">
        <f t="shared" si="559"/>
        <v>0</v>
      </c>
      <c r="V206" s="354"/>
      <c r="W206" s="333" t="e">
        <f>ROUND((U206+V206)*⑤⑧処遇Ⅰ入力シート!$AG$17/⑤⑧処遇Ⅰ入力シート!$AC$17,0)</f>
        <v>#DIV/0!</v>
      </c>
      <c r="X206" s="356" t="e">
        <f t="shared" si="560"/>
        <v>#DIV/0!</v>
      </c>
      <c r="Y206" s="353"/>
      <c r="Z206" s="354"/>
      <c r="AA206" s="354"/>
      <c r="AB206" s="354"/>
      <c r="AC206" s="354"/>
      <c r="AD206" s="335">
        <f t="shared" si="561"/>
        <v>0</v>
      </c>
      <c r="AE206" s="333" t="e">
        <f>ROUND(AD206*⑤⑧処遇Ⅰ入力シート!$AG$17/⑤⑧処遇Ⅰ入力シート!$AC$17,0)</f>
        <v>#DIV/0!</v>
      </c>
      <c r="AF206" s="356" t="e">
        <f t="shared" si="562"/>
        <v>#DIV/0!</v>
      </c>
      <c r="AG206" s="357"/>
      <c r="AH206" s="354"/>
      <c r="AI206" s="354"/>
      <c r="AJ206" s="333" t="e">
        <f>ROUND(SUM(AG206:AI206)*⑤⑧処遇Ⅰ入力シート!$AG$17/⑤⑧処遇Ⅰ入力シート!$AC$17,0)</f>
        <v>#DIV/0!</v>
      </c>
      <c r="AK206" s="358" t="e">
        <f t="shared" si="563"/>
        <v>#DIV/0!</v>
      </c>
      <c r="AL206" s="338">
        <f t="shared" si="564"/>
        <v>0</v>
      </c>
      <c r="AM206" s="1131"/>
      <c r="AN206" s="1131"/>
      <c r="AO206" s="1131"/>
      <c r="AP206" s="252"/>
      <c r="AQ206" s="252"/>
      <c r="AR206" s="252"/>
      <c r="AS206" s="370"/>
      <c r="AT206" s="370"/>
      <c r="AU206" s="371"/>
      <c r="AV206" s="371"/>
      <c r="AW206" s="371"/>
      <c r="AX206" s="370"/>
      <c r="AY206" s="370"/>
      <c r="AZ206" s="372"/>
      <c r="BA206" s="372"/>
      <c r="BB206" s="373"/>
      <c r="BC206" s="373"/>
      <c r="BD206" s="373"/>
      <c r="BE206" s="373"/>
      <c r="BF206" s="373"/>
      <c r="BG206" s="373"/>
      <c r="BH206" s="228"/>
      <c r="BI206" s="370"/>
      <c r="BJ206" s="370"/>
      <c r="BK206" s="371"/>
      <c r="BL206" s="371"/>
      <c r="BM206" s="371"/>
      <c r="BN206" s="370"/>
      <c r="BO206" s="370"/>
      <c r="BP206" s="372"/>
      <c r="BQ206" s="372"/>
      <c r="BR206" s="372"/>
      <c r="BS206" s="373"/>
      <c r="BT206" s="373"/>
      <c r="BU206" s="373"/>
      <c r="BV206" s="373"/>
      <c r="BW206" s="373"/>
      <c r="BX206" s="373"/>
      <c r="BY206" s="252"/>
      <c r="BZ206" s="339" t="str">
        <f t="shared" si="565"/>
        <v>0</v>
      </c>
      <c r="CB206" s="340">
        <f t="shared" si="566"/>
        <v>0</v>
      </c>
      <c r="CC206" s="341">
        <f t="shared" si="567"/>
        <v>0</v>
      </c>
      <c r="CD206" s="341">
        <f t="shared" si="568"/>
        <v>0</v>
      </c>
      <c r="CE206" s="341">
        <f t="shared" si="569"/>
        <v>0</v>
      </c>
      <c r="CF206" s="341">
        <f t="shared" si="570"/>
        <v>0</v>
      </c>
      <c r="CG206" s="342">
        <f t="shared" si="571"/>
        <v>0</v>
      </c>
      <c r="CH206" s="341">
        <f t="shared" si="572"/>
        <v>0</v>
      </c>
      <c r="CI206" s="342">
        <f t="shared" si="573"/>
        <v>0</v>
      </c>
      <c r="CJ206" s="341">
        <f t="shared" si="574"/>
        <v>0</v>
      </c>
      <c r="CK206" s="342">
        <f t="shared" si="575"/>
        <v>0</v>
      </c>
      <c r="CL206" s="341">
        <f t="shared" si="576"/>
        <v>0</v>
      </c>
      <c r="CM206" s="341">
        <f t="shared" si="577"/>
        <v>0</v>
      </c>
      <c r="CN206" s="341">
        <f t="shared" si="578"/>
        <v>0</v>
      </c>
      <c r="CO206" s="341">
        <f t="shared" si="579"/>
        <v>0</v>
      </c>
      <c r="CP206" s="341">
        <f t="shared" si="580"/>
        <v>0</v>
      </c>
      <c r="CQ206" s="342">
        <f t="shared" si="581"/>
        <v>0</v>
      </c>
      <c r="CR206" s="341">
        <f t="shared" si="582"/>
        <v>0</v>
      </c>
      <c r="CS206" s="342">
        <f t="shared" si="583"/>
        <v>0</v>
      </c>
      <c r="CT206" s="341">
        <f t="shared" si="584"/>
        <v>0</v>
      </c>
      <c r="CU206" s="342">
        <f t="shared" si="585"/>
        <v>0</v>
      </c>
      <c r="CV206" s="344">
        <f t="shared" si="68"/>
        <v>0</v>
      </c>
      <c r="CW206" s="344">
        <f t="shared" si="586"/>
        <v>0</v>
      </c>
      <c r="CX206" s="344">
        <f t="shared" si="69"/>
        <v>0</v>
      </c>
      <c r="CY206" s="344">
        <f t="shared" si="549"/>
        <v>0</v>
      </c>
      <c r="CZ206" s="344">
        <f t="shared" si="71"/>
        <v>0</v>
      </c>
      <c r="DA206" s="344">
        <f t="shared" si="550"/>
        <v>0</v>
      </c>
      <c r="DB206" s="344">
        <f t="shared" si="73"/>
        <v>0</v>
      </c>
      <c r="DC206" s="344">
        <f t="shared" si="551"/>
        <v>0</v>
      </c>
      <c r="DD206" s="344">
        <f t="shared" si="75"/>
        <v>0</v>
      </c>
      <c r="DE206" s="344">
        <f t="shared" si="552"/>
        <v>0</v>
      </c>
      <c r="DF206" s="344">
        <f t="shared" si="77"/>
        <v>0</v>
      </c>
      <c r="DG206" s="344">
        <f t="shared" si="553"/>
        <v>0</v>
      </c>
      <c r="DH206" s="344">
        <f t="shared" si="79"/>
        <v>0</v>
      </c>
      <c r="DI206" s="344">
        <f t="shared" si="587"/>
        <v>0</v>
      </c>
      <c r="DJ206" s="344">
        <f t="shared" si="588"/>
        <v>0</v>
      </c>
      <c r="DK206" s="344">
        <f t="shared" si="589"/>
        <v>0</v>
      </c>
      <c r="DL206" s="344">
        <f t="shared" si="590"/>
        <v>0</v>
      </c>
      <c r="DM206" s="342">
        <f t="shared" si="591"/>
        <v>0</v>
      </c>
      <c r="DN206" s="344">
        <f t="shared" si="592"/>
        <v>0</v>
      </c>
      <c r="DO206" s="342">
        <f t="shared" si="593"/>
        <v>0</v>
      </c>
      <c r="DP206" s="344">
        <f t="shared" si="594"/>
        <v>0</v>
      </c>
      <c r="DQ206" s="342">
        <f t="shared" si="595"/>
        <v>0</v>
      </c>
      <c r="DR206" s="341">
        <f t="shared" si="809"/>
        <v>0</v>
      </c>
      <c r="DS206" s="341">
        <f t="shared" si="49"/>
        <v>0</v>
      </c>
      <c r="DT206" s="341">
        <f t="shared" si="597"/>
        <v>0</v>
      </c>
      <c r="DU206" s="341">
        <f t="shared" si="554"/>
        <v>0</v>
      </c>
      <c r="DV206" s="341">
        <f t="shared" si="598"/>
        <v>0</v>
      </c>
      <c r="DW206" s="341">
        <f t="shared" si="555"/>
        <v>0</v>
      </c>
      <c r="DX206" s="341">
        <f t="shared" si="599"/>
        <v>0</v>
      </c>
      <c r="DY206" s="341">
        <f t="shared" si="556"/>
        <v>0</v>
      </c>
      <c r="DZ206" s="341">
        <f t="shared" si="600"/>
        <v>0</v>
      </c>
      <c r="EA206" s="341">
        <f t="shared" si="557"/>
        <v>0</v>
      </c>
      <c r="EB206" s="341">
        <f t="shared" si="601"/>
        <v>0</v>
      </c>
      <c r="EC206" s="341">
        <f t="shared" si="558"/>
        <v>0</v>
      </c>
      <c r="ED206" s="341">
        <f t="shared" si="602"/>
        <v>0</v>
      </c>
      <c r="EE206" s="341">
        <f t="shared" si="55"/>
        <v>0</v>
      </c>
      <c r="EF206" s="341">
        <f t="shared" si="603"/>
        <v>0</v>
      </c>
      <c r="EG206" s="341">
        <f t="shared" si="604"/>
        <v>0</v>
      </c>
      <c r="EH206" s="341">
        <f t="shared" si="605"/>
        <v>0</v>
      </c>
      <c r="EI206" s="346">
        <f t="shared" si="606"/>
        <v>0</v>
      </c>
      <c r="EJ206" s="341">
        <f t="shared" si="607"/>
        <v>0</v>
      </c>
      <c r="EK206" s="347">
        <f t="shared" si="608"/>
        <v>0</v>
      </c>
      <c r="EL206" s="341">
        <f t="shared" si="609"/>
        <v>0</v>
      </c>
      <c r="EM206" s="347">
        <f t="shared" si="610"/>
        <v>0</v>
      </c>
      <c r="EN206" s="348">
        <f t="shared" si="611"/>
        <v>0</v>
      </c>
    </row>
    <row r="207" spans="1:144" ht="19.5" customHeight="1">
      <c r="A207" s="349">
        <f t="shared" si="679"/>
        <v>194</v>
      </c>
      <c r="B207" s="1136"/>
      <c r="C207" s="1136"/>
      <c r="D207" s="350"/>
      <c r="E207" s="350"/>
      <c r="F207" s="350"/>
      <c r="G207" s="350"/>
      <c r="H207" s="350"/>
      <c r="I207" s="351" t="s">
        <v>17</v>
      </c>
      <c r="J207" s="350"/>
      <c r="K207" s="351" t="s">
        <v>44</v>
      </c>
      <c r="L207" s="350"/>
      <c r="M207" s="350"/>
      <c r="N207" s="326" t="str">
        <f>IF(L207="常勤",1,IF(M207="","",IF(M207=0,0,IF(ROUND(M207/⑤⑧処遇Ⅰ入力シート!$B$17,1)&lt;0.1,0.1,ROUND(M207/⑤⑧処遇Ⅰ入力シート!$B$17,1)))))</f>
        <v/>
      </c>
      <c r="O207" s="327"/>
      <c r="P207" s="328" t="s">
        <v>342</v>
      </c>
      <c r="Q207" s="352"/>
      <c r="R207" s="353"/>
      <c r="S207" s="354"/>
      <c r="T207" s="354"/>
      <c r="U207" s="355">
        <f t="shared" si="559"/>
        <v>0</v>
      </c>
      <c r="V207" s="354"/>
      <c r="W207" s="333" t="e">
        <f>ROUND((U207+V207)*⑤⑧処遇Ⅰ入力シート!$AG$17/⑤⑧処遇Ⅰ入力シート!$AC$17,0)</f>
        <v>#DIV/0!</v>
      </c>
      <c r="X207" s="356" t="e">
        <f t="shared" si="560"/>
        <v>#DIV/0!</v>
      </c>
      <c r="Y207" s="353"/>
      <c r="Z207" s="354"/>
      <c r="AA207" s="354"/>
      <c r="AB207" s="354"/>
      <c r="AC207" s="354"/>
      <c r="AD207" s="335">
        <f t="shared" si="561"/>
        <v>0</v>
      </c>
      <c r="AE207" s="333" t="e">
        <f>ROUND(AD207*⑤⑧処遇Ⅰ入力シート!$AG$17/⑤⑧処遇Ⅰ入力シート!$AC$17,0)</f>
        <v>#DIV/0!</v>
      </c>
      <c r="AF207" s="356" t="e">
        <f t="shared" si="562"/>
        <v>#DIV/0!</v>
      </c>
      <c r="AG207" s="357"/>
      <c r="AH207" s="354"/>
      <c r="AI207" s="354"/>
      <c r="AJ207" s="333" t="e">
        <f>ROUND(SUM(AG207:AI207)*⑤⑧処遇Ⅰ入力シート!$AG$17/⑤⑧処遇Ⅰ入力シート!$AC$17,0)</f>
        <v>#DIV/0!</v>
      </c>
      <c r="AK207" s="358" t="e">
        <f t="shared" si="563"/>
        <v>#DIV/0!</v>
      </c>
      <c r="AL207" s="338">
        <f t="shared" si="564"/>
        <v>0</v>
      </c>
      <c r="AM207" s="1131"/>
      <c r="AN207" s="1131"/>
      <c r="AO207" s="1131"/>
      <c r="AP207" s="252"/>
      <c r="AQ207" s="252"/>
      <c r="AR207" s="252"/>
      <c r="AS207" s="370"/>
      <c r="AT207" s="370"/>
      <c r="AU207" s="371"/>
      <c r="AV207" s="371"/>
      <c r="AW207" s="371"/>
      <c r="AX207" s="370"/>
      <c r="AY207" s="370"/>
      <c r="AZ207" s="372"/>
      <c r="BA207" s="372"/>
      <c r="BB207" s="373"/>
      <c r="BC207" s="373"/>
      <c r="BD207" s="373"/>
      <c r="BE207" s="373"/>
      <c r="BF207" s="373"/>
      <c r="BG207" s="373"/>
      <c r="BH207" s="228"/>
      <c r="BI207" s="370"/>
      <c r="BJ207" s="370"/>
      <c r="BK207" s="371"/>
      <c r="BL207" s="371"/>
      <c r="BM207" s="371"/>
      <c r="BN207" s="370"/>
      <c r="BO207" s="370"/>
      <c r="BP207" s="372"/>
      <c r="BQ207" s="372"/>
      <c r="BR207" s="372"/>
      <c r="BS207" s="373"/>
      <c r="BT207" s="373"/>
      <c r="BU207" s="373"/>
      <c r="BV207" s="373"/>
      <c r="BW207" s="373"/>
      <c r="BX207" s="373"/>
      <c r="BY207" s="252"/>
      <c r="BZ207" s="339" t="str">
        <f t="shared" si="565"/>
        <v>0</v>
      </c>
      <c r="CB207" s="340">
        <f t="shared" si="566"/>
        <v>0</v>
      </c>
      <c r="CC207" s="341">
        <f t="shared" si="567"/>
        <v>0</v>
      </c>
      <c r="CD207" s="341">
        <f t="shared" si="568"/>
        <v>0</v>
      </c>
      <c r="CE207" s="341">
        <f t="shared" si="569"/>
        <v>0</v>
      </c>
      <c r="CF207" s="341">
        <f t="shared" si="570"/>
        <v>0</v>
      </c>
      <c r="CG207" s="342">
        <f t="shared" si="571"/>
        <v>0</v>
      </c>
      <c r="CH207" s="341">
        <f t="shared" si="572"/>
        <v>0</v>
      </c>
      <c r="CI207" s="342">
        <f t="shared" si="573"/>
        <v>0</v>
      </c>
      <c r="CJ207" s="341">
        <f t="shared" si="574"/>
        <v>0</v>
      </c>
      <c r="CK207" s="342">
        <f t="shared" si="575"/>
        <v>0</v>
      </c>
      <c r="CL207" s="341">
        <f t="shared" si="576"/>
        <v>0</v>
      </c>
      <c r="CM207" s="341">
        <f t="shared" si="577"/>
        <v>0</v>
      </c>
      <c r="CN207" s="341">
        <f t="shared" si="578"/>
        <v>0</v>
      </c>
      <c r="CO207" s="341">
        <f t="shared" si="579"/>
        <v>0</v>
      </c>
      <c r="CP207" s="341">
        <f t="shared" si="580"/>
        <v>0</v>
      </c>
      <c r="CQ207" s="342">
        <f t="shared" si="581"/>
        <v>0</v>
      </c>
      <c r="CR207" s="341">
        <f t="shared" si="582"/>
        <v>0</v>
      </c>
      <c r="CS207" s="342">
        <f t="shared" si="583"/>
        <v>0</v>
      </c>
      <c r="CT207" s="341">
        <f t="shared" si="584"/>
        <v>0</v>
      </c>
      <c r="CU207" s="342">
        <f t="shared" si="585"/>
        <v>0</v>
      </c>
      <c r="CV207" s="344">
        <f t="shared" si="68"/>
        <v>0</v>
      </c>
      <c r="CW207" s="344">
        <f t="shared" si="586"/>
        <v>0</v>
      </c>
      <c r="CX207" s="344">
        <f t="shared" si="69"/>
        <v>0</v>
      </c>
      <c r="CY207" s="344">
        <f t="shared" si="549"/>
        <v>0</v>
      </c>
      <c r="CZ207" s="344">
        <f t="shared" si="71"/>
        <v>0</v>
      </c>
      <c r="DA207" s="344">
        <f t="shared" si="550"/>
        <v>0</v>
      </c>
      <c r="DB207" s="344">
        <f t="shared" si="73"/>
        <v>0</v>
      </c>
      <c r="DC207" s="344">
        <f t="shared" si="551"/>
        <v>0</v>
      </c>
      <c r="DD207" s="344">
        <f t="shared" si="75"/>
        <v>0</v>
      </c>
      <c r="DE207" s="344">
        <f t="shared" si="552"/>
        <v>0</v>
      </c>
      <c r="DF207" s="344">
        <f t="shared" si="77"/>
        <v>0</v>
      </c>
      <c r="DG207" s="344">
        <f t="shared" si="553"/>
        <v>0</v>
      </c>
      <c r="DH207" s="344">
        <f t="shared" si="79"/>
        <v>0</v>
      </c>
      <c r="DI207" s="344">
        <f t="shared" si="587"/>
        <v>0</v>
      </c>
      <c r="DJ207" s="344">
        <f t="shared" si="588"/>
        <v>0</v>
      </c>
      <c r="DK207" s="344">
        <f t="shared" si="589"/>
        <v>0</v>
      </c>
      <c r="DL207" s="344">
        <f t="shared" si="590"/>
        <v>0</v>
      </c>
      <c r="DM207" s="342">
        <f t="shared" si="591"/>
        <v>0</v>
      </c>
      <c r="DN207" s="344">
        <f t="shared" si="592"/>
        <v>0</v>
      </c>
      <c r="DO207" s="342">
        <f t="shared" si="593"/>
        <v>0</v>
      </c>
      <c r="DP207" s="344">
        <f t="shared" si="594"/>
        <v>0</v>
      </c>
      <c r="DQ207" s="342">
        <f t="shared" si="595"/>
        <v>0</v>
      </c>
      <c r="DR207" s="341">
        <f t="shared" si="809"/>
        <v>0</v>
      </c>
      <c r="DS207" s="341">
        <f t="shared" si="49"/>
        <v>0</v>
      </c>
      <c r="DT207" s="341">
        <f t="shared" si="597"/>
        <v>0</v>
      </c>
      <c r="DU207" s="341">
        <f t="shared" si="554"/>
        <v>0</v>
      </c>
      <c r="DV207" s="341">
        <f t="shared" si="598"/>
        <v>0</v>
      </c>
      <c r="DW207" s="341">
        <f t="shared" si="555"/>
        <v>0</v>
      </c>
      <c r="DX207" s="341">
        <f t="shared" si="599"/>
        <v>0</v>
      </c>
      <c r="DY207" s="341">
        <f t="shared" si="556"/>
        <v>0</v>
      </c>
      <c r="DZ207" s="341">
        <f t="shared" si="600"/>
        <v>0</v>
      </c>
      <c r="EA207" s="341">
        <f t="shared" si="557"/>
        <v>0</v>
      </c>
      <c r="EB207" s="341">
        <f t="shared" si="601"/>
        <v>0</v>
      </c>
      <c r="EC207" s="341">
        <f t="shared" si="558"/>
        <v>0</v>
      </c>
      <c r="ED207" s="341">
        <f t="shared" si="602"/>
        <v>0</v>
      </c>
      <c r="EE207" s="341">
        <f t="shared" si="55"/>
        <v>0</v>
      </c>
      <c r="EF207" s="341">
        <f t="shared" si="603"/>
        <v>0</v>
      </c>
      <c r="EG207" s="341">
        <f t="shared" si="604"/>
        <v>0</v>
      </c>
      <c r="EH207" s="341">
        <f t="shared" si="605"/>
        <v>0</v>
      </c>
      <c r="EI207" s="346">
        <f t="shared" si="606"/>
        <v>0</v>
      </c>
      <c r="EJ207" s="341">
        <f t="shared" si="607"/>
        <v>0</v>
      </c>
      <c r="EK207" s="347">
        <f t="shared" si="608"/>
        <v>0</v>
      </c>
      <c r="EL207" s="341">
        <f t="shared" si="609"/>
        <v>0</v>
      </c>
      <c r="EM207" s="347">
        <f t="shared" si="610"/>
        <v>0</v>
      </c>
      <c r="EN207" s="348">
        <f t="shared" si="611"/>
        <v>0</v>
      </c>
    </row>
    <row r="208" spans="1:144" ht="19.5" customHeight="1">
      <c r="A208" s="349">
        <f t="shared" si="679"/>
        <v>195</v>
      </c>
      <c r="B208" s="1136"/>
      <c r="C208" s="1136"/>
      <c r="D208" s="350"/>
      <c r="E208" s="350"/>
      <c r="F208" s="350"/>
      <c r="G208" s="350"/>
      <c r="H208" s="350"/>
      <c r="I208" s="351" t="s">
        <v>17</v>
      </c>
      <c r="J208" s="350"/>
      <c r="K208" s="351" t="s">
        <v>44</v>
      </c>
      <c r="L208" s="350"/>
      <c r="M208" s="350"/>
      <c r="N208" s="326" t="str">
        <f>IF(L208="常勤",1,IF(M208="","",IF(M208=0,0,IF(ROUND(M208/⑤⑧処遇Ⅰ入力シート!$B$17,1)&lt;0.1,0.1,ROUND(M208/⑤⑧処遇Ⅰ入力シート!$B$17,1)))))</f>
        <v/>
      </c>
      <c r="O208" s="327"/>
      <c r="P208" s="328" t="s">
        <v>342</v>
      </c>
      <c r="Q208" s="352"/>
      <c r="R208" s="353"/>
      <c r="S208" s="354"/>
      <c r="T208" s="354"/>
      <c r="U208" s="355">
        <f t="shared" ref="U208:U209" si="874">SUM(R208:T208)</f>
        <v>0</v>
      </c>
      <c r="V208" s="354"/>
      <c r="W208" s="333" t="e">
        <f>ROUND((U208+V208)*⑤⑧処遇Ⅰ入力シート!$AG$17/⑤⑧処遇Ⅰ入力シート!$AC$17,0)</f>
        <v>#DIV/0!</v>
      </c>
      <c r="X208" s="356" t="e">
        <f t="shared" ref="X208:X209" si="875">SUM(U208:W208)</f>
        <v>#DIV/0!</v>
      </c>
      <c r="Y208" s="353"/>
      <c r="Z208" s="354"/>
      <c r="AA208" s="354"/>
      <c r="AB208" s="354"/>
      <c r="AC208" s="354"/>
      <c r="AD208" s="335">
        <f t="shared" ref="AD208:AD209" si="876">SUM(Y208:AA208)-SUM(AB208:AC208)</f>
        <v>0</v>
      </c>
      <c r="AE208" s="333" t="e">
        <f>ROUND(AD208*⑤⑧処遇Ⅰ入力シート!$AG$17/⑤⑧処遇Ⅰ入力シート!$AC$17,0)</f>
        <v>#DIV/0!</v>
      </c>
      <c r="AF208" s="356" t="e">
        <f t="shared" ref="AF208:AF209" si="877">SUM(AD208:AE208)</f>
        <v>#DIV/0!</v>
      </c>
      <c r="AG208" s="357"/>
      <c r="AH208" s="354"/>
      <c r="AI208" s="354"/>
      <c r="AJ208" s="333" t="e">
        <f>ROUND(SUM(AG208:AI208)*⑤⑧処遇Ⅰ入力シート!$AG$17/⑤⑧処遇Ⅰ入力シート!$AC$17,0)</f>
        <v>#DIV/0!</v>
      </c>
      <c r="AK208" s="358" t="e">
        <f t="shared" ref="AK208:AK209" si="878">SUM(AG208:AJ208)</f>
        <v>#DIV/0!</v>
      </c>
      <c r="AL208" s="338">
        <f t="shared" ref="AL208:AL209" si="879">IF(D208="○",AF208-X208-AK208,0)</f>
        <v>0</v>
      </c>
      <c r="AM208" s="1131"/>
      <c r="AN208" s="1131"/>
      <c r="AO208" s="1131"/>
      <c r="AP208" s="252"/>
      <c r="AQ208" s="252"/>
      <c r="AR208" s="252"/>
      <c r="AS208" s="370"/>
      <c r="AT208" s="370"/>
      <c r="AU208" s="371"/>
      <c r="AV208" s="371"/>
      <c r="AW208" s="371"/>
      <c r="AX208" s="370"/>
      <c r="AY208" s="370"/>
      <c r="AZ208" s="372"/>
      <c r="BA208" s="372"/>
      <c r="BB208" s="373"/>
      <c r="BC208" s="373"/>
      <c r="BD208" s="373"/>
      <c r="BE208" s="373"/>
      <c r="BF208" s="373"/>
      <c r="BG208" s="373"/>
      <c r="BH208" s="228"/>
      <c r="BI208" s="370"/>
      <c r="BJ208" s="370"/>
      <c r="BK208" s="371"/>
      <c r="BL208" s="371"/>
      <c r="BM208" s="371"/>
      <c r="BN208" s="370"/>
      <c r="BO208" s="370"/>
      <c r="BP208" s="372"/>
      <c r="BQ208" s="372"/>
      <c r="BR208" s="372"/>
      <c r="BS208" s="373"/>
      <c r="BT208" s="373"/>
      <c r="BU208" s="373"/>
      <c r="BV208" s="373"/>
      <c r="BW208" s="373"/>
      <c r="BX208" s="373"/>
      <c r="BY208" s="252"/>
      <c r="BZ208" s="339" t="str">
        <f t="shared" ref="BZ208:BZ209" si="880">IF(D208="○","1","0")</f>
        <v>0</v>
      </c>
      <c r="CB208" s="340">
        <f t="shared" ref="CB208:CB209" si="881">IF(AND(OR(G208="教諭",G208="保育教諭",G208="保育士",G208="家庭的保育者"),L208="常勤"),O208,0)</f>
        <v>0</v>
      </c>
      <c r="CC208" s="341">
        <f t="shared" ref="CC208:CC209" si="882">CB208*BZ208</f>
        <v>0</v>
      </c>
      <c r="CD208" s="341">
        <f t="shared" ref="CD208:CD209" si="883">IF(AND(OR(G208="教諭",G208="保育教諭",G208="保育士",G208="家庭的保育者"),L208="常勤"),N208*O208,0)</f>
        <v>0</v>
      </c>
      <c r="CE208" s="341">
        <f t="shared" ref="CE208:CE209" si="884">CD208*BZ208</f>
        <v>0</v>
      </c>
      <c r="CF208" s="341">
        <f t="shared" ref="CF208:CF209" si="885">IF(AND(OR(G208="教諭",G208="保育教諭",G208="保育士",G208="家庭的保育者"),L208="常勤"),AD208,0)</f>
        <v>0</v>
      </c>
      <c r="CG208" s="342">
        <f t="shared" ref="CG208:CG209" si="886">CF208*BZ208</f>
        <v>0</v>
      </c>
      <c r="CH208" s="341">
        <f t="shared" ref="CH208:CH209" si="887">IF(AND(OR(G208="教諭",G208="保育教諭",G208="保育士",G208="家庭的保育者"),L208="常勤"),AG208+AH208+AI208,0)</f>
        <v>0</v>
      </c>
      <c r="CI208" s="342">
        <f t="shared" ref="CI208:CI209" si="888">CH208*BZ208</f>
        <v>0</v>
      </c>
      <c r="CJ208" s="341">
        <f t="shared" ref="CJ208:CJ209" si="889">IF(AND(OR(G208="教諭",G208="保育教諭",G208="保育士",G208="家庭的保育者"),L208="常勤"),U208+V208,0)</f>
        <v>0</v>
      </c>
      <c r="CK208" s="342">
        <f t="shared" ref="CK208:CK209" si="890">CJ208*BZ208</f>
        <v>0</v>
      </c>
      <c r="CL208" s="341">
        <f t="shared" ref="CL208:CL209" si="891">IF(AND(OR(G208="教諭",G208="保育教諭",G208="保育士",G208="家庭的保育者"),L208="非常勤"),O208,0)</f>
        <v>0</v>
      </c>
      <c r="CM208" s="341">
        <f t="shared" ref="CM208:CM209" si="892">CL208*BZ208</f>
        <v>0</v>
      </c>
      <c r="CN208" s="341">
        <f t="shared" ref="CN208:CN209" si="893">IF(AND(OR(G208="教諭",G208="保育教諭",G208="保育士",G208="家庭的保育者"),L208="非常勤"),N208*O208,0)</f>
        <v>0</v>
      </c>
      <c r="CO208" s="341">
        <f t="shared" ref="CO208:CO209" si="894">CN208*BZ208</f>
        <v>0</v>
      </c>
      <c r="CP208" s="341">
        <f t="shared" ref="CP208:CP209" si="895">IF(AND(OR(G208="教諭",G208="保育教諭",G208="保育士",G208="家庭的保育者"),L208="非常勤"),AD208,0)</f>
        <v>0</v>
      </c>
      <c r="CQ208" s="342">
        <f t="shared" ref="CQ208:CQ209" si="896">CP208*BZ208</f>
        <v>0</v>
      </c>
      <c r="CR208" s="341">
        <f t="shared" ref="CR208:CR209" si="897">IF(AND(OR(G208="教諭",G208="保育教諭",G208="保育士",G208="家庭的保育者"),L208="非常勤"),AG208+AH208+AI208,0)</f>
        <v>0</v>
      </c>
      <c r="CS208" s="342">
        <f t="shared" ref="CS208:CS209" si="898">CR208*BZ208</f>
        <v>0</v>
      </c>
      <c r="CT208" s="341">
        <f t="shared" ref="CT208:CT209" si="899">IF(AND(OR(G208="教諭",G208="保育教諭",G208="保育士",G208="家庭的保育者"),L208="非常勤"),U208+V208,0)</f>
        <v>0</v>
      </c>
      <c r="CU208" s="342">
        <f t="shared" ref="CU208:CU209" si="900">CT208*BZ208</f>
        <v>0</v>
      </c>
      <c r="CV208" s="344">
        <f t="shared" si="68"/>
        <v>0</v>
      </c>
      <c r="CW208" s="344">
        <f t="shared" ref="CW208:CW209" si="901">CV208*$BZ208</f>
        <v>0</v>
      </c>
      <c r="CX208" s="344">
        <f t="shared" si="69"/>
        <v>0</v>
      </c>
      <c r="CY208" s="344">
        <f t="shared" ref="CY208:CY209" si="902">CX208*$BZ208</f>
        <v>0</v>
      </c>
      <c r="CZ208" s="344">
        <f t="shared" si="71"/>
        <v>0</v>
      </c>
      <c r="DA208" s="344">
        <f t="shared" ref="DA208:DA209" si="903">CZ208*$BZ208</f>
        <v>0</v>
      </c>
      <c r="DB208" s="344">
        <f t="shared" si="73"/>
        <v>0</v>
      </c>
      <c r="DC208" s="344">
        <f t="shared" ref="DC208:DC209" si="904">DB208*$BZ208</f>
        <v>0</v>
      </c>
      <c r="DD208" s="344">
        <f t="shared" si="75"/>
        <v>0</v>
      </c>
      <c r="DE208" s="344">
        <f t="shared" ref="DE208:DE209" si="905">DD208*$BZ208</f>
        <v>0</v>
      </c>
      <c r="DF208" s="344">
        <f t="shared" si="77"/>
        <v>0</v>
      </c>
      <c r="DG208" s="344">
        <f t="shared" ref="DG208:DG209" si="906">DF208*$BZ208</f>
        <v>0</v>
      </c>
      <c r="DH208" s="344">
        <f t="shared" si="79"/>
        <v>0</v>
      </c>
      <c r="DI208" s="344">
        <f t="shared" ref="DI208:DI209" si="907">DH208*$BZ208</f>
        <v>0</v>
      </c>
      <c r="DJ208" s="344">
        <f t="shared" ref="DJ208:DJ209" si="908">IF(AND(OR(G208="事務職員",G208="調理員",G208="保健師",G208="看護師",G208="准看護師",G208="栄養士",G208="その他"),L208="常勤"),N208*O208,0)</f>
        <v>0</v>
      </c>
      <c r="DK208" s="344">
        <f t="shared" ref="DK208:DK209" si="909">DJ208*BZ208</f>
        <v>0</v>
      </c>
      <c r="DL208" s="344">
        <f t="shared" ref="DL208:DL209" si="910">IF(AND(OR(G208="事務職員",G208="調理員",G208="保健師",G208="看護師",G208="准看護師",G208="栄養士",G208="その他"),L208="常勤"),AD208,0)</f>
        <v>0</v>
      </c>
      <c r="DM208" s="342">
        <f t="shared" ref="DM208:DM209" si="911">DL208*BZ208</f>
        <v>0</v>
      </c>
      <c r="DN208" s="344">
        <f t="shared" ref="DN208:DN209" si="912">IF(AND(OR(G208="事務職員",G208="調理員",G208="保健師",G208="看護師",G208="准看護師",G208="栄養士",G208="その他"),L208="常勤"),AG208+AH208+AI208,0)</f>
        <v>0</v>
      </c>
      <c r="DO208" s="342">
        <f t="shared" ref="DO208:DO209" si="913">DN208*BZ208</f>
        <v>0</v>
      </c>
      <c r="DP208" s="344">
        <f t="shared" ref="DP208:DP209" si="914">IF(AND(OR(G208="事務職員",G208="調理員",G208="保健師",G208="看護師",G208="准看護師",G208="栄養士",G208="その他"),L208="常勤"),U208+V208,0)</f>
        <v>0</v>
      </c>
      <c r="DQ208" s="342">
        <f t="shared" ref="DQ208:DQ209" si="915">DP208*BZ208</f>
        <v>0</v>
      </c>
      <c r="DR208" s="341">
        <f t="shared" si="809"/>
        <v>0</v>
      </c>
      <c r="DS208" s="341">
        <f t="shared" ref="DS208:DS209" si="916">DR208*$BZ208</f>
        <v>0</v>
      </c>
      <c r="DT208" s="341">
        <f t="shared" ref="DT208:DT209" si="917">DS208*$BZ208</f>
        <v>0</v>
      </c>
      <c r="DU208" s="341">
        <f t="shared" ref="DU208:DU209" si="918">DT208*$BZ208</f>
        <v>0</v>
      </c>
      <c r="DV208" s="341">
        <f t="shared" ref="DV208:DV209" si="919">DU208*$BZ208</f>
        <v>0</v>
      </c>
      <c r="DW208" s="341">
        <f t="shared" ref="DW208:DW209" si="920">DV208*$BZ208</f>
        <v>0</v>
      </c>
      <c r="DX208" s="341">
        <f t="shared" ref="DX208:DX209" si="921">DW208*$BZ208</f>
        <v>0</v>
      </c>
      <c r="DY208" s="341">
        <f t="shared" ref="DY208:DY209" si="922">DX208*$BZ208</f>
        <v>0</v>
      </c>
      <c r="DZ208" s="341">
        <f t="shared" ref="DZ208:DZ209" si="923">DY208*$BZ208</f>
        <v>0</v>
      </c>
      <c r="EA208" s="341">
        <f t="shared" ref="EA208:EA209" si="924">DZ208*$BZ208</f>
        <v>0</v>
      </c>
      <c r="EB208" s="341">
        <f t="shared" ref="EB208:EB209" si="925">EA208*$BZ208</f>
        <v>0</v>
      </c>
      <c r="EC208" s="341">
        <f t="shared" ref="EC208:EC209" si="926">EB208*$BZ208</f>
        <v>0</v>
      </c>
      <c r="ED208" s="341">
        <f t="shared" ref="ED208:ED209" si="927">EC208*$BZ208</f>
        <v>0</v>
      </c>
      <c r="EE208" s="341">
        <f t="shared" ref="EE208:EE209" si="928">ED208*$BZ208</f>
        <v>0</v>
      </c>
      <c r="EF208" s="341">
        <f t="shared" ref="EF208:EF209" si="929">IF(AND(OR(G208="事務職員",G208="調理員",G208="保健師",G208="看護師",G208="准看護師",G208="栄養士",G208="その他"),L208="非常勤"),N208*O208,0)</f>
        <v>0</v>
      </c>
      <c r="EG208" s="341">
        <f t="shared" ref="EG208:EG209" si="930">EF208*BZ208</f>
        <v>0</v>
      </c>
      <c r="EH208" s="341">
        <f t="shared" ref="EH208:EH209" si="931">IF(AND(OR(G208="事務職員",G208="調理員",G208="保健師",G208="看護師",G208="准看護師",G208="栄養士",G208="その他"),L208="非常勤"),AD208,0)</f>
        <v>0</v>
      </c>
      <c r="EI208" s="346">
        <f t="shared" ref="EI208:EI209" si="932">EH208*BZ208</f>
        <v>0</v>
      </c>
      <c r="EJ208" s="341">
        <f t="shared" ref="EJ208:EJ209" si="933">IF(AND(OR(G208="事務職員",G208="調理員",G208="保健師",G208="看護師",G208="准看護師",G208="栄養士",G208="その他"),L208="非常勤"),AG208+AH208+AI208,0)</f>
        <v>0</v>
      </c>
      <c r="EK208" s="347">
        <f t="shared" ref="EK208:EK209" si="934">EJ208*BZ208</f>
        <v>0</v>
      </c>
      <c r="EL208" s="341">
        <f t="shared" ref="EL208:EL209" si="935">IF(AND(OR(G208="事務職員",G208="調理員",G208="保健師",G208="看護師",G208="准看護師",G208="栄養士",G208="その他"),L208="非常勤"),U208+V208,0)</f>
        <v>0</v>
      </c>
      <c r="EM208" s="347">
        <f t="shared" ref="EM208:EM209" si="936">EL208*BZ208</f>
        <v>0</v>
      </c>
      <c r="EN208" s="348">
        <f t="shared" ref="EN208:EN209" si="937">IF(OR(E208="○",F208="○"),X208,0)</f>
        <v>0</v>
      </c>
    </row>
    <row r="209" spans="1:144" ht="19.5" customHeight="1">
      <c r="A209" s="349">
        <f t="shared" si="679"/>
        <v>196</v>
      </c>
      <c r="B209" s="1136"/>
      <c r="C209" s="1136"/>
      <c r="D209" s="350"/>
      <c r="E209" s="350"/>
      <c r="F209" s="350"/>
      <c r="G209" s="350"/>
      <c r="H209" s="350"/>
      <c r="I209" s="351" t="s">
        <v>17</v>
      </c>
      <c r="J209" s="350"/>
      <c r="K209" s="351" t="s">
        <v>44</v>
      </c>
      <c r="L209" s="350"/>
      <c r="M209" s="350"/>
      <c r="N209" s="326" t="str">
        <f>IF(L209="常勤",1,IF(M209="","",IF(M209=0,0,IF(ROUND(M209/⑤⑧処遇Ⅰ入力シート!$B$17,1)&lt;0.1,0.1,ROUND(M209/⑤⑧処遇Ⅰ入力シート!$B$17,1)))))</f>
        <v/>
      </c>
      <c r="O209" s="327"/>
      <c r="P209" s="328" t="s">
        <v>342</v>
      </c>
      <c r="Q209" s="352"/>
      <c r="R209" s="353"/>
      <c r="S209" s="354"/>
      <c r="T209" s="354"/>
      <c r="U209" s="355">
        <f t="shared" si="874"/>
        <v>0</v>
      </c>
      <c r="V209" s="354"/>
      <c r="W209" s="333" t="e">
        <f>ROUND((U209+V209)*⑤⑧処遇Ⅰ入力シート!$AG$17/⑤⑧処遇Ⅰ入力シート!$AC$17,0)</f>
        <v>#DIV/0!</v>
      </c>
      <c r="X209" s="356" t="e">
        <f t="shared" si="875"/>
        <v>#DIV/0!</v>
      </c>
      <c r="Y209" s="353"/>
      <c r="Z209" s="354"/>
      <c r="AA209" s="354"/>
      <c r="AB209" s="354"/>
      <c r="AC209" s="354"/>
      <c r="AD209" s="335">
        <f t="shared" si="876"/>
        <v>0</v>
      </c>
      <c r="AE209" s="333" t="e">
        <f>ROUND(AD209*⑤⑧処遇Ⅰ入力シート!$AG$17/⑤⑧処遇Ⅰ入力シート!$AC$17,0)</f>
        <v>#DIV/0!</v>
      </c>
      <c r="AF209" s="356" t="e">
        <f t="shared" si="877"/>
        <v>#DIV/0!</v>
      </c>
      <c r="AG209" s="357"/>
      <c r="AH209" s="354"/>
      <c r="AI209" s="354"/>
      <c r="AJ209" s="333" t="e">
        <f>ROUND(SUM(AG209:AI209)*⑤⑧処遇Ⅰ入力シート!$AG$17/⑤⑧処遇Ⅰ入力シート!$AC$17,0)</f>
        <v>#DIV/0!</v>
      </c>
      <c r="AK209" s="358" t="e">
        <f t="shared" si="878"/>
        <v>#DIV/0!</v>
      </c>
      <c r="AL209" s="338">
        <f t="shared" si="879"/>
        <v>0</v>
      </c>
      <c r="AM209" s="1131"/>
      <c r="AN209" s="1131"/>
      <c r="AO209" s="1131"/>
      <c r="AP209" s="252"/>
      <c r="AQ209" s="252"/>
      <c r="AR209" s="252"/>
      <c r="AS209" s="370"/>
      <c r="AT209" s="370"/>
      <c r="AU209" s="371"/>
      <c r="AV209" s="371"/>
      <c r="AW209" s="371"/>
      <c r="AX209" s="370"/>
      <c r="AY209" s="370"/>
      <c r="AZ209" s="372"/>
      <c r="BA209" s="372"/>
      <c r="BB209" s="373"/>
      <c r="BC209" s="373"/>
      <c r="BD209" s="373"/>
      <c r="BE209" s="373"/>
      <c r="BF209" s="373"/>
      <c r="BG209" s="373"/>
      <c r="BH209" s="228"/>
      <c r="BI209" s="370"/>
      <c r="BJ209" s="370"/>
      <c r="BK209" s="371"/>
      <c r="BL209" s="371"/>
      <c r="BM209" s="371"/>
      <c r="BN209" s="370"/>
      <c r="BO209" s="370"/>
      <c r="BP209" s="372"/>
      <c r="BQ209" s="372"/>
      <c r="BR209" s="372"/>
      <c r="BS209" s="373"/>
      <c r="BT209" s="373"/>
      <c r="BU209" s="373"/>
      <c r="BV209" s="373"/>
      <c r="BW209" s="373"/>
      <c r="BX209" s="373"/>
      <c r="BY209" s="252"/>
      <c r="BZ209" s="339" t="str">
        <f t="shared" si="880"/>
        <v>0</v>
      </c>
      <c r="CB209" s="340">
        <f t="shared" si="881"/>
        <v>0</v>
      </c>
      <c r="CC209" s="341">
        <f t="shared" si="882"/>
        <v>0</v>
      </c>
      <c r="CD209" s="341">
        <f t="shared" si="883"/>
        <v>0</v>
      </c>
      <c r="CE209" s="341">
        <f t="shared" si="884"/>
        <v>0</v>
      </c>
      <c r="CF209" s="341">
        <f t="shared" si="885"/>
        <v>0</v>
      </c>
      <c r="CG209" s="342">
        <f t="shared" si="886"/>
        <v>0</v>
      </c>
      <c r="CH209" s="341">
        <f t="shared" si="887"/>
        <v>0</v>
      </c>
      <c r="CI209" s="342">
        <f t="shared" si="888"/>
        <v>0</v>
      </c>
      <c r="CJ209" s="341">
        <f t="shared" si="889"/>
        <v>0</v>
      </c>
      <c r="CK209" s="342">
        <f t="shared" si="890"/>
        <v>0</v>
      </c>
      <c r="CL209" s="341">
        <f t="shared" si="891"/>
        <v>0</v>
      </c>
      <c r="CM209" s="341">
        <f t="shared" si="892"/>
        <v>0</v>
      </c>
      <c r="CN209" s="341">
        <f t="shared" si="893"/>
        <v>0</v>
      </c>
      <c r="CO209" s="341">
        <f t="shared" si="894"/>
        <v>0</v>
      </c>
      <c r="CP209" s="341">
        <f t="shared" si="895"/>
        <v>0</v>
      </c>
      <c r="CQ209" s="342">
        <f t="shared" si="896"/>
        <v>0</v>
      </c>
      <c r="CR209" s="341">
        <f t="shared" si="897"/>
        <v>0</v>
      </c>
      <c r="CS209" s="342">
        <f t="shared" si="898"/>
        <v>0</v>
      </c>
      <c r="CT209" s="341">
        <f t="shared" si="899"/>
        <v>0</v>
      </c>
      <c r="CU209" s="342">
        <f t="shared" si="900"/>
        <v>0</v>
      </c>
      <c r="CV209" s="344">
        <f t="shared" si="68"/>
        <v>0</v>
      </c>
      <c r="CW209" s="344">
        <f t="shared" si="901"/>
        <v>0</v>
      </c>
      <c r="CX209" s="344">
        <f t="shared" si="69"/>
        <v>0</v>
      </c>
      <c r="CY209" s="344">
        <f t="shared" si="902"/>
        <v>0</v>
      </c>
      <c r="CZ209" s="344">
        <f t="shared" si="71"/>
        <v>0</v>
      </c>
      <c r="DA209" s="344">
        <f t="shared" si="903"/>
        <v>0</v>
      </c>
      <c r="DB209" s="344">
        <f t="shared" si="73"/>
        <v>0</v>
      </c>
      <c r="DC209" s="344">
        <f t="shared" si="904"/>
        <v>0</v>
      </c>
      <c r="DD209" s="344">
        <f t="shared" si="75"/>
        <v>0</v>
      </c>
      <c r="DE209" s="344">
        <f t="shared" si="905"/>
        <v>0</v>
      </c>
      <c r="DF209" s="344">
        <f t="shared" si="77"/>
        <v>0</v>
      </c>
      <c r="DG209" s="344">
        <f t="shared" si="906"/>
        <v>0</v>
      </c>
      <c r="DH209" s="344">
        <f t="shared" si="79"/>
        <v>0</v>
      </c>
      <c r="DI209" s="344">
        <f t="shared" si="907"/>
        <v>0</v>
      </c>
      <c r="DJ209" s="344">
        <f t="shared" si="908"/>
        <v>0</v>
      </c>
      <c r="DK209" s="344">
        <f t="shared" si="909"/>
        <v>0</v>
      </c>
      <c r="DL209" s="344">
        <f t="shared" si="910"/>
        <v>0</v>
      </c>
      <c r="DM209" s="342">
        <f t="shared" si="911"/>
        <v>0</v>
      </c>
      <c r="DN209" s="344">
        <f t="shared" si="912"/>
        <v>0</v>
      </c>
      <c r="DO209" s="342">
        <f t="shared" si="913"/>
        <v>0</v>
      </c>
      <c r="DP209" s="344">
        <f t="shared" si="914"/>
        <v>0</v>
      </c>
      <c r="DQ209" s="342">
        <f t="shared" si="915"/>
        <v>0</v>
      </c>
      <c r="DR209" s="341">
        <f t="shared" si="809"/>
        <v>0</v>
      </c>
      <c r="DS209" s="341">
        <f t="shared" si="916"/>
        <v>0</v>
      </c>
      <c r="DT209" s="341">
        <f t="shared" si="917"/>
        <v>0</v>
      </c>
      <c r="DU209" s="341">
        <f t="shared" si="918"/>
        <v>0</v>
      </c>
      <c r="DV209" s="341">
        <f t="shared" si="919"/>
        <v>0</v>
      </c>
      <c r="DW209" s="341">
        <f t="shared" si="920"/>
        <v>0</v>
      </c>
      <c r="DX209" s="341">
        <f t="shared" si="921"/>
        <v>0</v>
      </c>
      <c r="DY209" s="341">
        <f t="shared" si="922"/>
        <v>0</v>
      </c>
      <c r="DZ209" s="341">
        <f t="shared" si="923"/>
        <v>0</v>
      </c>
      <c r="EA209" s="341">
        <f t="shared" si="924"/>
        <v>0</v>
      </c>
      <c r="EB209" s="341">
        <f t="shared" si="925"/>
        <v>0</v>
      </c>
      <c r="EC209" s="341">
        <f t="shared" si="926"/>
        <v>0</v>
      </c>
      <c r="ED209" s="341">
        <f t="shared" si="927"/>
        <v>0</v>
      </c>
      <c r="EE209" s="341">
        <f t="shared" si="928"/>
        <v>0</v>
      </c>
      <c r="EF209" s="341">
        <f t="shared" si="929"/>
        <v>0</v>
      </c>
      <c r="EG209" s="341">
        <f t="shared" si="930"/>
        <v>0</v>
      </c>
      <c r="EH209" s="341">
        <f t="shared" si="931"/>
        <v>0</v>
      </c>
      <c r="EI209" s="346">
        <f t="shared" si="932"/>
        <v>0</v>
      </c>
      <c r="EJ209" s="341">
        <f t="shared" si="933"/>
        <v>0</v>
      </c>
      <c r="EK209" s="347">
        <f t="shared" si="934"/>
        <v>0</v>
      </c>
      <c r="EL209" s="341">
        <f t="shared" si="935"/>
        <v>0</v>
      </c>
      <c r="EM209" s="347">
        <f t="shared" si="936"/>
        <v>0</v>
      </c>
      <c r="EN209" s="348">
        <f t="shared" si="937"/>
        <v>0</v>
      </c>
    </row>
    <row r="210" spans="1:144" ht="19.5" customHeight="1">
      <c r="A210" s="349">
        <f t="shared" si="679"/>
        <v>197</v>
      </c>
      <c r="B210" s="1136"/>
      <c r="C210" s="1136"/>
      <c r="D210" s="350"/>
      <c r="E210" s="350"/>
      <c r="F210" s="350"/>
      <c r="G210" s="350"/>
      <c r="H210" s="350"/>
      <c r="I210" s="351" t="s">
        <v>17</v>
      </c>
      <c r="J210" s="350"/>
      <c r="K210" s="351" t="s">
        <v>44</v>
      </c>
      <c r="L210" s="350"/>
      <c r="M210" s="350"/>
      <c r="N210" s="326" t="str">
        <f>IF(L210="常勤",1,IF(M210="","",IF(M210=0,0,IF(ROUND(M210/⑤⑧処遇Ⅰ入力シート!$B$17,1)&lt;0.1,0.1,ROUND(M210/⑤⑧処遇Ⅰ入力シート!$B$17,1)))))</f>
        <v/>
      </c>
      <c r="O210" s="327"/>
      <c r="P210" s="328" t="s">
        <v>342</v>
      </c>
      <c r="Q210" s="352"/>
      <c r="R210" s="353"/>
      <c r="S210" s="354"/>
      <c r="T210" s="354"/>
      <c r="U210" s="355">
        <f t="shared" ref="U210:U211" si="938">SUM(R210:T210)</f>
        <v>0</v>
      </c>
      <c r="V210" s="354"/>
      <c r="W210" s="333" t="e">
        <f>ROUND((U210+V210)*⑤⑧処遇Ⅰ入力シート!$AG$17/⑤⑧処遇Ⅰ入力シート!$AC$17,0)</f>
        <v>#DIV/0!</v>
      </c>
      <c r="X210" s="356" t="e">
        <f t="shared" ref="X210:X211" si="939">SUM(U210:W210)</f>
        <v>#DIV/0!</v>
      </c>
      <c r="Y210" s="353"/>
      <c r="Z210" s="354"/>
      <c r="AA210" s="354"/>
      <c r="AB210" s="354"/>
      <c r="AC210" s="354"/>
      <c r="AD210" s="335">
        <f t="shared" ref="AD210:AD211" si="940">SUM(Y210:AA210)-SUM(AB210:AC210)</f>
        <v>0</v>
      </c>
      <c r="AE210" s="333" t="e">
        <f>ROUND(AD210*⑤⑧処遇Ⅰ入力シート!$AG$17/⑤⑧処遇Ⅰ入力シート!$AC$17,0)</f>
        <v>#DIV/0!</v>
      </c>
      <c r="AF210" s="356" t="e">
        <f t="shared" ref="AF210:AF211" si="941">SUM(AD210:AE210)</f>
        <v>#DIV/0!</v>
      </c>
      <c r="AG210" s="357"/>
      <c r="AH210" s="354"/>
      <c r="AI210" s="354"/>
      <c r="AJ210" s="333" t="e">
        <f>ROUND(SUM(AG210:AI210)*⑤⑧処遇Ⅰ入力シート!$AG$17/⑤⑧処遇Ⅰ入力シート!$AC$17,0)</f>
        <v>#DIV/0!</v>
      </c>
      <c r="AK210" s="358" t="e">
        <f t="shared" ref="AK210:AK211" si="942">SUM(AG210:AJ210)</f>
        <v>#DIV/0!</v>
      </c>
      <c r="AL210" s="338">
        <f t="shared" ref="AL210:AL211" si="943">IF(D210="○",AF210-X210-AK210,0)</f>
        <v>0</v>
      </c>
      <c r="AM210" s="1131"/>
      <c r="AN210" s="1131"/>
      <c r="AO210" s="1131"/>
      <c r="AP210" s="252"/>
      <c r="AQ210" s="252"/>
      <c r="AR210" s="252"/>
      <c r="AS210" s="370"/>
      <c r="AT210" s="370"/>
      <c r="AU210" s="371"/>
      <c r="AV210" s="371"/>
      <c r="AW210" s="371"/>
      <c r="AX210" s="370"/>
      <c r="AY210" s="370"/>
      <c r="AZ210" s="372"/>
      <c r="BA210" s="372"/>
      <c r="BB210" s="373"/>
      <c r="BC210" s="373"/>
      <c r="BD210" s="373"/>
      <c r="BE210" s="373"/>
      <c r="BF210" s="373"/>
      <c r="BG210" s="373"/>
      <c r="BH210" s="228"/>
      <c r="BI210" s="370"/>
      <c r="BJ210" s="370"/>
      <c r="BK210" s="371"/>
      <c r="BL210" s="371"/>
      <c r="BM210" s="371"/>
      <c r="BN210" s="370"/>
      <c r="BO210" s="370"/>
      <c r="BP210" s="372"/>
      <c r="BQ210" s="372"/>
      <c r="BR210" s="372"/>
      <c r="BS210" s="373"/>
      <c r="BT210" s="373"/>
      <c r="BU210" s="373"/>
      <c r="BV210" s="373"/>
      <c r="BW210" s="373"/>
      <c r="BX210" s="373"/>
      <c r="BY210" s="252"/>
      <c r="BZ210" s="339" t="str">
        <f t="shared" ref="BZ210:BZ211" si="944">IF(D210="○","1","0")</f>
        <v>0</v>
      </c>
      <c r="CB210" s="340">
        <f t="shared" ref="CB210:CB211" si="945">IF(AND(OR(G210="教諭",G210="保育教諭",G210="保育士",G210="家庭的保育者"),L210="常勤"),O210,0)</f>
        <v>0</v>
      </c>
      <c r="CC210" s="341">
        <f t="shared" ref="CC210:CC211" si="946">CB210*BZ210</f>
        <v>0</v>
      </c>
      <c r="CD210" s="341">
        <f t="shared" ref="CD210:CD211" si="947">IF(AND(OR(G210="教諭",G210="保育教諭",G210="保育士",G210="家庭的保育者"),L210="常勤"),N210*O210,0)</f>
        <v>0</v>
      </c>
      <c r="CE210" s="341">
        <f t="shared" ref="CE210:CE211" si="948">CD210*BZ210</f>
        <v>0</v>
      </c>
      <c r="CF210" s="341">
        <f t="shared" ref="CF210:CF211" si="949">IF(AND(OR(G210="教諭",G210="保育教諭",G210="保育士",G210="家庭的保育者"),L210="常勤"),AD210,0)</f>
        <v>0</v>
      </c>
      <c r="CG210" s="342">
        <f t="shared" ref="CG210:CG211" si="950">CF210*BZ210</f>
        <v>0</v>
      </c>
      <c r="CH210" s="341">
        <f t="shared" ref="CH210:CH211" si="951">IF(AND(OR(G210="教諭",G210="保育教諭",G210="保育士",G210="家庭的保育者"),L210="常勤"),AG210+AH210+AI210,0)</f>
        <v>0</v>
      </c>
      <c r="CI210" s="342">
        <f t="shared" ref="CI210:CI211" si="952">CH210*BZ210</f>
        <v>0</v>
      </c>
      <c r="CJ210" s="341">
        <f t="shared" ref="CJ210:CJ211" si="953">IF(AND(OR(G210="教諭",G210="保育教諭",G210="保育士",G210="家庭的保育者"),L210="常勤"),U210+V210,0)</f>
        <v>0</v>
      </c>
      <c r="CK210" s="342">
        <f t="shared" ref="CK210:CK211" si="954">CJ210*BZ210</f>
        <v>0</v>
      </c>
      <c r="CL210" s="341">
        <f t="shared" ref="CL210:CL211" si="955">IF(AND(OR(G210="教諭",G210="保育教諭",G210="保育士",G210="家庭的保育者"),L210="非常勤"),O210,0)</f>
        <v>0</v>
      </c>
      <c r="CM210" s="341">
        <f t="shared" ref="CM210:CM211" si="956">CL210*BZ210</f>
        <v>0</v>
      </c>
      <c r="CN210" s="341">
        <f t="shared" ref="CN210:CN211" si="957">IF(AND(OR(G210="教諭",G210="保育教諭",G210="保育士",G210="家庭的保育者"),L210="非常勤"),N210*O210,0)</f>
        <v>0</v>
      </c>
      <c r="CO210" s="341">
        <f t="shared" ref="CO210:CO211" si="958">CN210*BZ210</f>
        <v>0</v>
      </c>
      <c r="CP210" s="341">
        <f t="shared" ref="CP210:CP211" si="959">IF(AND(OR(G210="教諭",G210="保育教諭",G210="保育士",G210="家庭的保育者"),L210="非常勤"),AD210,0)</f>
        <v>0</v>
      </c>
      <c r="CQ210" s="342">
        <f t="shared" ref="CQ210:CQ211" si="960">CP210*BZ210</f>
        <v>0</v>
      </c>
      <c r="CR210" s="341">
        <f t="shared" ref="CR210:CR211" si="961">IF(AND(OR(G210="教諭",G210="保育教諭",G210="保育士",G210="家庭的保育者"),L210="非常勤"),AG210+AH210+AI210,0)</f>
        <v>0</v>
      </c>
      <c r="CS210" s="342">
        <f t="shared" ref="CS210:CS211" si="962">CR210*BZ210</f>
        <v>0</v>
      </c>
      <c r="CT210" s="341">
        <f t="shared" ref="CT210:CT211" si="963">IF(AND(OR(G210="教諭",G210="保育教諭",G210="保育士",G210="家庭的保育者"),L210="非常勤"),U210+V210,0)</f>
        <v>0</v>
      </c>
      <c r="CU210" s="342">
        <f t="shared" ref="CU210:CU211" si="964">CT210*BZ210</f>
        <v>0</v>
      </c>
      <c r="CV210" s="344">
        <f t="shared" si="68"/>
        <v>0</v>
      </c>
      <c r="CW210" s="344">
        <f t="shared" ref="CW210:CW211" si="965">CV210*$BZ210</f>
        <v>0</v>
      </c>
      <c r="CX210" s="344">
        <f t="shared" si="69"/>
        <v>0</v>
      </c>
      <c r="CY210" s="344">
        <f t="shared" ref="CY210:CY211" si="966">CX210*$BZ210</f>
        <v>0</v>
      </c>
      <c r="CZ210" s="344">
        <f t="shared" si="71"/>
        <v>0</v>
      </c>
      <c r="DA210" s="344">
        <f t="shared" ref="DA210:DA211" si="967">CZ210*$BZ210</f>
        <v>0</v>
      </c>
      <c r="DB210" s="344">
        <f t="shared" si="73"/>
        <v>0</v>
      </c>
      <c r="DC210" s="344">
        <f t="shared" ref="DC210:DC211" si="968">DB210*$BZ210</f>
        <v>0</v>
      </c>
      <c r="DD210" s="344">
        <f t="shared" si="75"/>
        <v>0</v>
      </c>
      <c r="DE210" s="344">
        <f t="shared" ref="DE210:DE211" si="969">DD210*$BZ210</f>
        <v>0</v>
      </c>
      <c r="DF210" s="344">
        <f t="shared" si="77"/>
        <v>0</v>
      </c>
      <c r="DG210" s="344">
        <f t="shared" ref="DG210:DG211" si="970">DF210*$BZ210</f>
        <v>0</v>
      </c>
      <c r="DH210" s="344">
        <f t="shared" si="79"/>
        <v>0</v>
      </c>
      <c r="DI210" s="344">
        <f t="shared" ref="DI210:DI211" si="971">DH210*$BZ210</f>
        <v>0</v>
      </c>
      <c r="DJ210" s="344">
        <f t="shared" ref="DJ210:DJ211" si="972">IF(AND(OR(G210="事務職員",G210="調理員",G210="保健師",G210="看護師",G210="准看護師",G210="栄養士",G210="その他"),L210="常勤"),N210*O210,0)</f>
        <v>0</v>
      </c>
      <c r="DK210" s="344">
        <f t="shared" ref="DK210:DK211" si="973">DJ210*BZ210</f>
        <v>0</v>
      </c>
      <c r="DL210" s="344">
        <f t="shared" ref="DL210:DL211" si="974">IF(AND(OR(G210="事務職員",G210="調理員",G210="保健師",G210="看護師",G210="准看護師",G210="栄養士",G210="その他"),L210="常勤"),AD210,0)</f>
        <v>0</v>
      </c>
      <c r="DM210" s="342">
        <f t="shared" ref="DM210:DM211" si="975">DL210*BZ210</f>
        <v>0</v>
      </c>
      <c r="DN210" s="344">
        <f t="shared" ref="DN210:DN211" si="976">IF(AND(OR(G210="事務職員",G210="調理員",G210="保健師",G210="看護師",G210="准看護師",G210="栄養士",G210="その他"),L210="常勤"),AG210+AH210+AI210,0)</f>
        <v>0</v>
      </c>
      <c r="DO210" s="342">
        <f t="shared" ref="DO210:DO211" si="977">DN210*BZ210</f>
        <v>0</v>
      </c>
      <c r="DP210" s="344">
        <f t="shared" ref="DP210:DP211" si="978">IF(AND(OR(G210="事務職員",G210="調理員",G210="保健師",G210="看護師",G210="准看護師",G210="栄養士",G210="その他"),L210="常勤"),U210+V210,0)</f>
        <v>0</v>
      </c>
      <c r="DQ210" s="342">
        <f t="shared" ref="DQ210:DQ211" si="979">DP210*BZ210</f>
        <v>0</v>
      </c>
      <c r="DR210" s="341">
        <f t="shared" si="809"/>
        <v>0</v>
      </c>
      <c r="DS210" s="341">
        <f t="shared" ref="DS210:DS211" si="980">DR210*$BZ210</f>
        <v>0</v>
      </c>
      <c r="DT210" s="341">
        <f t="shared" ref="DT210:DT211" si="981">DS210*$BZ210</f>
        <v>0</v>
      </c>
      <c r="DU210" s="341">
        <f t="shared" ref="DU210:DU211" si="982">DT210*$BZ210</f>
        <v>0</v>
      </c>
      <c r="DV210" s="341">
        <f t="shared" ref="DV210:DV211" si="983">DU210*$BZ210</f>
        <v>0</v>
      </c>
      <c r="DW210" s="341">
        <f t="shared" ref="DW210:DW211" si="984">DV210*$BZ210</f>
        <v>0</v>
      </c>
      <c r="DX210" s="341">
        <f t="shared" ref="DX210:DX211" si="985">DW210*$BZ210</f>
        <v>0</v>
      </c>
      <c r="DY210" s="341">
        <f t="shared" ref="DY210:DY211" si="986">DX210*$BZ210</f>
        <v>0</v>
      </c>
      <c r="DZ210" s="341">
        <f t="shared" ref="DZ210:DZ211" si="987">DY210*$BZ210</f>
        <v>0</v>
      </c>
      <c r="EA210" s="341">
        <f t="shared" ref="EA210:EA211" si="988">DZ210*$BZ210</f>
        <v>0</v>
      </c>
      <c r="EB210" s="341">
        <f t="shared" ref="EB210:EB211" si="989">EA210*$BZ210</f>
        <v>0</v>
      </c>
      <c r="EC210" s="341">
        <f t="shared" ref="EC210:EC211" si="990">EB210*$BZ210</f>
        <v>0</v>
      </c>
      <c r="ED210" s="341">
        <f t="shared" ref="ED210:ED211" si="991">EC210*$BZ210</f>
        <v>0</v>
      </c>
      <c r="EE210" s="341">
        <f t="shared" ref="EE210:EE211" si="992">ED210*$BZ210</f>
        <v>0</v>
      </c>
      <c r="EF210" s="341">
        <f t="shared" ref="EF210:EF211" si="993">IF(AND(OR(G210="事務職員",G210="調理員",G210="保健師",G210="看護師",G210="准看護師",G210="栄養士",G210="その他"),L210="非常勤"),N210*O210,0)</f>
        <v>0</v>
      </c>
      <c r="EG210" s="341">
        <f t="shared" ref="EG210:EG211" si="994">EF210*BZ210</f>
        <v>0</v>
      </c>
      <c r="EH210" s="341">
        <f t="shared" ref="EH210:EH211" si="995">IF(AND(OR(G210="事務職員",G210="調理員",G210="保健師",G210="看護師",G210="准看護師",G210="栄養士",G210="その他"),L210="非常勤"),AD210,0)</f>
        <v>0</v>
      </c>
      <c r="EI210" s="346">
        <f t="shared" ref="EI210:EI211" si="996">EH210*BZ210</f>
        <v>0</v>
      </c>
      <c r="EJ210" s="341">
        <f t="shared" ref="EJ210:EJ211" si="997">IF(AND(OR(G210="事務職員",G210="調理員",G210="保健師",G210="看護師",G210="准看護師",G210="栄養士",G210="その他"),L210="非常勤"),AG210+AH210+AI210,0)</f>
        <v>0</v>
      </c>
      <c r="EK210" s="347">
        <f t="shared" ref="EK210:EK211" si="998">EJ210*BZ210</f>
        <v>0</v>
      </c>
      <c r="EL210" s="341">
        <f t="shared" ref="EL210:EL211" si="999">IF(AND(OR(G210="事務職員",G210="調理員",G210="保健師",G210="看護師",G210="准看護師",G210="栄養士",G210="その他"),L210="非常勤"),U210+V210,0)</f>
        <v>0</v>
      </c>
      <c r="EM210" s="347">
        <f t="shared" ref="EM210:EM211" si="1000">EL210*BZ210</f>
        <v>0</v>
      </c>
      <c r="EN210" s="348">
        <f t="shared" ref="EN210:EN211" si="1001">IF(OR(E210="○",F210="○"),X210,0)</f>
        <v>0</v>
      </c>
    </row>
    <row r="211" spans="1:144" ht="19.5" customHeight="1">
      <c r="A211" s="349">
        <f t="shared" si="679"/>
        <v>198</v>
      </c>
      <c r="B211" s="1136"/>
      <c r="C211" s="1136"/>
      <c r="D211" s="350"/>
      <c r="E211" s="350"/>
      <c r="F211" s="350"/>
      <c r="G211" s="350"/>
      <c r="H211" s="350"/>
      <c r="I211" s="351" t="s">
        <v>17</v>
      </c>
      <c r="J211" s="350"/>
      <c r="K211" s="351" t="s">
        <v>44</v>
      </c>
      <c r="L211" s="350"/>
      <c r="M211" s="350"/>
      <c r="N211" s="326" t="str">
        <f>IF(L211="常勤",1,IF(M211="","",IF(M211=0,0,IF(ROUND(M211/⑤⑧処遇Ⅰ入力シート!$B$17,1)&lt;0.1,0.1,ROUND(M211/⑤⑧処遇Ⅰ入力シート!$B$17,1)))))</f>
        <v/>
      </c>
      <c r="O211" s="327"/>
      <c r="P211" s="328" t="s">
        <v>342</v>
      </c>
      <c r="Q211" s="352"/>
      <c r="R211" s="353"/>
      <c r="S211" s="354"/>
      <c r="T211" s="354"/>
      <c r="U211" s="355">
        <f t="shared" si="938"/>
        <v>0</v>
      </c>
      <c r="V211" s="354"/>
      <c r="W211" s="333" t="e">
        <f>ROUND((U211+V211)*⑤⑧処遇Ⅰ入力シート!$AG$17/⑤⑧処遇Ⅰ入力シート!$AC$17,0)</f>
        <v>#DIV/0!</v>
      </c>
      <c r="X211" s="356" t="e">
        <f t="shared" si="939"/>
        <v>#DIV/0!</v>
      </c>
      <c r="Y211" s="353"/>
      <c r="Z211" s="354"/>
      <c r="AA211" s="354"/>
      <c r="AB211" s="354"/>
      <c r="AC211" s="354"/>
      <c r="AD211" s="335">
        <f t="shared" si="940"/>
        <v>0</v>
      </c>
      <c r="AE211" s="333" t="e">
        <f>ROUND(AD211*⑤⑧処遇Ⅰ入力シート!$AG$17/⑤⑧処遇Ⅰ入力シート!$AC$17,0)</f>
        <v>#DIV/0!</v>
      </c>
      <c r="AF211" s="356" t="e">
        <f t="shared" si="941"/>
        <v>#DIV/0!</v>
      </c>
      <c r="AG211" s="357"/>
      <c r="AH211" s="354"/>
      <c r="AI211" s="354"/>
      <c r="AJ211" s="333" t="e">
        <f>ROUND(SUM(AG211:AI211)*⑤⑧処遇Ⅰ入力シート!$AG$17/⑤⑧処遇Ⅰ入力シート!$AC$17,0)</f>
        <v>#DIV/0!</v>
      </c>
      <c r="AK211" s="358" t="e">
        <f t="shared" si="942"/>
        <v>#DIV/0!</v>
      </c>
      <c r="AL211" s="338">
        <f t="shared" si="943"/>
        <v>0</v>
      </c>
      <c r="AM211" s="1131"/>
      <c r="AN211" s="1131"/>
      <c r="AO211" s="1131"/>
      <c r="AP211" s="252"/>
      <c r="AQ211" s="252"/>
      <c r="AR211" s="252"/>
      <c r="AS211" s="370"/>
      <c r="AT211" s="370"/>
      <c r="AU211" s="371"/>
      <c r="AV211" s="371"/>
      <c r="AW211" s="371"/>
      <c r="AX211" s="370"/>
      <c r="AY211" s="370"/>
      <c r="AZ211" s="372"/>
      <c r="BA211" s="372"/>
      <c r="BB211" s="373"/>
      <c r="BC211" s="373"/>
      <c r="BD211" s="373"/>
      <c r="BE211" s="373"/>
      <c r="BF211" s="373"/>
      <c r="BG211" s="373"/>
      <c r="BH211" s="228"/>
      <c r="BI211" s="370"/>
      <c r="BJ211" s="370"/>
      <c r="BK211" s="371"/>
      <c r="BL211" s="371"/>
      <c r="BM211" s="371"/>
      <c r="BN211" s="370"/>
      <c r="BO211" s="370"/>
      <c r="BP211" s="372"/>
      <c r="BQ211" s="372"/>
      <c r="BR211" s="372"/>
      <c r="BS211" s="373"/>
      <c r="BT211" s="373"/>
      <c r="BU211" s="373"/>
      <c r="BV211" s="373"/>
      <c r="BW211" s="373"/>
      <c r="BX211" s="373"/>
      <c r="BY211" s="252"/>
      <c r="BZ211" s="339" t="str">
        <f t="shared" si="944"/>
        <v>0</v>
      </c>
      <c r="CB211" s="340">
        <f t="shared" si="945"/>
        <v>0</v>
      </c>
      <c r="CC211" s="341">
        <f t="shared" si="946"/>
        <v>0</v>
      </c>
      <c r="CD211" s="341">
        <f t="shared" si="947"/>
        <v>0</v>
      </c>
      <c r="CE211" s="341">
        <f t="shared" si="948"/>
        <v>0</v>
      </c>
      <c r="CF211" s="341">
        <f t="shared" si="949"/>
        <v>0</v>
      </c>
      <c r="CG211" s="342">
        <f t="shared" si="950"/>
        <v>0</v>
      </c>
      <c r="CH211" s="341">
        <f t="shared" si="951"/>
        <v>0</v>
      </c>
      <c r="CI211" s="342">
        <f t="shared" si="952"/>
        <v>0</v>
      </c>
      <c r="CJ211" s="341">
        <f t="shared" si="953"/>
        <v>0</v>
      </c>
      <c r="CK211" s="342">
        <f t="shared" si="954"/>
        <v>0</v>
      </c>
      <c r="CL211" s="341">
        <f t="shared" si="955"/>
        <v>0</v>
      </c>
      <c r="CM211" s="341">
        <f t="shared" si="956"/>
        <v>0</v>
      </c>
      <c r="CN211" s="341">
        <f t="shared" si="957"/>
        <v>0</v>
      </c>
      <c r="CO211" s="341">
        <f t="shared" si="958"/>
        <v>0</v>
      </c>
      <c r="CP211" s="341">
        <f t="shared" si="959"/>
        <v>0</v>
      </c>
      <c r="CQ211" s="342">
        <f t="shared" si="960"/>
        <v>0</v>
      </c>
      <c r="CR211" s="341">
        <f t="shared" si="961"/>
        <v>0</v>
      </c>
      <c r="CS211" s="342">
        <f t="shared" si="962"/>
        <v>0</v>
      </c>
      <c r="CT211" s="341">
        <f t="shared" si="963"/>
        <v>0</v>
      </c>
      <c r="CU211" s="342">
        <f t="shared" si="964"/>
        <v>0</v>
      </c>
      <c r="CV211" s="344">
        <f t="shared" si="68"/>
        <v>0</v>
      </c>
      <c r="CW211" s="344">
        <f t="shared" si="965"/>
        <v>0</v>
      </c>
      <c r="CX211" s="344">
        <f t="shared" si="69"/>
        <v>0</v>
      </c>
      <c r="CY211" s="344">
        <f t="shared" si="966"/>
        <v>0</v>
      </c>
      <c r="CZ211" s="344">
        <f t="shared" si="71"/>
        <v>0</v>
      </c>
      <c r="DA211" s="344">
        <f t="shared" si="967"/>
        <v>0</v>
      </c>
      <c r="DB211" s="344">
        <f t="shared" si="73"/>
        <v>0</v>
      </c>
      <c r="DC211" s="344">
        <f t="shared" si="968"/>
        <v>0</v>
      </c>
      <c r="DD211" s="344">
        <f t="shared" si="75"/>
        <v>0</v>
      </c>
      <c r="DE211" s="344">
        <f t="shared" si="969"/>
        <v>0</v>
      </c>
      <c r="DF211" s="344">
        <f t="shared" si="77"/>
        <v>0</v>
      </c>
      <c r="DG211" s="344">
        <f t="shared" si="970"/>
        <v>0</v>
      </c>
      <c r="DH211" s="344">
        <f t="shared" si="79"/>
        <v>0</v>
      </c>
      <c r="DI211" s="344">
        <f t="shared" si="971"/>
        <v>0</v>
      </c>
      <c r="DJ211" s="344">
        <f t="shared" si="972"/>
        <v>0</v>
      </c>
      <c r="DK211" s="344">
        <f t="shared" si="973"/>
        <v>0</v>
      </c>
      <c r="DL211" s="344">
        <f t="shared" si="974"/>
        <v>0</v>
      </c>
      <c r="DM211" s="342">
        <f t="shared" si="975"/>
        <v>0</v>
      </c>
      <c r="DN211" s="344">
        <f t="shared" si="976"/>
        <v>0</v>
      </c>
      <c r="DO211" s="342">
        <f t="shared" si="977"/>
        <v>0</v>
      </c>
      <c r="DP211" s="344">
        <f t="shared" si="978"/>
        <v>0</v>
      </c>
      <c r="DQ211" s="342">
        <f t="shared" si="979"/>
        <v>0</v>
      </c>
      <c r="DR211" s="341">
        <f t="shared" si="809"/>
        <v>0</v>
      </c>
      <c r="DS211" s="341">
        <f t="shared" si="980"/>
        <v>0</v>
      </c>
      <c r="DT211" s="341">
        <f t="shared" si="981"/>
        <v>0</v>
      </c>
      <c r="DU211" s="341">
        <f t="shared" si="982"/>
        <v>0</v>
      </c>
      <c r="DV211" s="341">
        <f t="shared" si="983"/>
        <v>0</v>
      </c>
      <c r="DW211" s="341">
        <f t="shared" si="984"/>
        <v>0</v>
      </c>
      <c r="DX211" s="341">
        <f t="shared" si="985"/>
        <v>0</v>
      </c>
      <c r="DY211" s="341">
        <f t="shared" si="986"/>
        <v>0</v>
      </c>
      <c r="DZ211" s="341">
        <f t="shared" si="987"/>
        <v>0</v>
      </c>
      <c r="EA211" s="341">
        <f t="shared" si="988"/>
        <v>0</v>
      </c>
      <c r="EB211" s="341">
        <f t="shared" si="989"/>
        <v>0</v>
      </c>
      <c r="EC211" s="341">
        <f t="shared" si="990"/>
        <v>0</v>
      </c>
      <c r="ED211" s="341">
        <f t="shared" si="991"/>
        <v>0</v>
      </c>
      <c r="EE211" s="341">
        <f t="shared" si="992"/>
        <v>0</v>
      </c>
      <c r="EF211" s="341">
        <f t="shared" si="993"/>
        <v>0</v>
      </c>
      <c r="EG211" s="341">
        <f t="shared" si="994"/>
        <v>0</v>
      </c>
      <c r="EH211" s="341">
        <f t="shared" si="995"/>
        <v>0</v>
      </c>
      <c r="EI211" s="346">
        <f t="shared" si="996"/>
        <v>0</v>
      </c>
      <c r="EJ211" s="341">
        <f t="shared" si="997"/>
        <v>0</v>
      </c>
      <c r="EK211" s="347">
        <f t="shared" si="998"/>
        <v>0</v>
      </c>
      <c r="EL211" s="341">
        <f t="shared" si="999"/>
        <v>0</v>
      </c>
      <c r="EM211" s="347">
        <f t="shared" si="1000"/>
        <v>0</v>
      </c>
      <c r="EN211" s="348">
        <f t="shared" si="1001"/>
        <v>0</v>
      </c>
    </row>
    <row r="212" spans="1:144" ht="19.5" customHeight="1">
      <c r="A212" s="349">
        <f t="shared" si="679"/>
        <v>199</v>
      </c>
      <c r="B212" s="1136"/>
      <c r="C212" s="1136"/>
      <c r="D212" s="350"/>
      <c r="E212" s="350"/>
      <c r="F212" s="350"/>
      <c r="G212" s="350"/>
      <c r="H212" s="350"/>
      <c r="I212" s="351" t="s">
        <v>17</v>
      </c>
      <c r="J212" s="350"/>
      <c r="K212" s="351" t="s">
        <v>44</v>
      </c>
      <c r="L212" s="350"/>
      <c r="M212" s="350"/>
      <c r="N212" s="326" t="str">
        <f>IF(L212="常勤",1,IF(M212="","",IF(M212=0,0,IF(ROUND(M212/⑤⑧処遇Ⅰ入力シート!$B$17,1)&lt;0.1,0.1,ROUND(M212/⑤⑧処遇Ⅰ入力シート!$B$17,1)))))</f>
        <v/>
      </c>
      <c r="O212" s="327"/>
      <c r="P212" s="328" t="s">
        <v>342</v>
      </c>
      <c r="Q212" s="352"/>
      <c r="R212" s="353"/>
      <c r="S212" s="354"/>
      <c r="T212" s="354"/>
      <c r="U212" s="355">
        <f t="shared" si="559"/>
        <v>0</v>
      </c>
      <c r="V212" s="354"/>
      <c r="W212" s="333" t="e">
        <f>ROUND((U212+V212)*⑤⑧処遇Ⅰ入力シート!$AG$17/⑤⑧処遇Ⅰ入力シート!$AC$17,0)</f>
        <v>#DIV/0!</v>
      </c>
      <c r="X212" s="356" t="e">
        <f t="shared" si="560"/>
        <v>#DIV/0!</v>
      </c>
      <c r="Y212" s="353"/>
      <c r="Z212" s="354"/>
      <c r="AA212" s="354"/>
      <c r="AB212" s="354"/>
      <c r="AC212" s="354"/>
      <c r="AD212" s="335">
        <f t="shared" si="561"/>
        <v>0</v>
      </c>
      <c r="AE212" s="333" t="e">
        <f>ROUND(AD212*⑤⑧処遇Ⅰ入力シート!$AG$17/⑤⑧処遇Ⅰ入力シート!$AC$17,0)</f>
        <v>#DIV/0!</v>
      </c>
      <c r="AF212" s="356" t="e">
        <f t="shared" si="562"/>
        <v>#DIV/0!</v>
      </c>
      <c r="AG212" s="357"/>
      <c r="AH212" s="354"/>
      <c r="AI212" s="354"/>
      <c r="AJ212" s="333" t="e">
        <f>ROUND(SUM(AG212:AI212)*⑤⑧処遇Ⅰ入力シート!$AG$17/⑤⑧処遇Ⅰ入力シート!$AC$17,0)</f>
        <v>#DIV/0!</v>
      </c>
      <c r="AK212" s="358" t="e">
        <f t="shared" si="563"/>
        <v>#DIV/0!</v>
      </c>
      <c r="AL212" s="338">
        <f t="shared" si="564"/>
        <v>0</v>
      </c>
      <c r="AM212" s="1131"/>
      <c r="AN212" s="1131"/>
      <c r="AO212" s="1131"/>
      <c r="AP212" s="252"/>
      <c r="AQ212" s="252"/>
      <c r="AR212" s="252"/>
      <c r="AS212" s="370"/>
      <c r="AT212" s="370"/>
      <c r="AU212" s="371"/>
      <c r="AV212" s="371"/>
      <c r="AW212" s="371"/>
      <c r="AX212" s="370"/>
      <c r="AY212" s="370"/>
      <c r="AZ212" s="372"/>
      <c r="BA212" s="372"/>
      <c r="BB212" s="373"/>
      <c r="BC212" s="373"/>
      <c r="BD212" s="373"/>
      <c r="BE212" s="373"/>
      <c r="BF212" s="373"/>
      <c r="BG212" s="373"/>
      <c r="BH212" s="228"/>
      <c r="BI212" s="370"/>
      <c r="BJ212" s="370"/>
      <c r="BK212" s="371"/>
      <c r="BL212" s="371"/>
      <c r="BM212" s="371"/>
      <c r="BN212" s="370"/>
      <c r="BO212" s="370"/>
      <c r="BP212" s="372"/>
      <c r="BQ212" s="372"/>
      <c r="BR212" s="372"/>
      <c r="BS212" s="373"/>
      <c r="BT212" s="373"/>
      <c r="BU212" s="373"/>
      <c r="BV212" s="373"/>
      <c r="BW212" s="373"/>
      <c r="BX212" s="373"/>
      <c r="BY212" s="252"/>
      <c r="BZ212" s="339" t="str">
        <f t="shared" si="565"/>
        <v>0</v>
      </c>
      <c r="CB212" s="340">
        <f t="shared" si="566"/>
        <v>0</v>
      </c>
      <c r="CC212" s="341">
        <f t="shared" si="567"/>
        <v>0</v>
      </c>
      <c r="CD212" s="341">
        <f t="shared" si="568"/>
        <v>0</v>
      </c>
      <c r="CE212" s="341">
        <f t="shared" si="569"/>
        <v>0</v>
      </c>
      <c r="CF212" s="341">
        <f t="shared" si="570"/>
        <v>0</v>
      </c>
      <c r="CG212" s="342">
        <f t="shared" si="571"/>
        <v>0</v>
      </c>
      <c r="CH212" s="341">
        <f t="shared" si="572"/>
        <v>0</v>
      </c>
      <c r="CI212" s="342">
        <f t="shared" si="573"/>
        <v>0</v>
      </c>
      <c r="CJ212" s="341">
        <f t="shared" si="574"/>
        <v>0</v>
      </c>
      <c r="CK212" s="342">
        <f t="shared" si="575"/>
        <v>0</v>
      </c>
      <c r="CL212" s="341">
        <f t="shared" si="576"/>
        <v>0</v>
      </c>
      <c r="CM212" s="341">
        <f t="shared" si="577"/>
        <v>0</v>
      </c>
      <c r="CN212" s="341">
        <f t="shared" si="578"/>
        <v>0</v>
      </c>
      <c r="CO212" s="341">
        <f t="shared" si="579"/>
        <v>0</v>
      </c>
      <c r="CP212" s="341">
        <f t="shared" si="580"/>
        <v>0</v>
      </c>
      <c r="CQ212" s="342">
        <f t="shared" si="581"/>
        <v>0</v>
      </c>
      <c r="CR212" s="341">
        <f t="shared" si="582"/>
        <v>0</v>
      </c>
      <c r="CS212" s="342">
        <f t="shared" si="583"/>
        <v>0</v>
      </c>
      <c r="CT212" s="341">
        <f t="shared" si="584"/>
        <v>0</v>
      </c>
      <c r="CU212" s="342">
        <f t="shared" si="585"/>
        <v>0</v>
      </c>
      <c r="CV212" s="344">
        <f t="shared" si="68"/>
        <v>0</v>
      </c>
      <c r="CW212" s="344">
        <f t="shared" si="586"/>
        <v>0</v>
      </c>
      <c r="CX212" s="344">
        <f t="shared" si="69"/>
        <v>0</v>
      </c>
      <c r="CY212" s="344">
        <f t="shared" si="549"/>
        <v>0</v>
      </c>
      <c r="CZ212" s="344">
        <f t="shared" si="71"/>
        <v>0</v>
      </c>
      <c r="DA212" s="344">
        <f t="shared" si="550"/>
        <v>0</v>
      </c>
      <c r="DB212" s="344">
        <f t="shared" si="73"/>
        <v>0</v>
      </c>
      <c r="DC212" s="344">
        <f t="shared" si="551"/>
        <v>0</v>
      </c>
      <c r="DD212" s="344">
        <f t="shared" si="75"/>
        <v>0</v>
      </c>
      <c r="DE212" s="344">
        <f t="shared" si="552"/>
        <v>0</v>
      </c>
      <c r="DF212" s="344">
        <f t="shared" si="77"/>
        <v>0</v>
      </c>
      <c r="DG212" s="344">
        <f t="shared" si="553"/>
        <v>0</v>
      </c>
      <c r="DH212" s="344">
        <f t="shared" si="79"/>
        <v>0</v>
      </c>
      <c r="DI212" s="344">
        <f t="shared" si="587"/>
        <v>0</v>
      </c>
      <c r="DJ212" s="344">
        <f t="shared" si="588"/>
        <v>0</v>
      </c>
      <c r="DK212" s="344">
        <f t="shared" si="589"/>
        <v>0</v>
      </c>
      <c r="DL212" s="344">
        <f t="shared" si="590"/>
        <v>0</v>
      </c>
      <c r="DM212" s="342">
        <f t="shared" si="591"/>
        <v>0</v>
      </c>
      <c r="DN212" s="344">
        <f t="shared" si="592"/>
        <v>0</v>
      </c>
      <c r="DO212" s="342">
        <f t="shared" si="593"/>
        <v>0</v>
      </c>
      <c r="DP212" s="344">
        <f t="shared" si="594"/>
        <v>0</v>
      </c>
      <c r="DQ212" s="342">
        <f t="shared" si="595"/>
        <v>0</v>
      </c>
      <c r="DR212" s="341">
        <f t="shared" si="809"/>
        <v>0</v>
      </c>
      <c r="DS212" s="341">
        <f t="shared" si="49"/>
        <v>0</v>
      </c>
      <c r="DT212" s="341">
        <f t="shared" si="597"/>
        <v>0</v>
      </c>
      <c r="DU212" s="341">
        <f t="shared" si="554"/>
        <v>0</v>
      </c>
      <c r="DV212" s="341">
        <f t="shared" si="598"/>
        <v>0</v>
      </c>
      <c r="DW212" s="341">
        <f t="shared" si="555"/>
        <v>0</v>
      </c>
      <c r="DX212" s="341">
        <f t="shared" si="599"/>
        <v>0</v>
      </c>
      <c r="DY212" s="341">
        <f t="shared" si="556"/>
        <v>0</v>
      </c>
      <c r="DZ212" s="341">
        <f t="shared" si="600"/>
        <v>0</v>
      </c>
      <c r="EA212" s="341">
        <f t="shared" si="557"/>
        <v>0</v>
      </c>
      <c r="EB212" s="341">
        <f t="shared" si="601"/>
        <v>0</v>
      </c>
      <c r="EC212" s="341">
        <f t="shared" si="558"/>
        <v>0</v>
      </c>
      <c r="ED212" s="341">
        <f t="shared" si="602"/>
        <v>0</v>
      </c>
      <c r="EE212" s="341">
        <f t="shared" si="55"/>
        <v>0</v>
      </c>
      <c r="EF212" s="341">
        <f t="shared" si="603"/>
        <v>0</v>
      </c>
      <c r="EG212" s="341">
        <f t="shared" si="604"/>
        <v>0</v>
      </c>
      <c r="EH212" s="341">
        <f t="shared" si="605"/>
        <v>0</v>
      </c>
      <c r="EI212" s="346">
        <f t="shared" si="606"/>
        <v>0</v>
      </c>
      <c r="EJ212" s="341">
        <f t="shared" si="607"/>
        <v>0</v>
      </c>
      <c r="EK212" s="347">
        <f t="shared" si="608"/>
        <v>0</v>
      </c>
      <c r="EL212" s="341">
        <f t="shared" si="609"/>
        <v>0</v>
      </c>
      <c r="EM212" s="347">
        <f t="shared" si="610"/>
        <v>0</v>
      </c>
      <c r="EN212" s="348">
        <f t="shared" si="611"/>
        <v>0</v>
      </c>
    </row>
    <row r="213" spans="1:144" ht="19.5" customHeight="1">
      <c r="A213" s="349">
        <f t="shared" si="679"/>
        <v>200</v>
      </c>
      <c r="B213" s="1136"/>
      <c r="C213" s="1136"/>
      <c r="D213" s="350"/>
      <c r="E213" s="350"/>
      <c r="F213" s="350"/>
      <c r="G213" s="350"/>
      <c r="H213" s="350"/>
      <c r="I213" s="351" t="s">
        <v>17</v>
      </c>
      <c r="J213" s="350"/>
      <c r="K213" s="351" t="s">
        <v>44</v>
      </c>
      <c r="L213" s="350"/>
      <c r="M213" s="350"/>
      <c r="N213" s="326" t="str">
        <f>IF(L213="常勤",1,IF(M213="","",IF(M213=0,0,IF(ROUND(M213/⑤⑧処遇Ⅰ入力シート!$B$17,1)&lt;0.1,0.1,ROUND(M213/⑤⑧処遇Ⅰ入力シート!$B$17,1)))))</f>
        <v/>
      </c>
      <c r="O213" s="327"/>
      <c r="P213" s="328" t="s">
        <v>342</v>
      </c>
      <c r="Q213" s="352"/>
      <c r="R213" s="353"/>
      <c r="S213" s="354"/>
      <c r="T213" s="354"/>
      <c r="U213" s="355">
        <f t="shared" si="385"/>
        <v>0</v>
      </c>
      <c r="V213" s="354"/>
      <c r="W213" s="333" t="e">
        <f>ROUND((U213+V213)*⑤⑧処遇Ⅰ入力シート!$AG$17/⑤⑧処遇Ⅰ入力シート!$AC$17,0)</f>
        <v>#DIV/0!</v>
      </c>
      <c r="X213" s="356" t="e">
        <f t="shared" si="386"/>
        <v>#DIV/0!</v>
      </c>
      <c r="Y213" s="353"/>
      <c r="Z213" s="354"/>
      <c r="AA213" s="354"/>
      <c r="AB213" s="354"/>
      <c r="AC213" s="354"/>
      <c r="AD213" s="335">
        <f t="shared" si="14"/>
        <v>0</v>
      </c>
      <c r="AE213" s="333" t="e">
        <f>ROUND(AD213*⑤⑧処遇Ⅰ入力シート!$AG$17/⑤⑧処遇Ⅰ入力シート!$AC$17,0)</f>
        <v>#DIV/0!</v>
      </c>
      <c r="AF213" s="356" t="e">
        <f t="shared" si="387"/>
        <v>#DIV/0!</v>
      </c>
      <c r="AG213" s="357"/>
      <c r="AH213" s="354"/>
      <c r="AI213" s="354"/>
      <c r="AJ213" s="333" t="e">
        <f>ROUND(SUM(AG213:AI213)*⑤⑧処遇Ⅰ入力シート!$AG$17/⑤⑧処遇Ⅰ入力シート!$AC$17,0)</f>
        <v>#DIV/0!</v>
      </c>
      <c r="AK213" s="358" t="e">
        <f t="shared" si="388"/>
        <v>#DIV/0!</v>
      </c>
      <c r="AL213" s="338">
        <f t="shared" si="17"/>
        <v>0</v>
      </c>
      <c r="AM213" s="1131"/>
      <c r="AN213" s="1131"/>
      <c r="AO213" s="1131"/>
      <c r="AP213" s="252"/>
      <c r="AQ213" s="252"/>
      <c r="AR213" s="252"/>
      <c r="AS213" s="370"/>
      <c r="AT213" s="370"/>
      <c r="AU213" s="371"/>
      <c r="AV213" s="371"/>
      <c r="AW213" s="371"/>
      <c r="AX213" s="370"/>
      <c r="AY213" s="370"/>
      <c r="AZ213" s="372"/>
      <c r="BA213" s="372"/>
      <c r="BB213" s="373"/>
      <c r="BC213" s="373"/>
      <c r="BD213" s="373"/>
      <c r="BE213" s="373"/>
      <c r="BF213" s="373"/>
      <c r="BG213" s="373"/>
      <c r="BH213" s="228"/>
      <c r="BI213" s="370"/>
      <c r="BJ213" s="370"/>
      <c r="BK213" s="371"/>
      <c r="BL213" s="371"/>
      <c r="BM213" s="371"/>
      <c r="BN213" s="370"/>
      <c r="BO213" s="370"/>
      <c r="BP213" s="372"/>
      <c r="BQ213" s="372"/>
      <c r="BR213" s="372"/>
      <c r="BS213" s="373"/>
      <c r="BT213" s="373"/>
      <c r="BU213" s="373"/>
      <c r="BV213" s="373"/>
      <c r="BW213" s="373"/>
      <c r="BX213" s="373"/>
      <c r="BY213" s="252"/>
      <c r="BZ213" s="339" t="str">
        <f t="shared" si="18"/>
        <v>0</v>
      </c>
      <c r="CB213" s="340">
        <f t="shared" si="64"/>
        <v>0</v>
      </c>
      <c r="CC213" s="341">
        <f t="shared" si="19"/>
        <v>0</v>
      </c>
      <c r="CD213" s="341">
        <f t="shared" si="65"/>
        <v>0</v>
      </c>
      <c r="CE213" s="341">
        <f t="shared" si="20"/>
        <v>0</v>
      </c>
      <c r="CF213" s="341">
        <f t="shared" si="21"/>
        <v>0</v>
      </c>
      <c r="CG213" s="342">
        <f t="shared" si="22"/>
        <v>0</v>
      </c>
      <c r="CH213" s="341">
        <f t="shared" si="23"/>
        <v>0</v>
      </c>
      <c r="CI213" s="342">
        <f t="shared" si="24"/>
        <v>0</v>
      </c>
      <c r="CJ213" s="341">
        <f t="shared" si="25"/>
        <v>0</v>
      </c>
      <c r="CK213" s="342">
        <f t="shared" si="26"/>
        <v>0</v>
      </c>
      <c r="CL213" s="341">
        <f t="shared" si="66"/>
        <v>0</v>
      </c>
      <c r="CM213" s="341">
        <f t="shared" si="27"/>
        <v>0</v>
      </c>
      <c r="CN213" s="341">
        <f t="shared" si="67"/>
        <v>0</v>
      </c>
      <c r="CO213" s="341">
        <f t="shared" si="28"/>
        <v>0</v>
      </c>
      <c r="CP213" s="341">
        <f t="shared" si="29"/>
        <v>0</v>
      </c>
      <c r="CQ213" s="342">
        <f t="shared" si="30"/>
        <v>0</v>
      </c>
      <c r="CR213" s="341">
        <f t="shared" si="31"/>
        <v>0</v>
      </c>
      <c r="CS213" s="342">
        <f t="shared" si="32"/>
        <v>0</v>
      </c>
      <c r="CT213" s="341">
        <f t="shared" si="33"/>
        <v>0</v>
      </c>
      <c r="CU213" s="342">
        <f t="shared" si="34"/>
        <v>0</v>
      </c>
      <c r="CV213" s="344">
        <f t="shared" si="68"/>
        <v>0</v>
      </c>
      <c r="CW213" s="344">
        <f t="shared" si="35"/>
        <v>0</v>
      </c>
      <c r="CX213" s="344">
        <f t="shared" si="69"/>
        <v>0</v>
      </c>
      <c r="CY213" s="344">
        <f t="shared" ref="CY213" si="1002">CX213*$BZ213</f>
        <v>0</v>
      </c>
      <c r="CZ213" s="344">
        <f t="shared" si="71"/>
        <v>0</v>
      </c>
      <c r="DA213" s="344">
        <f t="shared" ref="DA213" si="1003">CZ213*$BZ213</f>
        <v>0</v>
      </c>
      <c r="DB213" s="344">
        <f t="shared" si="73"/>
        <v>0</v>
      </c>
      <c r="DC213" s="344">
        <f t="shared" ref="DC213" si="1004">DB213*$BZ213</f>
        <v>0</v>
      </c>
      <c r="DD213" s="344">
        <f t="shared" si="75"/>
        <v>0</v>
      </c>
      <c r="DE213" s="344">
        <f t="shared" ref="DE213" si="1005">DD213*$BZ213</f>
        <v>0</v>
      </c>
      <c r="DF213" s="344">
        <f t="shared" si="77"/>
        <v>0</v>
      </c>
      <c r="DG213" s="344">
        <f t="shared" ref="DG213" si="1006">DF213*$BZ213</f>
        <v>0</v>
      </c>
      <c r="DH213" s="344">
        <f t="shared" si="79"/>
        <v>0</v>
      </c>
      <c r="DI213" s="344">
        <f t="shared" si="41"/>
        <v>0</v>
      </c>
      <c r="DJ213" s="344">
        <f t="shared" si="80"/>
        <v>0</v>
      </c>
      <c r="DK213" s="344">
        <f t="shared" si="42"/>
        <v>0</v>
      </c>
      <c r="DL213" s="344">
        <f t="shared" si="43"/>
        <v>0</v>
      </c>
      <c r="DM213" s="342">
        <f t="shared" si="44"/>
        <v>0</v>
      </c>
      <c r="DN213" s="344">
        <f t="shared" si="45"/>
        <v>0</v>
      </c>
      <c r="DO213" s="342">
        <f t="shared" si="46"/>
        <v>0</v>
      </c>
      <c r="DP213" s="344">
        <f t="shared" si="47"/>
        <v>0</v>
      </c>
      <c r="DQ213" s="342">
        <f t="shared" si="48"/>
        <v>0</v>
      </c>
      <c r="DR213" s="341">
        <f t="shared" si="809"/>
        <v>0</v>
      </c>
      <c r="DS213" s="341">
        <f t="shared" si="41"/>
        <v>0</v>
      </c>
      <c r="DT213" s="341">
        <f t="shared" si="41"/>
        <v>0</v>
      </c>
      <c r="DU213" s="341">
        <f t="shared" si="41"/>
        <v>0</v>
      </c>
      <c r="DV213" s="341">
        <f t="shared" si="41"/>
        <v>0</v>
      </c>
      <c r="DW213" s="341">
        <f t="shared" si="41"/>
        <v>0</v>
      </c>
      <c r="DX213" s="341">
        <f t="shared" si="41"/>
        <v>0</v>
      </c>
      <c r="DY213" s="341">
        <f t="shared" si="41"/>
        <v>0</v>
      </c>
      <c r="DZ213" s="341">
        <f t="shared" si="41"/>
        <v>0</v>
      </c>
      <c r="EA213" s="341">
        <f t="shared" si="41"/>
        <v>0</v>
      </c>
      <c r="EB213" s="341">
        <f t="shared" si="41"/>
        <v>0</v>
      </c>
      <c r="EC213" s="341">
        <f t="shared" si="41"/>
        <v>0</v>
      </c>
      <c r="ED213" s="341">
        <f t="shared" si="41"/>
        <v>0</v>
      </c>
      <c r="EE213" s="341">
        <f t="shared" si="41"/>
        <v>0</v>
      </c>
      <c r="EF213" s="341">
        <f t="shared" si="93"/>
        <v>0</v>
      </c>
      <c r="EG213" s="341">
        <f t="shared" si="56"/>
        <v>0</v>
      </c>
      <c r="EH213" s="341">
        <f t="shared" si="57"/>
        <v>0</v>
      </c>
      <c r="EI213" s="346">
        <f t="shared" si="58"/>
        <v>0</v>
      </c>
      <c r="EJ213" s="341">
        <f t="shared" si="59"/>
        <v>0</v>
      </c>
      <c r="EK213" s="347">
        <f t="shared" si="60"/>
        <v>0</v>
      </c>
      <c r="EL213" s="341">
        <f t="shared" si="61"/>
        <v>0</v>
      </c>
      <c r="EM213" s="347">
        <f t="shared" si="62"/>
        <v>0</v>
      </c>
      <c r="EN213" s="348">
        <f t="shared" si="63"/>
        <v>0</v>
      </c>
    </row>
    <row r="214" spans="1:144" ht="20.25" customHeight="1" thickBot="1">
      <c r="A214" s="1194" t="s">
        <v>12</v>
      </c>
      <c r="B214" s="1195"/>
      <c r="C214" s="1195"/>
      <c r="D214" s="1195"/>
      <c r="E214" s="1195"/>
      <c r="F214" s="1195"/>
      <c r="G214" s="1195"/>
      <c r="H214" s="1195"/>
      <c r="I214" s="1195"/>
      <c r="J214" s="1195"/>
      <c r="K214" s="1195"/>
      <c r="L214" s="1195"/>
      <c r="M214" s="1195"/>
      <c r="N214" s="1195"/>
      <c r="O214" s="1195"/>
      <c r="P214" s="1195"/>
      <c r="Q214" s="1196"/>
      <c r="R214" s="374">
        <f t="shared" ref="R214:AA214" si="1007">SUM(R14:R213)</f>
        <v>0</v>
      </c>
      <c r="S214" s="375">
        <f t="shared" si="1007"/>
        <v>0</v>
      </c>
      <c r="T214" s="375">
        <f t="shared" si="1007"/>
        <v>0</v>
      </c>
      <c r="U214" s="376">
        <f t="shared" si="1007"/>
        <v>0</v>
      </c>
      <c r="V214" s="375">
        <f>SUM(V14:V213)</f>
        <v>0</v>
      </c>
      <c r="W214" s="375" t="e">
        <f t="shared" si="1007"/>
        <v>#DIV/0!</v>
      </c>
      <c r="X214" s="377" t="e">
        <f t="shared" si="1007"/>
        <v>#DIV/0!</v>
      </c>
      <c r="Y214" s="374">
        <f t="shared" si="1007"/>
        <v>0</v>
      </c>
      <c r="Z214" s="375">
        <f t="shared" si="1007"/>
        <v>0</v>
      </c>
      <c r="AA214" s="375">
        <f t="shared" si="1007"/>
        <v>0</v>
      </c>
      <c r="AB214" s="375">
        <f t="shared" ref="AB214:AJ214" si="1008">SUM(AB14:AB213)</f>
        <v>0</v>
      </c>
      <c r="AC214" s="375">
        <f t="shared" si="1008"/>
        <v>0</v>
      </c>
      <c r="AD214" s="376">
        <f t="shared" si="1008"/>
        <v>0</v>
      </c>
      <c r="AE214" s="375" t="e">
        <f t="shared" si="1008"/>
        <v>#DIV/0!</v>
      </c>
      <c r="AF214" s="377" t="e">
        <f t="shared" si="1008"/>
        <v>#DIV/0!</v>
      </c>
      <c r="AG214" s="378">
        <f t="shared" si="1008"/>
        <v>0</v>
      </c>
      <c r="AH214" s="378">
        <f t="shared" si="1008"/>
        <v>0</v>
      </c>
      <c r="AI214" s="378">
        <f t="shared" si="1008"/>
        <v>0</v>
      </c>
      <c r="AJ214" s="379" t="e">
        <f t="shared" si="1008"/>
        <v>#DIV/0!</v>
      </c>
      <c r="AK214" s="358" t="e">
        <f t="shared" si="388"/>
        <v>#DIV/0!</v>
      </c>
      <c r="AL214" s="380" t="e">
        <f>SUM(AL14:AL213)-$X$233</f>
        <v>#DIV/0!</v>
      </c>
      <c r="AM214" s="1177"/>
      <c r="AN214" s="1177"/>
      <c r="AO214" s="1177"/>
      <c r="AP214" s="252"/>
      <c r="AQ214" s="252"/>
      <c r="AR214" s="252"/>
      <c r="AS214" s="381"/>
      <c r="AT214" s="381"/>
      <c r="AU214" s="382"/>
      <c r="AV214" s="383"/>
      <c r="AW214" s="383"/>
      <c r="AX214" s="381"/>
      <c r="AY214" s="381"/>
      <c r="AZ214" s="384"/>
      <c r="BA214" s="384"/>
      <c r="BB214" s="385"/>
      <c r="BC214" s="385"/>
      <c r="BD214" s="385"/>
      <c r="BE214" s="385"/>
      <c r="BF214" s="385"/>
      <c r="BG214" s="385"/>
      <c r="BH214" s="252"/>
      <c r="BI214" s="381"/>
      <c r="BJ214" s="381"/>
      <c r="BK214" s="382"/>
      <c r="BL214" s="383"/>
      <c r="BM214" s="383"/>
      <c r="BN214" s="381"/>
      <c r="BO214" s="381"/>
      <c r="BP214" s="384"/>
      <c r="BQ214" s="384"/>
      <c r="BR214" s="385"/>
      <c r="BS214" s="385"/>
      <c r="BT214" s="385"/>
      <c r="BU214" s="385"/>
      <c r="BV214" s="385"/>
      <c r="BW214" s="385"/>
      <c r="BX214" s="252"/>
      <c r="BY214" s="252"/>
      <c r="BZ214" s="252"/>
      <c r="CB214" s="340">
        <f>SUM(CB14:CB213)</f>
        <v>0</v>
      </c>
      <c r="CC214" s="341">
        <f t="shared" ref="CC214:EN214" si="1009">SUM(CC14:CC213)</f>
        <v>0</v>
      </c>
      <c r="CD214" s="341">
        <f t="shared" si="1009"/>
        <v>0</v>
      </c>
      <c r="CE214" s="341">
        <f t="shared" si="1009"/>
        <v>0</v>
      </c>
      <c r="CF214" s="341">
        <f t="shared" si="1009"/>
        <v>0</v>
      </c>
      <c r="CG214" s="386">
        <f>SUM(CG14:CG213)</f>
        <v>0</v>
      </c>
      <c r="CH214" s="341">
        <f t="shared" si="1009"/>
        <v>0</v>
      </c>
      <c r="CI214" s="386">
        <f>SUM(CI14:CI213)</f>
        <v>0</v>
      </c>
      <c r="CJ214" s="341">
        <f t="shared" si="1009"/>
        <v>0</v>
      </c>
      <c r="CK214" s="386">
        <f>SUM(CK14:CK213)</f>
        <v>0</v>
      </c>
      <c r="CL214" s="341">
        <f t="shared" si="1009"/>
        <v>0</v>
      </c>
      <c r="CM214" s="341">
        <f t="shared" si="1009"/>
        <v>0</v>
      </c>
      <c r="CN214" s="341">
        <f t="shared" si="1009"/>
        <v>0</v>
      </c>
      <c r="CO214" s="341">
        <f t="shared" si="1009"/>
        <v>0</v>
      </c>
      <c r="CP214" s="341">
        <f t="shared" si="1009"/>
        <v>0</v>
      </c>
      <c r="CQ214" s="386">
        <f>SUM(CQ14:CQ213)</f>
        <v>0</v>
      </c>
      <c r="CR214" s="341">
        <f t="shared" si="1009"/>
        <v>0</v>
      </c>
      <c r="CS214" s="386">
        <f>SUM(CS14:CS213)</f>
        <v>0</v>
      </c>
      <c r="CT214" s="341">
        <f t="shared" si="1009"/>
        <v>0</v>
      </c>
      <c r="CU214" s="386">
        <f>SUM(CU14:CU213)</f>
        <v>0</v>
      </c>
      <c r="CV214" s="387">
        <f t="shared" si="1009"/>
        <v>0</v>
      </c>
      <c r="CW214" s="387">
        <f t="shared" si="1009"/>
        <v>0</v>
      </c>
      <c r="CX214" s="387">
        <f t="shared" si="1009"/>
        <v>0</v>
      </c>
      <c r="CY214" s="387">
        <f t="shared" si="1009"/>
        <v>0</v>
      </c>
      <c r="CZ214" s="387">
        <f t="shared" si="1009"/>
        <v>0</v>
      </c>
      <c r="DA214" s="387">
        <f t="shared" si="1009"/>
        <v>0</v>
      </c>
      <c r="DB214" s="387">
        <f t="shared" si="1009"/>
        <v>0</v>
      </c>
      <c r="DC214" s="387">
        <f t="shared" si="1009"/>
        <v>0</v>
      </c>
      <c r="DD214" s="387">
        <f t="shared" si="1009"/>
        <v>0</v>
      </c>
      <c r="DE214" s="387">
        <f t="shared" si="1009"/>
        <v>0</v>
      </c>
      <c r="DF214" s="387">
        <f t="shared" si="1009"/>
        <v>0</v>
      </c>
      <c r="DG214" s="387">
        <f t="shared" si="1009"/>
        <v>0</v>
      </c>
      <c r="DH214" s="387">
        <f t="shared" si="1009"/>
        <v>0</v>
      </c>
      <c r="DI214" s="387">
        <f t="shared" si="1009"/>
        <v>0</v>
      </c>
      <c r="DJ214" s="387">
        <f t="shared" si="1009"/>
        <v>0</v>
      </c>
      <c r="DK214" s="387">
        <f t="shared" si="1009"/>
        <v>0</v>
      </c>
      <c r="DL214" s="341">
        <f t="shared" si="1009"/>
        <v>0</v>
      </c>
      <c r="DM214" s="386">
        <f>SUM(DM14:DM213)</f>
        <v>0</v>
      </c>
      <c r="DN214" s="341">
        <f t="shared" si="1009"/>
        <v>0</v>
      </c>
      <c r="DO214" s="386">
        <f>SUM(DO14:DO213)</f>
        <v>0</v>
      </c>
      <c r="DP214" s="341">
        <f t="shared" si="1009"/>
        <v>0</v>
      </c>
      <c r="DQ214" s="386">
        <f>SUM(DQ14:DQ213)</f>
        <v>0</v>
      </c>
      <c r="DR214" s="387">
        <f t="shared" si="1009"/>
        <v>0</v>
      </c>
      <c r="DS214" s="387">
        <f t="shared" si="1009"/>
        <v>0</v>
      </c>
      <c r="DT214" s="387">
        <f t="shared" si="1009"/>
        <v>0</v>
      </c>
      <c r="DU214" s="387">
        <f t="shared" si="1009"/>
        <v>0</v>
      </c>
      <c r="DV214" s="387">
        <f t="shared" si="1009"/>
        <v>0</v>
      </c>
      <c r="DW214" s="387">
        <f t="shared" si="1009"/>
        <v>0</v>
      </c>
      <c r="DX214" s="387">
        <f t="shared" si="1009"/>
        <v>0</v>
      </c>
      <c r="DY214" s="387">
        <f t="shared" si="1009"/>
        <v>0</v>
      </c>
      <c r="DZ214" s="387">
        <f t="shared" si="1009"/>
        <v>0</v>
      </c>
      <c r="EA214" s="387">
        <f t="shared" si="1009"/>
        <v>0</v>
      </c>
      <c r="EB214" s="387">
        <f t="shared" si="1009"/>
        <v>0</v>
      </c>
      <c r="EC214" s="387">
        <f t="shared" si="1009"/>
        <v>0</v>
      </c>
      <c r="ED214" s="387">
        <f t="shared" si="1009"/>
        <v>0</v>
      </c>
      <c r="EE214" s="387">
        <f t="shared" si="1009"/>
        <v>0</v>
      </c>
      <c r="EF214" s="387">
        <f t="shared" si="1009"/>
        <v>0</v>
      </c>
      <c r="EG214" s="387">
        <f t="shared" si="1009"/>
        <v>0</v>
      </c>
      <c r="EH214" s="341">
        <f t="shared" si="1009"/>
        <v>0</v>
      </c>
      <c r="EI214" s="388">
        <f>SUM(EI14:EI213)</f>
        <v>0</v>
      </c>
      <c r="EJ214" s="341">
        <f t="shared" si="1009"/>
        <v>0</v>
      </c>
      <c r="EK214" s="386">
        <f>SUM(EK14:EK213)</f>
        <v>0</v>
      </c>
      <c r="EL214" s="341">
        <f t="shared" si="1009"/>
        <v>0</v>
      </c>
      <c r="EM214" s="386">
        <f>SUM(EM14:EM213)</f>
        <v>0</v>
      </c>
      <c r="EN214" s="387">
        <f t="shared" si="1009"/>
        <v>0</v>
      </c>
    </row>
    <row r="215" spans="1:144" ht="18.75" customHeight="1" thickTop="1">
      <c r="A215" s="1197"/>
      <c r="B215" s="1198"/>
      <c r="C215" s="1198"/>
      <c r="D215" s="1198"/>
      <c r="E215" s="1198"/>
      <c r="F215" s="1198"/>
      <c r="G215" s="1198"/>
      <c r="H215" s="1198"/>
      <c r="I215" s="1198"/>
      <c r="J215" s="1198"/>
      <c r="K215" s="1198"/>
      <c r="L215" s="1198"/>
      <c r="M215" s="1198"/>
      <c r="N215" s="1198"/>
      <c r="O215" s="1198"/>
      <c r="P215" s="1198"/>
      <c r="Q215" s="1198"/>
      <c r="R215" s="1198"/>
      <c r="S215" s="1198"/>
      <c r="T215" s="1198"/>
      <c r="U215" s="1198"/>
      <c r="V215" s="1198"/>
      <c r="W215" s="1198"/>
      <c r="X215" s="1198"/>
      <c r="Y215" s="1198"/>
      <c r="Z215" s="1198"/>
      <c r="AA215" s="1198"/>
      <c r="AB215" s="1198"/>
      <c r="AC215" s="1198"/>
      <c r="AD215" s="1198"/>
      <c r="AE215" s="389"/>
      <c r="AF215" s="389"/>
      <c r="AG215" s="389"/>
      <c r="AH215" s="389"/>
      <c r="AI215" s="389"/>
      <c r="AJ215" s="389"/>
      <c r="AK215" s="389"/>
      <c r="AL215" s="390"/>
      <c r="AM215" s="391"/>
      <c r="AN215" s="391"/>
      <c r="AO215" s="392"/>
      <c r="AP215" s="252"/>
      <c r="AQ215" s="252"/>
      <c r="AR215" s="252"/>
      <c r="AS215" s="381"/>
      <c r="AT215" s="381"/>
      <c r="AU215" s="382"/>
      <c r="AV215" s="383"/>
      <c r="AW215" s="383"/>
      <c r="AX215" s="381"/>
      <c r="AY215" s="381"/>
      <c r="AZ215" s="384"/>
      <c r="BA215" s="384"/>
      <c r="BB215" s="385"/>
      <c r="BC215" s="385"/>
      <c r="BD215" s="385"/>
      <c r="BE215" s="385"/>
      <c r="BF215" s="385"/>
      <c r="BG215" s="385"/>
      <c r="BH215" s="252"/>
      <c r="BI215" s="381"/>
      <c r="BJ215" s="381"/>
      <c r="BK215" s="382"/>
      <c r="BL215" s="383"/>
      <c r="BM215" s="383"/>
      <c r="BN215" s="381"/>
      <c r="BO215" s="381"/>
      <c r="BP215" s="384"/>
      <c r="BQ215" s="384"/>
      <c r="BR215" s="385"/>
      <c r="BS215" s="385"/>
      <c r="BT215" s="385"/>
      <c r="BU215" s="385"/>
      <c r="BV215" s="385"/>
      <c r="BW215" s="385"/>
      <c r="BX215" s="252"/>
      <c r="BY215" s="252"/>
      <c r="BZ215" s="252"/>
    </row>
    <row r="216" spans="1:144" ht="18.75" customHeight="1">
      <c r="A216" s="361"/>
      <c r="B216" s="389"/>
      <c r="C216" s="389"/>
      <c r="D216" s="389"/>
      <c r="E216" s="389"/>
      <c r="F216" s="389"/>
      <c r="G216" s="389"/>
      <c r="H216" s="389"/>
      <c r="I216" s="389"/>
      <c r="J216" s="389"/>
      <c r="K216" s="389"/>
      <c r="L216" s="389"/>
      <c r="M216" s="389"/>
      <c r="N216" s="389"/>
      <c r="O216" s="389"/>
      <c r="P216" s="389"/>
      <c r="Q216" s="389"/>
      <c r="R216" s="389"/>
      <c r="S216" s="389"/>
      <c r="T216" s="389"/>
      <c r="U216" s="389"/>
      <c r="V216" s="389"/>
      <c r="W216" s="389"/>
      <c r="X216" s="389"/>
      <c r="Y216" s="389"/>
      <c r="Z216" s="389"/>
      <c r="AA216" s="389"/>
      <c r="AB216" s="389"/>
      <c r="AC216" s="389"/>
      <c r="AD216" s="389"/>
      <c r="AE216" s="389"/>
      <c r="AF216" s="389"/>
      <c r="AG216" s="389"/>
      <c r="AH216" s="389"/>
      <c r="AI216" s="389"/>
      <c r="AJ216" s="389"/>
      <c r="AK216" s="389"/>
      <c r="AL216" s="390"/>
      <c r="AM216" s="391"/>
      <c r="AN216" s="391"/>
      <c r="AO216" s="392"/>
      <c r="AP216" s="252"/>
      <c r="AQ216" s="252"/>
      <c r="AR216" s="252"/>
      <c r="AS216" s="381"/>
      <c r="AT216" s="381"/>
      <c r="AU216" s="382"/>
      <c r="AV216" s="383"/>
      <c r="AW216" s="383"/>
      <c r="AX216" s="381"/>
      <c r="AY216" s="381"/>
      <c r="AZ216" s="384"/>
      <c r="BA216" s="384"/>
      <c r="BB216" s="385"/>
      <c r="BC216" s="385"/>
      <c r="BD216" s="385"/>
      <c r="BE216" s="385"/>
      <c r="BF216" s="385"/>
      <c r="BG216" s="385"/>
      <c r="BH216" s="252"/>
      <c r="BI216" s="381"/>
      <c r="BJ216" s="381"/>
      <c r="BK216" s="382"/>
      <c r="BL216" s="383"/>
      <c r="BM216" s="383"/>
      <c r="BN216" s="381"/>
      <c r="BO216" s="381"/>
      <c r="BP216" s="384"/>
      <c r="BQ216" s="384"/>
      <c r="BR216" s="385"/>
      <c r="BS216" s="385"/>
      <c r="BT216" s="385"/>
      <c r="BU216" s="385"/>
      <c r="BV216" s="385"/>
      <c r="BW216" s="385"/>
      <c r="BX216" s="252"/>
      <c r="BY216" s="252"/>
      <c r="BZ216" s="252"/>
    </row>
    <row r="217" spans="1:144" ht="2.25" customHeight="1" thickBot="1">
      <c r="A217" s="361"/>
      <c r="B217" s="393"/>
      <c r="C217" s="393"/>
      <c r="D217" s="393"/>
      <c r="E217" s="393"/>
      <c r="F217" s="393"/>
      <c r="G217" s="393"/>
      <c r="H217" s="393"/>
      <c r="I217" s="393"/>
      <c r="J217" s="393"/>
      <c r="K217" s="393"/>
      <c r="L217" s="393"/>
      <c r="M217" s="393"/>
      <c r="N217" s="393"/>
      <c r="O217" s="393"/>
      <c r="P217" s="393"/>
      <c r="Q217" s="393"/>
      <c r="R217" s="393"/>
      <c r="S217" s="393"/>
      <c r="T217" s="389"/>
      <c r="U217" s="389"/>
      <c r="V217" s="389"/>
      <c r="W217" s="389"/>
      <c r="X217" s="389"/>
      <c r="Y217" s="389"/>
      <c r="Z217" s="389"/>
      <c r="AA217" s="389"/>
      <c r="AB217" s="389"/>
      <c r="AC217" s="389"/>
      <c r="AD217" s="389"/>
      <c r="AE217" s="389"/>
      <c r="AF217" s="389"/>
      <c r="AG217" s="389"/>
      <c r="AH217" s="389"/>
      <c r="AI217" s="389"/>
      <c r="AJ217" s="389"/>
      <c r="AK217" s="389"/>
      <c r="AL217" s="390"/>
      <c r="AM217" s="391"/>
      <c r="AN217" s="391"/>
      <c r="AO217" s="392"/>
      <c r="AP217" s="252"/>
      <c r="AQ217" s="252"/>
      <c r="AR217" s="252"/>
      <c r="AS217" s="381"/>
      <c r="AT217" s="381"/>
      <c r="AU217" s="382"/>
      <c r="AV217" s="383"/>
      <c r="AW217" s="383"/>
      <c r="AX217" s="381"/>
      <c r="AY217" s="381"/>
      <c r="AZ217" s="384"/>
      <c r="BA217" s="384"/>
      <c r="BB217" s="385"/>
      <c r="BC217" s="385"/>
      <c r="BD217" s="385"/>
      <c r="BE217" s="385"/>
      <c r="BF217" s="385"/>
      <c r="BG217" s="385"/>
      <c r="BH217" s="252"/>
      <c r="BI217" s="381"/>
      <c r="BJ217" s="381"/>
      <c r="BK217" s="382"/>
      <c r="BL217" s="383"/>
      <c r="BM217" s="383"/>
      <c r="BN217" s="381"/>
      <c r="BO217" s="381"/>
      <c r="BP217" s="384"/>
      <c r="BQ217" s="384"/>
      <c r="BR217" s="385"/>
      <c r="BS217" s="385"/>
      <c r="BT217" s="385"/>
      <c r="BU217" s="385"/>
      <c r="BV217" s="385"/>
      <c r="BW217" s="385"/>
      <c r="BX217" s="252"/>
      <c r="BY217" s="252"/>
      <c r="BZ217" s="252"/>
    </row>
    <row r="218" spans="1:144" ht="18.75" customHeight="1">
      <c r="A218" s="361"/>
      <c r="B218" s="393"/>
      <c r="C218" s="393"/>
      <c r="D218" s="393"/>
      <c r="E218" s="393"/>
      <c r="F218" s="393"/>
      <c r="G218" s="393"/>
      <c r="H218" s="393"/>
      <c r="I218" s="393"/>
      <c r="J218" s="393"/>
      <c r="K218" s="393"/>
      <c r="L218" s="393"/>
      <c r="M218" s="393"/>
      <c r="N218" s="393"/>
      <c r="O218" s="393"/>
      <c r="P218" s="393"/>
      <c r="Q218" s="393"/>
      <c r="R218" s="393"/>
      <c r="S218" s="393"/>
      <c r="T218" s="389"/>
      <c r="U218" s="1137" t="s">
        <v>643</v>
      </c>
      <c r="V218" s="1138"/>
      <c r="W218" s="1139"/>
      <c r="X218" s="389"/>
      <c r="Y218" s="389"/>
      <c r="Z218" s="389"/>
      <c r="AA218" s="389"/>
      <c r="AB218" s="1150" t="s">
        <v>113</v>
      </c>
      <c r="AC218" s="1150"/>
      <c r="AD218" s="1150"/>
      <c r="AE218" s="1150"/>
      <c r="AF218" s="1150"/>
      <c r="AG218" s="1150"/>
      <c r="AH218" s="1150"/>
      <c r="AI218" s="1150"/>
      <c r="AJ218" s="1150"/>
      <c r="AK218" s="1150"/>
      <c r="AL218" s="1150"/>
      <c r="AM218" s="1150"/>
      <c r="AN218" s="1150"/>
      <c r="AO218" s="1150"/>
      <c r="AP218" s="394"/>
      <c r="AQ218" s="394"/>
      <c r="AR218" s="394"/>
      <c r="AS218" s="394"/>
      <c r="AT218" s="394"/>
      <c r="AU218" s="394"/>
      <c r="AV218" s="394"/>
      <c r="AW218" s="383"/>
      <c r="AX218" s="381"/>
      <c r="AY218" s="381"/>
      <c r="AZ218" s="384"/>
      <c r="BA218" s="384"/>
      <c r="BB218" s="385"/>
      <c r="BC218" s="385"/>
      <c r="BD218" s="385"/>
      <c r="BE218" s="385"/>
      <c r="BF218" s="385"/>
      <c r="BG218" s="385"/>
      <c r="BH218" s="252"/>
      <c r="BI218" s="381"/>
      <c r="BJ218" s="381"/>
      <c r="BK218" s="382"/>
      <c r="BL218" s="383"/>
      <c r="BM218" s="383"/>
      <c r="BN218" s="381"/>
      <c r="BO218" s="381"/>
      <c r="BP218" s="384"/>
      <c r="BQ218" s="384"/>
      <c r="BR218" s="385"/>
      <c r="BS218" s="385"/>
      <c r="BT218" s="385"/>
      <c r="BU218" s="385"/>
      <c r="BV218" s="385"/>
      <c r="BW218" s="385"/>
      <c r="BX218" s="252"/>
      <c r="BY218" s="252"/>
      <c r="BZ218" s="252"/>
    </row>
    <row r="219" spans="1:144" ht="18.75" customHeight="1">
      <c r="A219" s="361"/>
      <c r="B219" s="393"/>
      <c r="C219" s="393"/>
      <c r="D219" s="393"/>
      <c r="E219" s="393"/>
      <c r="F219" s="393"/>
      <c r="G219" s="393"/>
      <c r="H219" s="393"/>
      <c r="I219" s="393"/>
      <c r="J219" s="393"/>
      <c r="K219" s="393"/>
      <c r="L219" s="393"/>
      <c r="M219" s="393"/>
      <c r="N219" s="393"/>
      <c r="O219" s="393"/>
      <c r="P219" s="393"/>
      <c r="Q219" s="393"/>
      <c r="R219" s="393"/>
      <c r="S219" s="393"/>
      <c r="T219" s="389"/>
      <c r="U219" s="1140"/>
      <c r="V219" s="1141"/>
      <c r="W219" s="1142"/>
      <c r="X219" s="389"/>
      <c r="Y219" s="389"/>
      <c r="Z219" s="389"/>
      <c r="AA219" s="389"/>
      <c r="AB219" s="1150" t="s">
        <v>114</v>
      </c>
      <c r="AC219" s="1150"/>
      <c r="AD219" s="1150"/>
      <c r="AE219" s="1150"/>
      <c r="AF219" s="1150"/>
      <c r="AG219" s="1150"/>
      <c r="AH219" s="1150"/>
      <c r="AI219" s="1150"/>
      <c r="AJ219" s="1150"/>
      <c r="AK219" s="1150"/>
      <c r="AL219" s="1150"/>
      <c r="AM219" s="1150"/>
      <c r="AN219" s="1150"/>
      <c r="AO219" s="1150"/>
      <c r="AP219" s="393"/>
      <c r="AQ219" s="393"/>
      <c r="AR219" s="393"/>
      <c r="AS219" s="393"/>
      <c r="AT219" s="393"/>
      <c r="AU219" s="393"/>
      <c r="AV219" s="393"/>
      <c r="AW219" s="383"/>
      <c r="AX219" s="381"/>
      <c r="AY219" s="381"/>
      <c r="AZ219" s="384"/>
      <c r="BA219" s="384"/>
      <c r="BB219" s="385"/>
      <c r="BC219" s="385"/>
      <c r="BD219" s="385"/>
      <c r="BE219" s="385"/>
      <c r="BF219" s="385"/>
      <c r="BG219" s="385"/>
      <c r="BH219" s="252"/>
      <c r="BI219" s="381"/>
      <c r="BJ219" s="381"/>
      <c r="BK219" s="382"/>
      <c r="BL219" s="383"/>
      <c r="BM219" s="383"/>
      <c r="BN219" s="381"/>
      <c r="BO219" s="381"/>
      <c r="BP219" s="384"/>
      <c r="BQ219" s="384"/>
      <c r="BR219" s="385"/>
      <c r="BS219" s="385"/>
      <c r="BT219" s="385"/>
      <c r="BU219" s="385"/>
      <c r="BV219" s="385"/>
      <c r="BW219" s="385"/>
      <c r="BX219" s="252"/>
      <c r="BY219" s="252"/>
      <c r="BZ219" s="252"/>
    </row>
    <row r="220" spans="1:144" ht="18.75" customHeight="1">
      <c r="A220" s="361"/>
      <c r="B220" s="393"/>
      <c r="C220" s="393"/>
      <c r="D220" s="393"/>
      <c r="E220" s="393"/>
      <c r="F220" s="393"/>
      <c r="G220" s="393"/>
      <c r="H220" s="393"/>
      <c r="I220" s="393"/>
      <c r="J220" s="393"/>
      <c r="K220" s="393"/>
      <c r="L220" s="393"/>
      <c r="M220" s="393"/>
      <c r="N220" s="393"/>
      <c r="O220" s="393"/>
      <c r="P220" s="393"/>
      <c r="Q220" s="393"/>
      <c r="R220" s="393"/>
      <c r="S220" s="393"/>
      <c r="T220" s="389"/>
      <c r="U220" s="1140"/>
      <c r="V220" s="1141"/>
      <c r="W220" s="1142"/>
      <c r="X220" s="389"/>
      <c r="Y220" s="389"/>
      <c r="Z220" s="389"/>
      <c r="AA220" s="389"/>
      <c r="AB220" s="1150" t="s">
        <v>410</v>
      </c>
      <c r="AC220" s="1150"/>
      <c r="AD220" s="1150"/>
      <c r="AE220" s="1150"/>
      <c r="AF220" s="1150"/>
      <c r="AG220" s="1150"/>
      <c r="AH220" s="1150"/>
      <c r="AI220" s="1150"/>
      <c r="AJ220" s="1150"/>
      <c r="AK220" s="1150"/>
      <c r="AL220" s="1150"/>
      <c r="AM220" s="1150"/>
      <c r="AN220" s="1150"/>
      <c r="AO220" s="1150"/>
      <c r="AP220" s="394"/>
      <c r="AQ220" s="394"/>
      <c r="AR220" s="394"/>
      <c r="AS220" s="394"/>
      <c r="AT220" s="394"/>
      <c r="AU220" s="394"/>
      <c r="AV220" s="394"/>
      <c r="AW220" s="383"/>
      <c r="AX220" s="381"/>
      <c r="AY220" s="381"/>
      <c r="AZ220" s="384"/>
      <c r="BA220" s="384"/>
      <c r="BB220" s="385"/>
      <c r="BC220" s="385"/>
      <c r="BD220" s="385"/>
      <c r="BE220" s="385"/>
      <c r="BF220" s="385"/>
      <c r="BG220" s="385"/>
      <c r="BH220" s="252"/>
      <c r="BI220" s="381"/>
      <c r="BJ220" s="381"/>
      <c r="BK220" s="382"/>
      <c r="BL220" s="383"/>
      <c r="BM220" s="383"/>
      <c r="BN220" s="381"/>
      <c r="BO220" s="381"/>
      <c r="BP220" s="384"/>
      <c r="BQ220" s="384"/>
      <c r="BR220" s="385"/>
      <c r="BS220" s="385"/>
      <c r="BT220" s="385"/>
      <c r="BU220" s="385"/>
      <c r="BV220" s="385"/>
      <c r="BW220" s="385"/>
      <c r="BX220" s="252"/>
      <c r="BY220" s="252"/>
      <c r="BZ220" s="252"/>
    </row>
    <row r="221" spans="1:144" ht="18.75" customHeight="1">
      <c r="A221" s="361"/>
      <c r="B221" s="393"/>
      <c r="C221" s="393"/>
      <c r="D221" s="393"/>
      <c r="E221" s="393"/>
      <c r="F221" s="393"/>
      <c r="G221" s="393"/>
      <c r="H221" s="393"/>
      <c r="I221" s="393"/>
      <c r="J221" s="393"/>
      <c r="K221" s="393"/>
      <c r="L221" s="393"/>
      <c r="M221" s="393"/>
      <c r="N221" s="393"/>
      <c r="O221" s="393"/>
      <c r="P221" s="393"/>
      <c r="Q221" s="393"/>
      <c r="R221" s="393"/>
      <c r="S221" s="393"/>
      <c r="T221" s="389"/>
      <c r="U221" s="1143" t="e">
        <f>V214+V214*⑤⑧処遇Ⅰ入力シート!AG17/⑤⑧処遇Ⅰ入力シート!AC17</f>
        <v>#DIV/0!</v>
      </c>
      <c r="V221" s="1144"/>
      <c r="W221" s="1145"/>
      <c r="X221" s="389"/>
      <c r="Y221" s="389"/>
      <c r="Z221" s="389"/>
      <c r="AA221" s="389"/>
      <c r="AB221" s="1150" t="s">
        <v>411</v>
      </c>
      <c r="AC221" s="1150"/>
      <c r="AD221" s="1150"/>
      <c r="AE221" s="1150"/>
      <c r="AF221" s="1150"/>
      <c r="AG221" s="1150"/>
      <c r="AH221" s="1150"/>
      <c r="AI221" s="1150"/>
      <c r="AJ221" s="1150"/>
      <c r="AK221" s="1150"/>
      <c r="AL221" s="1150"/>
      <c r="AM221" s="1150"/>
      <c r="AN221" s="1150"/>
      <c r="AO221" s="1150"/>
      <c r="AP221" s="394"/>
      <c r="AQ221" s="394"/>
      <c r="AR221" s="394"/>
      <c r="AS221" s="394"/>
      <c r="AT221" s="394"/>
      <c r="AU221" s="394"/>
      <c r="AV221" s="383"/>
      <c r="AW221" s="383"/>
      <c r="AX221" s="381"/>
      <c r="AY221" s="381"/>
      <c r="AZ221" s="384"/>
      <c r="BA221" s="384"/>
      <c r="BB221" s="385"/>
      <c r="BC221" s="385"/>
      <c r="BD221" s="385"/>
      <c r="BE221" s="385"/>
      <c r="BF221" s="385"/>
      <c r="BG221" s="385"/>
      <c r="BH221" s="252"/>
      <c r="BI221" s="381"/>
      <c r="BJ221" s="381"/>
      <c r="BK221" s="382"/>
      <c r="BL221" s="383"/>
      <c r="BM221" s="383"/>
      <c r="BN221" s="381"/>
      <c r="BO221" s="381"/>
      <c r="BP221" s="384"/>
      <c r="BQ221" s="384"/>
      <c r="BR221" s="385"/>
      <c r="BS221" s="385"/>
      <c r="BT221" s="385"/>
      <c r="BU221" s="385"/>
      <c r="BV221" s="385"/>
      <c r="BW221" s="385"/>
      <c r="BX221" s="252"/>
      <c r="BY221" s="252"/>
      <c r="BZ221" s="252"/>
    </row>
    <row r="222" spans="1:144" ht="18.75" customHeight="1">
      <c r="A222" s="361"/>
      <c r="B222" s="393"/>
      <c r="C222" s="393"/>
      <c r="D222" s="393"/>
      <c r="E222" s="393"/>
      <c r="F222" s="393"/>
      <c r="G222" s="393"/>
      <c r="H222" s="393"/>
      <c r="I222" s="393"/>
      <c r="J222" s="393"/>
      <c r="K222" s="393"/>
      <c r="L222" s="393"/>
      <c r="M222" s="393"/>
      <c r="N222" s="393"/>
      <c r="O222" s="393"/>
      <c r="P222" s="393"/>
      <c r="Q222" s="393"/>
      <c r="R222" s="393"/>
      <c r="S222" s="393"/>
      <c r="T222" s="389"/>
      <c r="U222" s="1143"/>
      <c r="V222" s="1144"/>
      <c r="W222" s="1145"/>
      <c r="X222" s="252"/>
      <c r="Y222" s="252"/>
      <c r="Z222" s="252"/>
      <c r="AA222" s="389"/>
      <c r="AB222" s="1150" t="s">
        <v>408</v>
      </c>
      <c r="AC222" s="1150"/>
      <c r="AD222" s="1150"/>
      <c r="AE222" s="1150"/>
      <c r="AF222" s="1150"/>
      <c r="AG222" s="1150"/>
      <c r="AH222" s="1150"/>
      <c r="AI222" s="1150"/>
      <c r="AJ222" s="1150"/>
      <c r="AK222" s="1150"/>
      <c r="AL222" s="1150"/>
      <c r="AM222" s="1150"/>
      <c r="AN222" s="1150"/>
      <c r="AO222" s="1150"/>
      <c r="AP222" s="395"/>
      <c r="AQ222" s="395"/>
      <c r="AR222" s="395"/>
      <c r="AS222" s="395"/>
      <c r="AT222" s="395"/>
      <c r="AU222" s="395"/>
      <c r="AV222" s="395"/>
      <c r="AW222" s="395"/>
      <c r="AX222" s="395"/>
      <c r="AY222" s="395"/>
      <c r="AZ222" s="395"/>
      <c r="BA222" s="395"/>
      <c r="BB222" s="395"/>
      <c r="BC222" s="395"/>
      <c r="BD222" s="395"/>
      <c r="BE222" s="385"/>
      <c r="BF222" s="385"/>
      <c r="BG222" s="385"/>
      <c r="BH222" s="252"/>
      <c r="BI222" s="381"/>
      <c r="BJ222" s="381"/>
      <c r="BK222" s="382"/>
      <c r="BL222" s="383"/>
      <c r="BM222" s="383"/>
      <c r="BN222" s="381"/>
      <c r="BO222" s="381"/>
      <c r="BP222" s="384"/>
      <c r="BQ222" s="384"/>
      <c r="BR222" s="385"/>
      <c r="BS222" s="385"/>
      <c r="BT222" s="385"/>
      <c r="BU222" s="385"/>
      <c r="BV222" s="385"/>
      <c r="BW222" s="385"/>
      <c r="BX222" s="252"/>
      <c r="BY222" s="252"/>
      <c r="BZ222" s="252"/>
    </row>
    <row r="223" spans="1:144" ht="19.5" customHeight="1" thickBot="1">
      <c r="A223" s="361"/>
      <c r="B223" s="393"/>
      <c r="C223" s="393"/>
      <c r="D223" s="393"/>
      <c r="E223" s="393"/>
      <c r="F223" s="393"/>
      <c r="G223" s="393"/>
      <c r="H223" s="393"/>
      <c r="I223" s="393"/>
      <c r="J223" s="393"/>
      <c r="K223" s="393"/>
      <c r="L223" s="393"/>
      <c r="M223" s="393"/>
      <c r="N223" s="393"/>
      <c r="O223" s="393"/>
      <c r="P223" s="393"/>
      <c r="Q223" s="393"/>
      <c r="R223" s="393"/>
      <c r="S223" s="393"/>
      <c r="T223" s="389"/>
      <c r="U223" s="1146"/>
      <c r="V223" s="1147"/>
      <c r="W223" s="1148"/>
      <c r="X223" s="252"/>
      <c r="Y223" s="252"/>
      <c r="Z223" s="252"/>
      <c r="AA223" s="389"/>
      <c r="AB223" s="1149" t="s">
        <v>409</v>
      </c>
      <c r="AC223" s="1149"/>
      <c r="AD223" s="1149"/>
      <c r="AE223" s="1149"/>
      <c r="AF223" s="1149"/>
      <c r="AG223" s="1149"/>
      <c r="AH223" s="1149"/>
      <c r="AI223" s="1149"/>
      <c r="AJ223" s="1149"/>
      <c r="AK223" s="1149"/>
      <c r="AL223" s="1149"/>
      <c r="AM223" s="1149"/>
      <c r="AN223" s="1149"/>
      <c r="AO223" s="1149"/>
      <c r="AP223" s="396"/>
      <c r="AQ223" s="396"/>
      <c r="AR223" s="396"/>
      <c r="AS223" s="396"/>
      <c r="AT223" s="396"/>
      <c r="AU223" s="396"/>
      <c r="AV223" s="396"/>
      <c r="AW223" s="396"/>
      <c r="AX223" s="396"/>
      <c r="AY223" s="396"/>
      <c r="AZ223" s="396"/>
      <c r="BA223" s="396"/>
      <c r="BB223" s="396"/>
      <c r="BC223" s="396"/>
      <c r="BD223" s="396"/>
      <c r="BE223" s="385"/>
      <c r="BF223" s="385"/>
      <c r="BG223" s="385"/>
      <c r="BH223" s="252"/>
      <c r="BI223" s="381"/>
      <c r="BJ223" s="381"/>
      <c r="BK223" s="382"/>
      <c r="BL223" s="383"/>
      <c r="BM223" s="383"/>
      <c r="BN223" s="381"/>
      <c r="BO223" s="381"/>
      <c r="BP223" s="384"/>
      <c r="BQ223" s="384"/>
      <c r="BR223" s="385"/>
      <c r="BS223" s="385"/>
      <c r="BT223" s="385"/>
      <c r="BU223" s="385"/>
      <c r="BV223" s="385"/>
      <c r="BW223" s="385"/>
      <c r="BX223" s="252"/>
      <c r="BY223" s="252"/>
      <c r="BZ223" s="252"/>
    </row>
    <row r="224" spans="1:144" ht="18.75" customHeight="1">
      <c r="A224" s="361"/>
      <c r="B224" s="393"/>
      <c r="C224" s="393"/>
      <c r="D224" s="393"/>
      <c r="E224" s="393"/>
      <c r="F224" s="393"/>
      <c r="G224" s="393"/>
      <c r="H224" s="393"/>
      <c r="I224" s="393"/>
      <c r="J224" s="393"/>
      <c r="K224" s="393"/>
      <c r="L224" s="393"/>
      <c r="M224" s="393"/>
      <c r="N224" s="393"/>
      <c r="O224" s="393"/>
      <c r="P224" s="393"/>
      <c r="Q224" s="393"/>
      <c r="R224" s="393"/>
      <c r="S224" s="393"/>
      <c r="T224" s="389"/>
      <c r="U224" s="252"/>
      <c r="V224" s="252"/>
      <c r="W224" s="252"/>
      <c r="X224" s="252"/>
      <c r="Y224" s="252"/>
      <c r="Z224" s="252"/>
      <c r="AA224" s="389"/>
      <c r="AB224" s="1149" t="s">
        <v>116</v>
      </c>
      <c r="AC224" s="1149"/>
      <c r="AD224" s="1149"/>
      <c r="AE224" s="1149"/>
      <c r="AF224" s="1149"/>
      <c r="AG224" s="1149"/>
      <c r="AH224" s="1149"/>
      <c r="AI224" s="1149"/>
      <c r="AJ224" s="1149"/>
      <c r="AK224" s="1149"/>
      <c r="AL224" s="1149"/>
      <c r="AM224" s="1149"/>
      <c r="AN224" s="1149"/>
      <c r="AO224" s="1149"/>
      <c r="AP224" s="397"/>
      <c r="AQ224" s="397"/>
      <c r="AR224" s="397"/>
      <c r="AS224" s="397"/>
      <c r="AT224" s="397"/>
      <c r="AU224" s="397"/>
      <c r="AV224" s="383"/>
      <c r="AW224" s="383"/>
      <c r="AX224" s="381"/>
      <c r="AY224" s="381"/>
      <c r="AZ224" s="384"/>
      <c r="BA224" s="384"/>
      <c r="BB224" s="385"/>
      <c r="BC224" s="385"/>
      <c r="BD224" s="385"/>
      <c r="BE224" s="385"/>
      <c r="BF224" s="385"/>
      <c r="BG224" s="385"/>
      <c r="BH224" s="252"/>
      <c r="BI224" s="381"/>
      <c r="BJ224" s="381"/>
      <c r="BK224" s="382"/>
      <c r="BL224" s="383"/>
      <c r="BM224" s="383"/>
      <c r="BN224" s="381"/>
      <c r="BO224" s="381"/>
      <c r="BP224" s="384"/>
      <c r="BQ224" s="384"/>
      <c r="BR224" s="385"/>
      <c r="BS224" s="385"/>
      <c r="BT224" s="385"/>
      <c r="BU224" s="385"/>
      <c r="BV224" s="385"/>
      <c r="BW224" s="385"/>
      <c r="BX224" s="252"/>
      <c r="BY224" s="252"/>
      <c r="BZ224" s="252"/>
    </row>
    <row r="225" spans="1:78" ht="18.75" customHeight="1">
      <c r="A225" s="361"/>
      <c r="B225" s="393"/>
      <c r="C225" s="393"/>
      <c r="D225" s="393"/>
      <c r="E225" s="393"/>
      <c r="F225" s="393"/>
      <c r="G225" s="393"/>
      <c r="H225" s="393"/>
      <c r="I225" s="393"/>
      <c r="J225" s="393"/>
      <c r="K225" s="393"/>
      <c r="L225" s="393"/>
      <c r="M225" s="393"/>
      <c r="N225" s="393"/>
      <c r="O225" s="393"/>
      <c r="P225" s="393"/>
      <c r="Q225" s="393"/>
      <c r="R225" s="393"/>
      <c r="S225" s="393"/>
      <c r="T225" s="389"/>
      <c r="U225" s="252"/>
      <c r="V225" s="252"/>
      <c r="W225" s="252"/>
      <c r="X225" s="252"/>
      <c r="Y225" s="252"/>
      <c r="Z225" s="252"/>
      <c r="AA225" s="389"/>
      <c r="AB225" s="1132" t="s">
        <v>406</v>
      </c>
      <c r="AC225" s="1132"/>
      <c r="AD225" s="1132"/>
      <c r="AE225" s="1132"/>
      <c r="AF225" s="1132"/>
      <c r="AG225" s="1132"/>
      <c r="AH225" s="1132"/>
      <c r="AI225" s="1132"/>
      <c r="AJ225" s="1132"/>
      <c r="AK225" s="1132"/>
      <c r="AL225" s="1132"/>
      <c r="AM225" s="1132"/>
      <c r="AN225" s="1132"/>
      <c r="AO225" s="1132"/>
      <c r="AP225" s="398"/>
      <c r="AQ225" s="398"/>
      <c r="AR225" s="398"/>
      <c r="AS225" s="398"/>
      <c r="AT225" s="398"/>
      <c r="AU225" s="398"/>
      <c r="AV225" s="383"/>
      <c r="AW225" s="383"/>
      <c r="AX225" s="381"/>
      <c r="AY225" s="381"/>
      <c r="AZ225" s="384"/>
      <c r="BA225" s="384"/>
      <c r="BB225" s="385"/>
      <c r="BC225" s="385"/>
      <c r="BD225" s="385"/>
      <c r="BE225" s="385"/>
      <c r="BF225" s="385"/>
      <c r="BG225" s="385"/>
      <c r="BH225" s="252"/>
      <c r="BI225" s="381"/>
      <c r="BJ225" s="381"/>
      <c r="BK225" s="382"/>
      <c r="BL225" s="383"/>
      <c r="BM225" s="383"/>
      <c r="BN225" s="381"/>
      <c r="BO225" s="381"/>
      <c r="BP225" s="384"/>
      <c r="BQ225" s="384"/>
      <c r="BR225" s="385"/>
      <c r="BS225" s="385"/>
      <c r="BT225" s="385"/>
      <c r="BU225" s="385"/>
      <c r="BV225" s="385"/>
      <c r="BW225" s="385"/>
      <c r="BX225" s="252"/>
      <c r="BY225" s="252"/>
      <c r="BZ225" s="252"/>
    </row>
    <row r="226" spans="1:78" ht="18.75" customHeight="1">
      <c r="A226" s="361"/>
      <c r="B226" s="393"/>
      <c r="C226" s="393"/>
      <c r="D226" s="393"/>
      <c r="E226" s="393"/>
      <c r="F226" s="393"/>
      <c r="G226" s="393"/>
      <c r="H226" s="393"/>
      <c r="I226" s="393"/>
      <c r="J226" s="393"/>
      <c r="K226" s="393"/>
      <c r="L226" s="393"/>
      <c r="M226" s="393"/>
      <c r="N226" s="393"/>
      <c r="O226" s="393"/>
      <c r="P226" s="393"/>
      <c r="Q226" s="393"/>
      <c r="R226" s="393"/>
      <c r="S226" s="393"/>
      <c r="T226" s="389"/>
      <c r="U226" s="252"/>
      <c r="V226" s="252"/>
      <c r="W226" s="252"/>
      <c r="X226" s="252"/>
      <c r="Y226" s="252"/>
      <c r="Z226" s="252"/>
      <c r="AA226" s="389"/>
      <c r="AB226" s="1178" t="s">
        <v>115</v>
      </c>
      <c r="AC226" s="1178"/>
      <c r="AD226" s="1178"/>
      <c r="AE226" s="1178"/>
      <c r="AF226" s="1178"/>
      <c r="AG226" s="1178"/>
      <c r="AH226" s="1178"/>
      <c r="AI226" s="1178"/>
      <c r="AJ226" s="1178"/>
      <c r="AK226" s="1178"/>
      <c r="AL226" s="1178"/>
      <c r="AM226" s="1178"/>
      <c r="AN226" s="1178"/>
      <c r="AO226" s="1178"/>
      <c r="AP226" s="399"/>
      <c r="AQ226" s="399"/>
      <c r="AR226" s="399"/>
      <c r="AS226" s="399"/>
      <c r="AT226" s="399"/>
      <c r="AU226" s="399"/>
      <c r="AV226" s="399"/>
      <c r="AW226" s="399"/>
      <c r="AX226" s="399"/>
      <c r="AY226" s="399"/>
      <c r="AZ226" s="399"/>
      <c r="BA226" s="399"/>
      <c r="BB226" s="399"/>
      <c r="BC226" s="399"/>
      <c r="BD226" s="399"/>
      <c r="BE226" s="385"/>
      <c r="BF226" s="385"/>
      <c r="BG226" s="385"/>
      <c r="BH226" s="252"/>
      <c r="BI226" s="381"/>
      <c r="BJ226" s="381"/>
      <c r="BK226" s="382"/>
      <c r="BL226" s="383"/>
      <c r="BM226" s="383"/>
      <c r="BN226" s="381"/>
      <c r="BO226" s="381"/>
      <c r="BP226" s="384"/>
      <c r="BQ226" s="384"/>
      <c r="BR226" s="385"/>
      <c r="BS226" s="385"/>
      <c r="BT226" s="385"/>
      <c r="BU226" s="385"/>
      <c r="BV226" s="385"/>
      <c r="BW226" s="385"/>
      <c r="BX226" s="252"/>
      <c r="BY226" s="252"/>
      <c r="BZ226" s="252"/>
    </row>
    <row r="227" spans="1:78" ht="18.75" customHeight="1">
      <c r="A227" s="361"/>
      <c r="B227" s="393"/>
      <c r="C227" s="393"/>
      <c r="D227" s="393"/>
      <c r="E227" s="393"/>
      <c r="F227" s="393"/>
      <c r="G227" s="393"/>
      <c r="H227" s="393"/>
      <c r="I227" s="393"/>
      <c r="J227" s="393"/>
      <c r="K227" s="393"/>
      <c r="L227" s="393"/>
      <c r="M227" s="393"/>
      <c r="N227" s="393"/>
      <c r="O227" s="393"/>
      <c r="P227" s="393"/>
      <c r="Q227" s="393"/>
      <c r="R227" s="393"/>
      <c r="S227" s="393"/>
      <c r="T227" s="389"/>
      <c r="U227" s="252"/>
      <c r="V227" s="252"/>
      <c r="W227" s="252"/>
      <c r="X227" s="252"/>
      <c r="Y227" s="252"/>
      <c r="Z227" s="252"/>
      <c r="AA227" s="389"/>
      <c r="AB227" s="1178" t="s">
        <v>407</v>
      </c>
      <c r="AC227" s="1178"/>
      <c r="AD227" s="1178"/>
      <c r="AE227" s="1178"/>
      <c r="AF227" s="1178"/>
      <c r="AG227" s="1178"/>
      <c r="AH227" s="1178"/>
      <c r="AI227" s="1178"/>
      <c r="AJ227" s="1178"/>
      <c r="AK227" s="1178"/>
      <c r="AL227" s="1178"/>
      <c r="AM227" s="1178"/>
      <c r="AN227" s="1178"/>
      <c r="AO227" s="1178"/>
      <c r="AP227" s="400"/>
      <c r="AQ227" s="400"/>
      <c r="AR227" s="401"/>
      <c r="AS227" s="381"/>
      <c r="AT227" s="381"/>
      <c r="AU227" s="382"/>
      <c r="AV227" s="383"/>
      <c r="AW227" s="383"/>
      <c r="AX227" s="381"/>
      <c r="AY227" s="381"/>
      <c r="AZ227" s="384"/>
      <c r="BA227" s="384"/>
      <c r="BB227" s="385"/>
      <c r="BC227" s="385"/>
      <c r="BD227" s="385"/>
      <c r="BE227" s="252"/>
      <c r="BF227" s="252"/>
      <c r="BG227" s="252"/>
      <c r="BH227" s="252"/>
      <c r="BI227" s="252"/>
      <c r="BJ227" s="252"/>
      <c r="BK227" s="252"/>
      <c r="BL227" s="252"/>
      <c r="BM227" s="252"/>
      <c r="BN227" s="252"/>
      <c r="BO227" s="252"/>
      <c r="BP227" s="252"/>
      <c r="BQ227" s="252"/>
      <c r="BR227" s="252"/>
      <c r="BS227" s="252"/>
      <c r="BT227" s="252"/>
      <c r="BU227" s="252"/>
      <c r="BV227" s="252"/>
      <c r="BW227" s="252"/>
      <c r="BX227" s="252"/>
      <c r="BY227" s="252"/>
      <c r="BZ227" s="252"/>
    </row>
    <row r="228" spans="1:78" ht="18.75" customHeight="1">
      <c r="A228" s="402"/>
      <c r="B228" s="393"/>
      <c r="C228" s="393"/>
      <c r="D228" s="393"/>
      <c r="E228" s="393"/>
      <c r="F228" s="393"/>
      <c r="G228" s="393"/>
      <c r="H228" s="393"/>
      <c r="I228" s="393"/>
      <c r="J228" s="393"/>
      <c r="K228" s="393"/>
      <c r="L228" s="393"/>
      <c r="M228" s="393"/>
      <c r="N228" s="393"/>
      <c r="O228" s="393"/>
      <c r="P228" s="393"/>
      <c r="Q228" s="393"/>
      <c r="R228" s="393"/>
      <c r="S228" s="393"/>
      <c r="T228" s="403"/>
      <c r="U228" s="252"/>
      <c r="V228" s="252"/>
      <c r="W228" s="252"/>
      <c r="X228" s="252"/>
      <c r="Y228" s="252"/>
      <c r="Z228" s="252"/>
      <c r="AA228" s="403"/>
      <c r="AB228" s="1149" t="s">
        <v>644</v>
      </c>
      <c r="AC228" s="1149"/>
      <c r="AD228" s="1149"/>
      <c r="AE228" s="1149"/>
      <c r="AF228" s="1149"/>
      <c r="AG228" s="1149"/>
      <c r="AH228" s="1149"/>
      <c r="AI228" s="1149"/>
      <c r="AJ228" s="1149"/>
      <c r="AK228" s="1149"/>
      <c r="AL228" s="1149"/>
      <c r="AM228" s="1149"/>
      <c r="AN228" s="1149"/>
      <c r="AO228" s="1149"/>
      <c r="AP228" s="252"/>
      <c r="AQ228" s="252"/>
      <c r="AR228" s="252"/>
      <c r="AS228" s="252"/>
      <c r="AT228" s="252"/>
      <c r="AU228" s="252"/>
      <c r="AV228" s="252"/>
      <c r="AW228" s="252"/>
      <c r="AX228" s="252"/>
      <c r="AY228" s="252"/>
      <c r="AZ228" s="252"/>
      <c r="BA228" s="252"/>
      <c r="BB228" s="252"/>
      <c r="BC228" s="252"/>
      <c r="BD228" s="252"/>
      <c r="BE228" s="252"/>
      <c r="BF228" s="252"/>
      <c r="BG228" s="252"/>
      <c r="BH228" s="252"/>
      <c r="BI228" s="252"/>
      <c r="BJ228" s="252"/>
      <c r="BK228" s="252"/>
      <c r="BL228" s="252"/>
      <c r="BM228" s="252"/>
      <c r="BN228" s="252"/>
      <c r="BO228" s="252"/>
      <c r="BP228" s="252"/>
      <c r="BQ228" s="252"/>
      <c r="BR228" s="252"/>
      <c r="BS228" s="252"/>
      <c r="BT228" s="252"/>
      <c r="BU228" s="252"/>
      <c r="BV228" s="252"/>
      <c r="BW228" s="252"/>
      <c r="BX228" s="252"/>
      <c r="BY228" s="252"/>
      <c r="BZ228" s="252"/>
    </row>
    <row r="229" spans="1:78" ht="19.5" thickBot="1">
      <c r="A229" s="402"/>
      <c r="B229" s="393"/>
      <c r="C229" s="393"/>
      <c r="D229" s="393"/>
      <c r="E229" s="393"/>
      <c r="F229" s="393"/>
      <c r="G229" s="393"/>
      <c r="H229" s="393"/>
      <c r="I229" s="393"/>
      <c r="J229" s="393"/>
      <c r="K229" s="393"/>
      <c r="L229" s="393"/>
      <c r="M229" s="393"/>
      <c r="N229" s="393"/>
      <c r="O229" s="393"/>
      <c r="P229" s="393"/>
      <c r="Q229" s="393"/>
      <c r="R229" s="393"/>
      <c r="S229" s="393"/>
      <c r="T229" s="402"/>
      <c r="U229" s="402"/>
      <c r="V229" s="402"/>
      <c r="W229" s="402"/>
      <c r="X229" s="402"/>
      <c r="Y229" s="402"/>
      <c r="Z229" s="402"/>
      <c r="AA229" s="402"/>
      <c r="AB229" s="1149" t="s">
        <v>645</v>
      </c>
      <c r="AC229" s="1149"/>
      <c r="AD229" s="1149"/>
      <c r="AE229" s="1149"/>
      <c r="AF229" s="1149"/>
      <c r="AG229" s="1149"/>
      <c r="AH229" s="1149"/>
      <c r="AI229" s="1149"/>
      <c r="AJ229" s="1149"/>
      <c r="AK229" s="1149"/>
      <c r="AL229" s="1149"/>
      <c r="AM229" s="1149"/>
      <c r="AN229" s="1149"/>
      <c r="AO229" s="1149"/>
      <c r="AP229" s="252"/>
      <c r="AQ229" s="252"/>
      <c r="AR229" s="252"/>
      <c r="AS229" s="252"/>
      <c r="AT229" s="252"/>
      <c r="AU229" s="252"/>
      <c r="AV229" s="252"/>
      <c r="AW229" s="252"/>
      <c r="AX229" s="252"/>
      <c r="AY229" s="252"/>
      <c r="AZ229" s="252"/>
      <c r="BA229" s="252"/>
      <c r="BB229" s="252"/>
      <c r="BC229" s="252"/>
      <c r="BD229" s="252"/>
      <c r="BE229" s="252"/>
      <c r="BF229" s="252"/>
      <c r="BG229" s="252"/>
      <c r="BH229" s="252"/>
      <c r="BI229" s="252"/>
      <c r="BJ229" s="252"/>
      <c r="BK229" s="252"/>
      <c r="BL229" s="252"/>
      <c r="BM229" s="252"/>
      <c r="BN229" s="252"/>
      <c r="BO229" s="252"/>
      <c r="BP229" s="252"/>
      <c r="BQ229" s="252"/>
      <c r="BR229" s="252"/>
      <c r="BS229" s="252"/>
      <c r="BT229" s="252"/>
      <c r="BU229" s="252"/>
      <c r="BV229" s="252"/>
      <c r="BW229" s="252"/>
      <c r="BX229" s="252"/>
      <c r="BY229" s="252"/>
      <c r="BZ229" s="252"/>
    </row>
    <row r="230" spans="1:78" ht="21" customHeight="1" thickTop="1">
      <c r="A230" s="402" t="s">
        <v>106</v>
      </c>
      <c r="B230" s="393"/>
      <c r="C230" s="393"/>
      <c r="D230" s="393"/>
      <c r="E230" s="393"/>
      <c r="F230" s="393"/>
      <c r="G230" s="393"/>
      <c r="H230" s="393"/>
      <c r="I230" s="393"/>
      <c r="J230" s="393"/>
      <c r="K230" s="393"/>
      <c r="L230" s="393"/>
      <c r="M230" s="393"/>
      <c r="N230" s="393"/>
      <c r="O230" s="393"/>
      <c r="P230" s="393"/>
      <c r="Q230" s="393"/>
      <c r="R230" s="393"/>
      <c r="S230" s="393"/>
      <c r="T230" s="402"/>
      <c r="U230" s="1151" t="s">
        <v>332</v>
      </c>
      <c r="V230" s="1152"/>
      <c r="W230" s="1153"/>
      <c r="X230" s="1168" t="s">
        <v>371</v>
      </c>
      <c r="Y230" s="1169"/>
      <c r="Z230" s="1170"/>
      <c r="AA230" s="402"/>
      <c r="AB230" s="1178" t="s">
        <v>117</v>
      </c>
      <c r="AC230" s="1178"/>
      <c r="AD230" s="1178"/>
      <c r="AE230" s="1178"/>
      <c r="AF230" s="1178"/>
      <c r="AG230" s="1178"/>
      <c r="AH230" s="1178"/>
      <c r="AI230" s="1178"/>
      <c r="AJ230" s="1178"/>
      <c r="AK230" s="1178"/>
      <c r="AL230" s="1178"/>
      <c r="AM230" s="1178"/>
      <c r="AN230" s="1178"/>
      <c r="AO230" s="1178"/>
      <c r="AP230" s="252"/>
      <c r="AQ230" s="252"/>
      <c r="AR230" s="252"/>
      <c r="AS230" s="252"/>
      <c r="AT230" s="252"/>
      <c r="AU230" s="252"/>
      <c r="AV230" s="252"/>
      <c r="AW230" s="252"/>
      <c r="AX230" s="252"/>
      <c r="AY230" s="252"/>
      <c r="AZ230" s="252"/>
      <c r="BA230" s="252"/>
      <c r="BB230" s="252"/>
      <c r="BC230" s="252"/>
      <c r="BD230" s="252"/>
      <c r="BE230" s="252"/>
      <c r="BF230" s="252"/>
      <c r="BG230" s="252"/>
      <c r="BH230" s="252"/>
      <c r="BI230" s="252"/>
      <c r="BJ230" s="252"/>
      <c r="BK230" s="252"/>
      <c r="BL230" s="252"/>
      <c r="BM230" s="252"/>
      <c r="BN230" s="252"/>
      <c r="BO230" s="252"/>
      <c r="BP230" s="252"/>
      <c r="BQ230" s="252"/>
      <c r="BR230" s="252"/>
      <c r="BS230" s="252"/>
      <c r="BT230" s="252"/>
      <c r="BU230" s="252"/>
      <c r="BV230" s="252"/>
      <c r="BW230" s="252"/>
      <c r="BX230" s="252"/>
      <c r="BY230" s="252"/>
      <c r="BZ230" s="252"/>
    </row>
    <row r="231" spans="1:78" ht="21" customHeight="1">
      <c r="A231" s="402"/>
      <c r="B231" s="393"/>
      <c r="C231" s="393"/>
      <c r="D231" s="393"/>
      <c r="E231" s="393"/>
      <c r="F231" s="393"/>
      <c r="G231" s="393"/>
      <c r="H231" s="393"/>
      <c r="I231" s="393"/>
      <c r="J231" s="393"/>
      <c r="K231" s="393"/>
      <c r="L231" s="393"/>
      <c r="M231" s="393"/>
      <c r="N231" s="393"/>
      <c r="O231" s="393"/>
      <c r="P231" s="393"/>
      <c r="Q231" s="393"/>
      <c r="R231" s="393"/>
      <c r="S231" s="393"/>
      <c r="T231" s="402"/>
      <c r="U231" s="1154"/>
      <c r="V231" s="1132"/>
      <c r="W231" s="1155"/>
      <c r="X231" s="1132"/>
      <c r="Y231" s="1132"/>
      <c r="Z231" s="1171"/>
      <c r="AA231" s="402"/>
      <c r="AB231" s="394"/>
      <c r="AC231" s="394"/>
      <c r="AD231" s="394"/>
      <c r="AE231" s="394"/>
      <c r="AF231" s="394"/>
      <c r="AG231" s="394"/>
      <c r="AH231" s="394"/>
      <c r="AI231" s="394"/>
      <c r="AJ231" s="394"/>
      <c r="AK231" s="394"/>
      <c r="AL231" s="404"/>
      <c r="AM231" s="405"/>
      <c r="AN231" s="405"/>
      <c r="AO231" s="406"/>
      <c r="AP231" s="252"/>
      <c r="AQ231" s="252"/>
      <c r="AR231" s="252"/>
      <c r="AS231" s="252"/>
      <c r="AT231" s="252"/>
      <c r="AU231" s="252"/>
      <c r="AV231" s="252"/>
      <c r="AW231" s="252"/>
      <c r="AX231" s="252"/>
      <c r="AY231" s="252"/>
      <c r="AZ231" s="252"/>
      <c r="BA231" s="252"/>
      <c r="BB231" s="252"/>
      <c r="BC231" s="252"/>
      <c r="BD231" s="252"/>
      <c r="BE231" s="252"/>
      <c r="BF231" s="252"/>
      <c r="BG231" s="252"/>
      <c r="BH231" s="252"/>
      <c r="BI231" s="252"/>
      <c r="BJ231" s="252"/>
      <c r="BK231" s="252"/>
      <c r="BL231" s="252"/>
      <c r="BM231" s="252"/>
      <c r="BN231" s="252"/>
      <c r="BO231" s="252"/>
      <c r="BP231" s="252"/>
      <c r="BQ231" s="252"/>
      <c r="BR231" s="252"/>
      <c r="BS231" s="252"/>
      <c r="BT231" s="252"/>
      <c r="BU231" s="252"/>
      <c r="BV231" s="252"/>
      <c r="BW231" s="252"/>
      <c r="BX231" s="252"/>
      <c r="BY231" s="252"/>
      <c r="BZ231" s="252"/>
    </row>
    <row r="232" spans="1:78" ht="21" customHeight="1">
      <c r="A232" s="407"/>
      <c r="B232" s="407"/>
      <c r="C232" s="407"/>
      <c r="D232" s="407"/>
      <c r="E232" s="407"/>
      <c r="F232" s="407"/>
      <c r="G232" s="407"/>
      <c r="H232" s="407"/>
      <c r="I232" s="407"/>
      <c r="J232" s="407"/>
      <c r="K232" s="407"/>
      <c r="L232" s="407"/>
      <c r="M232" s="407"/>
      <c r="N232" s="407"/>
      <c r="O232" s="407"/>
      <c r="P232" s="407"/>
      <c r="Q232" s="407"/>
      <c r="R232" s="407"/>
      <c r="S232" s="407"/>
      <c r="T232" s="407"/>
      <c r="U232" s="1156"/>
      <c r="V232" s="1157"/>
      <c r="W232" s="1158"/>
      <c r="X232" s="1157"/>
      <c r="Y232" s="1157"/>
      <c r="Z232" s="1172"/>
      <c r="AA232" s="407"/>
      <c r="AB232" s="394"/>
      <c r="AC232" s="394"/>
      <c r="AD232" s="394"/>
      <c r="AE232" s="394"/>
      <c r="AF232" s="394"/>
      <c r="AG232" s="394"/>
      <c r="AH232" s="394"/>
      <c r="AI232" s="394"/>
      <c r="AJ232" s="394"/>
      <c r="AK232" s="394"/>
      <c r="AL232" s="404"/>
      <c r="AM232" s="405"/>
      <c r="AN232" s="405"/>
      <c r="AO232" s="406"/>
      <c r="AP232" s="252"/>
      <c r="AQ232" s="252"/>
      <c r="AR232" s="252"/>
      <c r="AS232" s="252"/>
      <c r="AT232" s="252"/>
      <c r="AU232" s="252"/>
      <c r="AV232" s="252"/>
      <c r="AW232" s="252"/>
      <c r="AX232" s="252"/>
      <c r="AY232" s="252"/>
      <c r="AZ232" s="252"/>
      <c r="BA232" s="252"/>
      <c r="BB232" s="252"/>
      <c r="BC232" s="252"/>
      <c r="BD232" s="252"/>
      <c r="BE232" s="252"/>
      <c r="BF232" s="252"/>
      <c r="BG232" s="252"/>
      <c r="BH232" s="252"/>
      <c r="BI232" s="252"/>
      <c r="BJ232" s="252"/>
      <c r="BK232" s="252"/>
      <c r="BL232" s="252"/>
      <c r="BM232" s="252"/>
      <c r="BN232" s="252"/>
      <c r="BO232" s="252"/>
      <c r="BP232" s="252"/>
      <c r="BQ232" s="252"/>
      <c r="BR232" s="252"/>
      <c r="BS232" s="252"/>
      <c r="BT232" s="252"/>
      <c r="BU232" s="252"/>
      <c r="BV232" s="252"/>
      <c r="BW232" s="252"/>
      <c r="BX232" s="252"/>
      <c r="BY232" s="252"/>
      <c r="BZ232" s="252"/>
    </row>
    <row r="233" spans="1:78" ht="24">
      <c r="A233" s="252"/>
      <c r="B233" s="408"/>
      <c r="C233" s="409"/>
      <c r="D233" s="409"/>
      <c r="E233" s="409"/>
      <c r="F233" s="409"/>
      <c r="G233" s="409"/>
      <c r="H233" s="409"/>
      <c r="I233" s="409"/>
      <c r="J233" s="409"/>
      <c r="K233" s="409"/>
      <c r="L233" s="409"/>
      <c r="M233" s="409"/>
      <c r="N233" s="409"/>
      <c r="O233" s="409"/>
      <c r="P233" s="409"/>
      <c r="Q233" s="409"/>
      <c r="R233" s="409"/>
      <c r="S233" s="409"/>
      <c r="T233" s="409"/>
      <c r="U233" s="1159">
        <f>⑥積算表!M27</f>
        <v>0</v>
      </c>
      <c r="V233" s="1160"/>
      <c r="W233" s="1161"/>
      <c r="X233" s="1160" t="e">
        <f>IF((U233-U221)&lt;0,0,U233-U221)</f>
        <v>#DIV/0!</v>
      </c>
      <c r="Y233" s="1160"/>
      <c r="Z233" s="1173"/>
      <c r="AA233" s="409"/>
      <c r="AB233" s="409"/>
      <c r="AC233" s="409"/>
      <c r="AD233" s="409"/>
      <c r="AE233" s="409"/>
      <c r="AF233" s="252"/>
      <c r="AG233" s="252"/>
      <c r="AH233" s="252"/>
      <c r="AI233" s="252"/>
      <c r="AJ233" s="252"/>
      <c r="AK233" s="252"/>
      <c r="AL233" s="252"/>
      <c r="AM233" s="252"/>
      <c r="AN233" s="252"/>
      <c r="AO233" s="252"/>
      <c r="AP233" s="252"/>
      <c r="AQ233" s="252"/>
      <c r="AR233" s="252"/>
      <c r="AS233" s="252"/>
      <c r="AT233" s="252"/>
      <c r="AU233" s="252"/>
      <c r="AV233" s="252"/>
      <c r="AW233" s="252"/>
      <c r="AX233" s="252"/>
      <c r="AY233" s="252"/>
      <c r="AZ233" s="252"/>
      <c r="BA233" s="252"/>
      <c r="BB233" s="252"/>
      <c r="BC233" s="252"/>
      <c r="BD233" s="252"/>
      <c r="BE233" s="252"/>
      <c r="BF233" s="252"/>
      <c r="BG233" s="252"/>
      <c r="BH233" s="252"/>
      <c r="BI233" s="252"/>
      <c r="BJ233" s="252"/>
      <c r="BK233" s="252"/>
      <c r="BL233" s="252"/>
      <c r="BM233" s="252"/>
      <c r="BN233" s="252"/>
      <c r="BO233" s="252"/>
      <c r="BP233" s="252"/>
      <c r="BQ233" s="252"/>
      <c r="BR233" s="252"/>
      <c r="BS233" s="252"/>
      <c r="BT233" s="252"/>
      <c r="BU233" s="252"/>
      <c r="BV233" s="252"/>
      <c r="BW233" s="252"/>
      <c r="BX233" s="252"/>
      <c r="BY233" s="252"/>
      <c r="BZ233" s="252"/>
    </row>
    <row r="234" spans="1:78" ht="24">
      <c r="A234" s="252"/>
      <c r="B234" s="408"/>
      <c r="C234" s="408"/>
      <c r="D234" s="408"/>
      <c r="E234" s="408"/>
      <c r="F234" s="408"/>
      <c r="G234" s="408"/>
      <c r="H234" s="408"/>
      <c r="I234" s="408"/>
      <c r="J234" s="408"/>
      <c r="K234" s="408"/>
      <c r="L234" s="408"/>
      <c r="M234" s="408"/>
      <c r="N234" s="408"/>
      <c r="O234" s="408"/>
      <c r="P234" s="408"/>
      <c r="Q234" s="408"/>
      <c r="R234" s="408"/>
      <c r="S234" s="408"/>
      <c r="T234" s="408"/>
      <c r="U234" s="1162"/>
      <c r="V234" s="1163"/>
      <c r="W234" s="1164"/>
      <c r="X234" s="1163"/>
      <c r="Y234" s="1163"/>
      <c r="Z234" s="1174"/>
      <c r="AA234" s="408"/>
      <c r="AB234" s="408"/>
      <c r="AC234" s="408"/>
      <c r="AD234" s="408"/>
      <c r="AE234" s="408"/>
      <c r="AF234" s="252"/>
      <c r="AG234" s="252"/>
      <c r="AH234" s="252"/>
      <c r="AI234" s="252"/>
      <c r="AJ234" s="252"/>
      <c r="AK234" s="252"/>
      <c r="AL234" s="252"/>
      <c r="AM234" s="252"/>
      <c r="AN234" s="252"/>
      <c r="AO234" s="252"/>
      <c r="AP234" s="252"/>
      <c r="AQ234" s="252"/>
      <c r="AR234" s="252"/>
      <c r="AS234" s="252"/>
      <c r="AT234" s="252"/>
      <c r="AU234" s="252"/>
      <c r="AV234" s="252"/>
      <c r="AW234" s="252"/>
      <c r="AX234" s="252"/>
      <c r="AY234" s="252"/>
      <c r="AZ234" s="252"/>
      <c r="BA234" s="252"/>
      <c r="BB234" s="252"/>
      <c r="BC234" s="252"/>
      <c r="BD234" s="252"/>
      <c r="BE234" s="252"/>
      <c r="BF234" s="252"/>
      <c r="BG234" s="252"/>
      <c r="BH234" s="252"/>
      <c r="BI234" s="252"/>
      <c r="BJ234" s="252"/>
      <c r="BK234" s="252"/>
      <c r="BL234" s="252"/>
      <c r="BM234" s="252"/>
      <c r="BN234" s="252"/>
      <c r="BO234" s="252"/>
      <c r="BP234" s="252"/>
      <c r="BQ234" s="252"/>
      <c r="BR234" s="252"/>
      <c r="BS234" s="252"/>
      <c r="BT234" s="252"/>
      <c r="BU234" s="252"/>
      <c r="BV234" s="252"/>
      <c r="BW234" s="252"/>
      <c r="BX234" s="252"/>
      <c r="BY234" s="252"/>
      <c r="BZ234" s="252"/>
    </row>
    <row r="235" spans="1:78" ht="24">
      <c r="A235" s="252"/>
      <c r="B235" s="408"/>
      <c r="C235" s="408"/>
      <c r="D235" s="408"/>
      <c r="E235" s="408"/>
      <c r="F235" s="408"/>
      <c r="G235" s="408"/>
      <c r="H235" s="408"/>
      <c r="I235" s="408"/>
      <c r="J235" s="408"/>
      <c r="K235" s="408"/>
      <c r="L235" s="408"/>
      <c r="M235" s="408"/>
      <c r="N235" s="408"/>
      <c r="O235" s="408"/>
      <c r="P235" s="408"/>
      <c r="Q235" s="408"/>
      <c r="R235" s="408"/>
      <c r="S235" s="408"/>
      <c r="T235" s="408"/>
      <c r="U235" s="1162"/>
      <c r="V235" s="1163"/>
      <c r="W235" s="1164"/>
      <c r="X235" s="1163"/>
      <c r="Y235" s="1163"/>
      <c r="Z235" s="1174"/>
      <c r="AA235" s="408"/>
      <c r="AB235" s="408"/>
      <c r="AC235" s="408"/>
      <c r="AD235" s="408"/>
      <c r="AE235" s="408"/>
      <c r="AF235" s="252"/>
      <c r="AG235" s="252"/>
      <c r="AH235" s="252"/>
      <c r="AI235" s="252"/>
      <c r="AJ235" s="252"/>
      <c r="AK235" s="252"/>
      <c r="AL235" s="252"/>
      <c r="AM235" s="252"/>
      <c r="AN235" s="252"/>
      <c r="AO235" s="252"/>
      <c r="AP235" s="252"/>
      <c r="AQ235" s="252"/>
      <c r="AR235" s="252"/>
      <c r="AS235" s="252"/>
      <c r="AT235" s="252"/>
      <c r="AU235" s="252"/>
      <c r="AV235" s="252"/>
      <c r="AW235" s="252"/>
      <c r="AX235" s="252"/>
      <c r="AY235" s="252"/>
      <c r="AZ235" s="252"/>
      <c r="BA235" s="252"/>
      <c r="BB235" s="252"/>
      <c r="BC235" s="252"/>
      <c r="BD235" s="252"/>
      <c r="BE235" s="252"/>
      <c r="BF235" s="252"/>
      <c r="BG235" s="252"/>
      <c r="BH235" s="252"/>
      <c r="BI235" s="252"/>
      <c r="BJ235" s="252"/>
      <c r="BK235" s="252"/>
      <c r="BL235" s="252"/>
      <c r="BM235" s="252"/>
      <c r="BN235" s="252"/>
      <c r="BO235" s="252"/>
      <c r="BP235" s="252"/>
      <c r="BQ235" s="252"/>
      <c r="BR235" s="252"/>
      <c r="BS235" s="252"/>
      <c r="BT235" s="252"/>
      <c r="BU235" s="252"/>
      <c r="BV235" s="252"/>
      <c r="BW235" s="252"/>
      <c r="BX235" s="252"/>
      <c r="BY235" s="252"/>
      <c r="BZ235" s="252"/>
    </row>
    <row r="236" spans="1:78" ht="24.75" thickBot="1">
      <c r="A236" s="252"/>
      <c r="B236" s="408"/>
      <c r="C236" s="409"/>
      <c r="D236" s="409"/>
      <c r="E236" s="409"/>
      <c r="F236" s="409"/>
      <c r="G236" s="409"/>
      <c r="H236" s="409"/>
      <c r="I236" s="409"/>
      <c r="J236" s="409"/>
      <c r="K236" s="409"/>
      <c r="L236" s="409"/>
      <c r="M236" s="409"/>
      <c r="N236" s="409"/>
      <c r="O236" s="409"/>
      <c r="P236" s="409"/>
      <c r="Q236" s="409"/>
      <c r="R236" s="409"/>
      <c r="S236" s="409"/>
      <c r="T236" s="409"/>
      <c r="U236" s="1165"/>
      <c r="V236" s="1166"/>
      <c r="W236" s="1167"/>
      <c r="X236" s="1175"/>
      <c r="Y236" s="1175"/>
      <c r="Z236" s="1176"/>
      <c r="AA236" s="409"/>
      <c r="AB236" s="409"/>
      <c r="AC236" s="409"/>
      <c r="AD236" s="409"/>
      <c r="AE236" s="409"/>
      <c r="AF236" s="252"/>
      <c r="AG236" s="252"/>
      <c r="AH236" s="252"/>
      <c r="AI236" s="252"/>
      <c r="AJ236" s="252"/>
      <c r="AK236" s="252"/>
      <c r="AL236" s="252"/>
      <c r="AM236" s="252"/>
      <c r="AN236" s="252"/>
      <c r="AO236" s="252"/>
      <c r="AP236" s="252"/>
      <c r="AQ236" s="252"/>
      <c r="AR236" s="252"/>
      <c r="AS236" s="252"/>
      <c r="AT236" s="252"/>
      <c r="AU236" s="252"/>
      <c r="AV236" s="252"/>
      <c r="AW236" s="252"/>
      <c r="AX236" s="252"/>
      <c r="AY236" s="252"/>
      <c r="AZ236" s="252"/>
      <c r="BA236" s="252"/>
      <c r="BB236" s="252"/>
      <c r="BC236" s="252"/>
      <c r="BD236" s="252"/>
      <c r="BE236" s="252"/>
      <c r="BF236" s="252"/>
      <c r="BG236" s="252"/>
      <c r="BH236" s="252"/>
      <c r="BI236" s="252"/>
      <c r="BJ236" s="252"/>
      <c r="BK236" s="252"/>
      <c r="BL236" s="252"/>
      <c r="BM236" s="252"/>
      <c r="BN236" s="252"/>
      <c r="BO236" s="252"/>
      <c r="BP236" s="252"/>
      <c r="BQ236" s="252"/>
      <c r="BR236" s="252"/>
      <c r="BS236" s="252"/>
      <c r="BT236" s="252"/>
      <c r="BU236" s="252"/>
      <c r="BV236" s="252"/>
      <c r="BW236" s="252"/>
      <c r="BX236" s="252"/>
      <c r="BY236" s="252"/>
      <c r="BZ236" s="252"/>
    </row>
    <row r="237" spans="1:78" ht="24.75" thickTop="1">
      <c r="A237" s="252"/>
      <c r="B237" s="408"/>
      <c r="C237" s="408"/>
      <c r="D237" s="408"/>
      <c r="E237" s="408"/>
      <c r="F237" s="408"/>
      <c r="G237" s="408"/>
      <c r="H237" s="408"/>
      <c r="I237" s="408"/>
      <c r="J237" s="408"/>
      <c r="K237" s="408"/>
      <c r="L237" s="408"/>
      <c r="M237" s="408"/>
      <c r="N237" s="408"/>
      <c r="O237" s="408"/>
      <c r="P237" s="408"/>
      <c r="Q237" s="408"/>
      <c r="R237" s="408"/>
      <c r="S237" s="408"/>
      <c r="T237" s="408"/>
      <c r="U237" s="408"/>
      <c r="V237" s="408"/>
      <c r="W237" s="408"/>
      <c r="X237" s="408"/>
      <c r="Y237" s="408"/>
      <c r="Z237" s="408"/>
      <c r="AA237" s="408"/>
      <c r="AB237" s="408"/>
      <c r="AC237" s="408"/>
      <c r="AD237" s="408"/>
      <c r="AE237" s="408"/>
      <c r="AF237" s="252"/>
      <c r="AG237" s="252"/>
      <c r="AH237" s="252"/>
      <c r="AI237" s="252"/>
      <c r="AJ237" s="252"/>
      <c r="AK237" s="252"/>
      <c r="AL237" s="252"/>
      <c r="AM237" s="252"/>
      <c r="AN237" s="252"/>
      <c r="AO237" s="252"/>
      <c r="AP237" s="252"/>
      <c r="AQ237" s="252"/>
      <c r="AR237" s="252"/>
      <c r="AS237" s="252"/>
      <c r="AT237" s="252"/>
      <c r="AU237" s="252"/>
      <c r="AV237" s="252"/>
      <c r="AW237" s="252"/>
      <c r="AX237" s="252"/>
      <c r="AY237" s="252"/>
      <c r="AZ237" s="252"/>
      <c r="BA237" s="252"/>
      <c r="BB237" s="252"/>
      <c r="BC237" s="252"/>
      <c r="BD237" s="252"/>
      <c r="BE237" s="252"/>
      <c r="BF237" s="252"/>
      <c r="BG237" s="252"/>
      <c r="BH237" s="252"/>
      <c r="BI237" s="252"/>
      <c r="BJ237" s="252"/>
      <c r="BK237" s="252"/>
      <c r="BL237" s="252"/>
      <c r="BM237" s="252"/>
      <c r="BN237" s="252"/>
      <c r="BO237" s="252"/>
      <c r="BP237" s="252"/>
      <c r="BQ237" s="252"/>
      <c r="BR237" s="252"/>
      <c r="BS237" s="252"/>
      <c r="BT237" s="252"/>
      <c r="BU237" s="252"/>
      <c r="BV237" s="252"/>
      <c r="BW237" s="252"/>
      <c r="BX237" s="252"/>
      <c r="BY237" s="252"/>
      <c r="BZ237" s="252"/>
    </row>
    <row r="238" spans="1:78" ht="24">
      <c r="A238" s="252"/>
      <c r="B238" s="408"/>
      <c r="C238" s="408"/>
      <c r="D238" s="408"/>
      <c r="E238" s="408"/>
      <c r="F238" s="408"/>
      <c r="G238" s="408"/>
      <c r="H238" s="408"/>
      <c r="I238" s="408"/>
      <c r="J238" s="408"/>
      <c r="K238" s="408"/>
      <c r="L238" s="408"/>
      <c r="M238" s="408"/>
      <c r="N238" s="408"/>
      <c r="O238" s="408"/>
      <c r="P238" s="408"/>
      <c r="Q238" s="408"/>
      <c r="R238" s="408"/>
      <c r="S238" s="408"/>
      <c r="T238" s="408"/>
      <c r="U238" s="408"/>
      <c r="V238" s="408"/>
      <c r="W238" s="408"/>
      <c r="X238" s="408"/>
      <c r="Y238" s="408"/>
      <c r="Z238" s="408"/>
      <c r="AA238" s="408"/>
      <c r="AB238" s="408"/>
      <c r="AC238" s="408"/>
      <c r="AD238" s="408"/>
      <c r="AE238" s="408"/>
      <c r="AF238" s="252"/>
      <c r="AG238" s="252"/>
      <c r="AH238" s="252"/>
      <c r="AI238" s="252"/>
      <c r="AJ238" s="252"/>
      <c r="AK238" s="252"/>
      <c r="AL238" s="252"/>
      <c r="AM238" s="252"/>
      <c r="AN238" s="252"/>
      <c r="AO238" s="252"/>
      <c r="AP238" s="252"/>
      <c r="AQ238" s="252"/>
      <c r="AR238" s="252"/>
      <c r="AS238" s="252"/>
      <c r="AT238" s="252"/>
      <c r="AU238" s="252"/>
      <c r="AV238" s="252"/>
      <c r="AW238" s="252"/>
      <c r="AX238" s="252"/>
      <c r="AY238" s="252"/>
      <c r="AZ238" s="252"/>
      <c r="BA238" s="252"/>
      <c r="BB238" s="252"/>
      <c r="BC238" s="252"/>
      <c r="BD238" s="252"/>
      <c r="BE238" s="252"/>
      <c r="BF238" s="252"/>
      <c r="BG238" s="252"/>
      <c r="BH238" s="252"/>
      <c r="BI238" s="252"/>
      <c r="BJ238" s="252"/>
      <c r="BK238" s="252"/>
      <c r="BL238" s="252"/>
      <c r="BM238" s="252"/>
      <c r="BN238" s="252"/>
      <c r="BO238" s="252"/>
      <c r="BP238" s="252"/>
      <c r="BQ238" s="252"/>
      <c r="BR238" s="252"/>
      <c r="BS238" s="252"/>
      <c r="BT238" s="252"/>
      <c r="BU238" s="252"/>
      <c r="BV238" s="252"/>
      <c r="BW238" s="252"/>
      <c r="BX238" s="252"/>
      <c r="BY238" s="252"/>
      <c r="BZ238" s="252"/>
    </row>
    <row r="239" spans="1:78" ht="24">
      <c r="A239" s="252"/>
      <c r="B239" s="408"/>
      <c r="C239" s="408"/>
      <c r="D239" s="408"/>
      <c r="E239" s="408"/>
      <c r="F239" s="408"/>
      <c r="G239" s="408"/>
      <c r="H239" s="408"/>
      <c r="I239" s="408"/>
      <c r="J239" s="408"/>
      <c r="K239" s="408"/>
      <c r="L239" s="408"/>
      <c r="M239" s="408"/>
      <c r="N239" s="408"/>
      <c r="O239" s="408"/>
      <c r="P239" s="408"/>
      <c r="Q239" s="408"/>
      <c r="R239" s="408"/>
      <c r="S239" s="408"/>
      <c r="T239" s="408"/>
      <c r="U239" s="408"/>
      <c r="V239" s="408"/>
      <c r="W239" s="408"/>
      <c r="X239" s="408"/>
      <c r="Y239" s="408"/>
      <c r="Z239" s="408"/>
      <c r="AA239" s="408"/>
      <c r="AB239" s="408"/>
      <c r="AC239" s="408"/>
      <c r="AD239" s="408"/>
      <c r="AE239" s="408"/>
      <c r="AF239" s="252"/>
      <c r="AG239" s="252"/>
      <c r="AH239" s="252"/>
      <c r="AI239" s="252"/>
      <c r="AJ239" s="252"/>
      <c r="AK239" s="252"/>
      <c r="AL239" s="252"/>
      <c r="AM239" s="252"/>
      <c r="AN239" s="252"/>
      <c r="AO239" s="252"/>
      <c r="AP239" s="252"/>
      <c r="AQ239" s="252"/>
      <c r="AR239" s="252"/>
      <c r="AS239" s="252"/>
      <c r="AT239" s="252"/>
      <c r="AU239" s="252"/>
      <c r="AV239" s="252"/>
      <c r="AW239" s="252"/>
      <c r="AX239" s="252"/>
      <c r="AY239" s="252"/>
      <c r="AZ239" s="252"/>
      <c r="BA239" s="252"/>
      <c r="BB239" s="252"/>
      <c r="BC239" s="252"/>
      <c r="BD239" s="252"/>
      <c r="BE239" s="252"/>
      <c r="BF239" s="252"/>
      <c r="BG239" s="252"/>
      <c r="BH239" s="252"/>
      <c r="BI239" s="252"/>
      <c r="BJ239" s="252"/>
      <c r="BK239" s="252"/>
      <c r="BL239" s="252"/>
      <c r="BM239" s="252"/>
      <c r="BN239" s="252"/>
      <c r="BO239" s="252"/>
      <c r="BP239" s="252"/>
      <c r="BQ239" s="252"/>
      <c r="BR239" s="252"/>
      <c r="BS239" s="252"/>
      <c r="BT239" s="252"/>
      <c r="BU239" s="252"/>
      <c r="BV239" s="252"/>
      <c r="BW239" s="252"/>
      <c r="BX239" s="252"/>
      <c r="BY239" s="252"/>
      <c r="BZ239" s="252"/>
    </row>
    <row r="240" spans="1:78">
      <c r="A240" s="252"/>
      <c r="B240" s="252"/>
      <c r="C240" s="252"/>
      <c r="D240" s="252"/>
      <c r="E240" s="252"/>
      <c r="F240" s="252"/>
      <c r="G240" s="252"/>
      <c r="H240" s="252"/>
      <c r="I240" s="252"/>
      <c r="J240" s="252"/>
      <c r="K240" s="252"/>
      <c r="L240" s="252"/>
      <c r="M240" s="252"/>
      <c r="N240" s="252"/>
      <c r="O240" s="252"/>
      <c r="P240" s="252"/>
      <c r="Q240" s="252"/>
      <c r="R240" s="252"/>
      <c r="S240" s="252"/>
      <c r="T240" s="252"/>
      <c r="U240" s="252"/>
      <c r="V240" s="252"/>
      <c r="W240" s="252"/>
      <c r="X240" s="252"/>
      <c r="Y240" s="252"/>
      <c r="Z240" s="252"/>
      <c r="AA240" s="252"/>
      <c r="AB240" s="252"/>
      <c r="AC240" s="252"/>
      <c r="AD240" s="252"/>
      <c r="AE240" s="252"/>
      <c r="AF240" s="252"/>
      <c r="AG240" s="252"/>
      <c r="AH240" s="252"/>
      <c r="AI240" s="252"/>
      <c r="AJ240" s="252"/>
      <c r="AK240" s="252"/>
      <c r="AL240" s="252"/>
      <c r="AM240" s="252"/>
      <c r="AN240" s="252"/>
      <c r="AO240" s="252"/>
      <c r="AP240" s="252"/>
      <c r="AQ240" s="252"/>
      <c r="AR240" s="252"/>
      <c r="AS240" s="252"/>
      <c r="AT240" s="252"/>
      <c r="AU240" s="252"/>
      <c r="AV240" s="252"/>
      <c r="AW240" s="252"/>
      <c r="AX240" s="252"/>
      <c r="AY240" s="252"/>
      <c r="AZ240" s="252"/>
      <c r="BA240" s="252"/>
      <c r="BB240" s="252"/>
      <c r="BC240" s="252"/>
      <c r="BD240" s="252"/>
      <c r="BE240" s="252"/>
      <c r="BF240" s="252"/>
      <c r="BG240" s="252"/>
      <c r="BH240" s="252"/>
      <c r="BI240" s="252"/>
      <c r="BJ240" s="252"/>
      <c r="BK240" s="252"/>
      <c r="BL240" s="252"/>
      <c r="BM240" s="252"/>
      <c r="BN240" s="252"/>
      <c r="BO240" s="252"/>
      <c r="BP240" s="252"/>
      <c r="BQ240" s="252"/>
      <c r="BR240" s="252"/>
      <c r="BS240" s="252"/>
      <c r="BT240" s="252"/>
      <c r="BU240" s="252"/>
      <c r="BV240" s="252"/>
      <c r="BW240" s="252"/>
      <c r="BX240" s="252"/>
      <c r="BY240" s="252"/>
      <c r="BZ240" s="252"/>
    </row>
    <row r="241" spans="1:78">
      <c r="A241" s="252"/>
      <c r="B241" s="252"/>
      <c r="C241" s="252"/>
      <c r="D241" s="252"/>
      <c r="E241" s="252"/>
      <c r="F241" s="252"/>
      <c r="G241" s="252"/>
      <c r="H241" s="252"/>
      <c r="I241" s="252"/>
      <c r="J241" s="252"/>
      <c r="K241" s="252"/>
      <c r="L241" s="252"/>
      <c r="M241" s="252"/>
      <c r="N241" s="252"/>
      <c r="O241" s="252"/>
      <c r="P241" s="252"/>
      <c r="Q241" s="252"/>
      <c r="R241" s="252"/>
      <c r="S241" s="252"/>
      <c r="T241" s="252"/>
      <c r="U241" s="252"/>
      <c r="V241" s="252"/>
      <c r="W241" s="252"/>
      <c r="X241" s="252"/>
      <c r="Y241" s="252"/>
      <c r="Z241" s="252"/>
      <c r="AA241" s="252"/>
      <c r="AB241" s="252"/>
      <c r="AC241" s="252"/>
      <c r="AD241" s="252"/>
      <c r="AE241" s="252"/>
      <c r="AF241" s="252"/>
      <c r="AG241" s="252"/>
      <c r="AH241" s="252"/>
      <c r="AI241" s="252"/>
      <c r="AJ241" s="252"/>
      <c r="AK241" s="252"/>
      <c r="AL241" s="252"/>
      <c r="AM241" s="252"/>
      <c r="AN241" s="252"/>
      <c r="AO241" s="252"/>
      <c r="AP241" s="252"/>
      <c r="AQ241" s="252"/>
      <c r="AR241" s="252"/>
      <c r="AS241" s="252"/>
      <c r="AT241" s="252"/>
      <c r="AU241" s="252"/>
      <c r="AV241" s="252"/>
      <c r="AW241" s="252"/>
      <c r="AX241" s="252"/>
      <c r="AY241" s="252"/>
      <c r="AZ241" s="252"/>
      <c r="BA241" s="252"/>
      <c r="BB241" s="252"/>
      <c r="BC241" s="252"/>
      <c r="BD241" s="252"/>
      <c r="BE241" s="252"/>
      <c r="BF241" s="252"/>
      <c r="BG241" s="252"/>
      <c r="BH241" s="252"/>
      <c r="BI241" s="252"/>
      <c r="BJ241" s="252"/>
      <c r="BK241" s="252"/>
      <c r="BL241" s="252"/>
      <c r="BM241" s="252"/>
      <c r="BN241" s="252"/>
      <c r="BO241" s="252"/>
      <c r="BP241" s="252"/>
      <c r="BQ241" s="252"/>
      <c r="BR241" s="252"/>
      <c r="BS241" s="252"/>
      <c r="BT241" s="252"/>
      <c r="BU241" s="252"/>
      <c r="BV241" s="252"/>
      <c r="BW241" s="252"/>
      <c r="BX241" s="252"/>
      <c r="BY241" s="252"/>
      <c r="BZ241" s="252"/>
    </row>
    <row r="242" spans="1:78">
      <c r="A242" s="252"/>
      <c r="B242" s="252"/>
      <c r="C242" s="252"/>
      <c r="D242" s="252"/>
      <c r="E242" s="252"/>
      <c r="F242" s="252"/>
      <c r="G242" s="252"/>
      <c r="H242" s="252"/>
      <c r="I242" s="252"/>
      <c r="J242" s="252"/>
      <c r="K242" s="252"/>
      <c r="L242" s="252"/>
      <c r="M242" s="252"/>
      <c r="N242" s="252"/>
      <c r="O242" s="252"/>
      <c r="P242" s="252"/>
      <c r="Q242" s="252"/>
      <c r="R242" s="252"/>
      <c r="S242" s="252"/>
      <c r="T242" s="252"/>
      <c r="U242" s="252"/>
      <c r="V242" s="252"/>
      <c r="W242" s="252"/>
      <c r="X242" s="252"/>
      <c r="Y242" s="252"/>
      <c r="Z242" s="252"/>
      <c r="AA242" s="252"/>
      <c r="AB242" s="252"/>
      <c r="AC242" s="252"/>
      <c r="AD242" s="252"/>
      <c r="AE242" s="252"/>
      <c r="AF242" s="252"/>
      <c r="AG242" s="252"/>
      <c r="AH242" s="252"/>
      <c r="AI242" s="252"/>
      <c r="AJ242" s="252"/>
      <c r="AK242" s="252"/>
      <c r="AL242" s="252"/>
      <c r="AM242" s="252"/>
      <c r="AN242" s="252"/>
      <c r="AO242" s="252"/>
      <c r="AP242" s="252"/>
      <c r="AQ242" s="252"/>
      <c r="AR242" s="252"/>
      <c r="AS242" s="252"/>
      <c r="AT242" s="252"/>
      <c r="AU242" s="252"/>
      <c r="AV242" s="252"/>
      <c r="AW242" s="252"/>
      <c r="AX242" s="252"/>
      <c r="AY242" s="252"/>
      <c r="AZ242" s="252"/>
      <c r="BA242" s="252"/>
      <c r="BB242" s="252"/>
      <c r="BC242" s="252"/>
      <c r="BD242" s="252"/>
      <c r="BE242" s="252"/>
      <c r="BF242" s="252"/>
      <c r="BG242" s="252"/>
      <c r="BH242" s="252"/>
      <c r="BI242" s="252"/>
      <c r="BJ242" s="252"/>
      <c r="BK242" s="252"/>
      <c r="BL242" s="252"/>
      <c r="BM242" s="252"/>
      <c r="BN242" s="252"/>
      <c r="BO242" s="252"/>
      <c r="BP242" s="252"/>
      <c r="BQ242" s="252"/>
      <c r="BR242" s="252"/>
      <c r="BS242" s="252"/>
      <c r="BT242" s="252"/>
      <c r="BU242" s="252"/>
      <c r="BV242" s="252"/>
      <c r="BW242" s="252"/>
      <c r="BX242" s="252"/>
      <c r="BY242" s="252"/>
      <c r="BZ242" s="252"/>
    </row>
    <row r="243" spans="1:78">
      <c r="A243" s="252"/>
      <c r="B243" s="252"/>
      <c r="C243" s="252"/>
      <c r="D243" s="252"/>
      <c r="E243" s="252"/>
      <c r="F243" s="252"/>
      <c r="G243" s="252"/>
      <c r="H243" s="252"/>
      <c r="I243" s="252"/>
      <c r="J243" s="252"/>
      <c r="K243" s="252"/>
      <c r="L243" s="252"/>
      <c r="M243" s="252"/>
      <c r="N243" s="252"/>
      <c r="O243" s="252"/>
      <c r="P243" s="252"/>
      <c r="Q243" s="252"/>
      <c r="R243" s="252"/>
      <c r="S243" s="252"/>
      <c r="T243" s="252"/>
      <c r="U243" s="252"/>
      <c r="V243" s="252"/>
      <c r="W243" s="252"/>
      <c r="X243" s="252"/>
      <c r="Y243" s="252"/>
      <c r="Z243" s="252"/>
      <c r="AA243" s="252"/>
      <c r="AB243" s="252"/>
      <c r="AC243" s="252"/>
      <c r="AD243" s="252"/>
      <c r="AE243" s="252"/>
      <c r="AF243" s="252"/>
      <c r="AG243" s="252"/>
      <c r="AH243" s="252"/>
      <c r="AI243" s="252"/>
      <c r="AJ243" s="252"/>
      <c r="AK243" s="252"/>
      <c r="AL243" s="252"/>
      <c r="AM243" s="252"/>
      <c r="AN243" s="252"/>
      <c r="AO243" s="252"/>
      <c r="AP243" s="252"/>
      <c r="AQ243" s="252"/>
      <c r="AR243" s="252"/>
      <c r="AS243" s="252"/>
      <c r="AT243" s="252"/>
      <c r="AU243" s="252"/>
      <c r="AV243" s="252"/>
      <c r="AW243" s="252"/>
      <c r="AX243" s="252"/>
      <c r="AY243" s="252"/>
      <c r="AZ243" s="252"/>
      <c r="BA243" s="252"/>
      <c r="BB243" s="252"/>
      <c r="BC243" s="252"/>
      <c r="BD243" s="252"/>
      <c r="BE243" s="252"/>
      <c r="BF243" s="252"/>
      <c r="BG243" s="252"/>
      <c r="BH243" s="252"/>
      <c r="BI243" s="252"/>
      <c r="BJ243" s="252"/>
      <c r="BK243" s="252"/>
      <c r="BL243" s="252"/>
      <c r="BM243" s="252"/>
      <c r="BN243" s="252"/>
      <c r="BO243" s="252"/>
      <c r="BP243" s="252"/>
      <c r="BQ243" s="252"/>
      <c r="BR243" s="252"/>
      <c r="BS243" s="252"/>
      <c r="BT243" s="252"/>
      <c r="BU243" s="252"/>
      <c r="BV243" s="252"/>
      <c r="BW243" s="252"/>
      <c r="BX243" s="252"/>
      <c r="BY243" s="252"/>
      <c r="BZ243" s="252"/>
    </row>
    <row r="244" spans="1:78">
      <c r="A244" s="252"/>
      <c r="B244" s="252"/>
      <c r="C244" s="252"/>
      <c r="D244" s="252"/>
      <c r="E244" s="252"/>
      <c r="F244" s="252"/>
      <c r="G244" s="252"/>
      <c r="H244" s="252"/>
      <c r="I244" s="252"/>
      <c r="J244" s="252"/>
      <c r="K244" s="252"/>
      <c r="L244" s="252"/>
      <c r="M244" s="252"/>
      <c r="N244" s="252"/>
      <c r="O244" s="252"/>
      <c r="P244" s="252"/>
      <c r="Q244" s="252"/>
      <c r="R244" s="252"/>
      <c r="S244" s="252"/>
      <c r="T244" s="252"/>
      <c r="U244" s="252"/>
      <c r="V244" s="252"/>
      <c r="W244" s="252"/>
      <c r="X244" s="252"/>
      <c r="Y244" s="252"/>
      <c r="Z244" s="252"/>
      <c r="AA244" s="252"/>
      <c r="AB244" s="252"/>
      <c r="AC244" s="252"/>
      <c r="AD244" s="252"/>
      <c r="AE244" s="252"/>
      <c r="AF244" s="252"/>
      <c r="AG244" s="252"/>
      <c r="AH244" s="252"/>
      <c r="AI244" s="252"/>
      <c r="AJ244" s="252"/>
      <c r="AK244" s="252"/>
      <c r="AL244" s="252"/>
      <c r="AM244" s="252"/>
      <c r="AN244" s="252"/>
      <c r="AO244" s="252"/>
      <c r="AP244" s="252"/>
      <c r="AQ244" s="252"/>
      <c r="AR244" s="252"/>
      <c r="AS244" s="252"/>
      <c r="AT244" s="252"/>
      <c r="AU244" s="252"/>
      <c r="AV244" s="252"/>
      <c r="AW244" s="252"/>
      <c r="AX244" s="252"/>
      <c r="AY244" s="252"/>
      <c r="AZ244" s="252"/>
      <c r="BA244" s="252"/>
      <c r="BB244" s="252"/>
      <c r="BC244" s="252"/>
      <c r="BD244" s="252"/>
      <c r="BE244" s="252"/>
      <c r="BF244" s="252"/>
      <c r="BG244" s="252"/>
      <c r="BH244" s="252"/>
      <c r="BI244" s="252"/>
      <c r="BJ244" s="252"/>
      <c r="BK244" s="252"/>
      <c r="BL244" s="252"/>
      <c r="BM244" s="252"/>
      <c r="BN244" s="252"/>
      <c r="BO244" s="252"/>
      <c r="BP244" s="252"/>
      <c r="BQ244" s="252"/>
      <c r="BR244" s="252"/>
      <c r="BS244" s="252"/>
      <c r="BT244" s="252"/>
      <c r="BU244" s="252"/>
      <c r="BV244" s="252"/>
      <c r="BW244" s="252"/>
      <c r="BX244" s="252"/>
      <c r="BY244" s="252"/>
      <c r="BZ244" s="252"/>
    </row>
    <row r="245" spans="1:78">
      <c r="A245" s="252"/>
      <c r="B245" s="252"/>
      <c r="C245" s="252"/>
      <c r="D245" s="252"/>
      <c r="E245" s="252"/>
      <c r="F245" s="252"/>
      <c r="G245" s="252"/>
      <c r="H245" s="252"/>
      <c r="I245" s="252"/>
      <c r="J245" s="252"/>
      <c r="K245" s="252"/>
      <c r="L245" s="252"/>
      <c r="M245" s="252"/>
      <c r="N245" s="252"/>
      <c r="O245" s="252"/>
      <c r="P245" s="252"/>
      <c r="Q245" s="252"/>
      <c r="R245" s="252"/>
      <c r="S245" s="252"/>
      <c r="T245" s="252"/>
      <c r="U245" s="252"/>
      <c r="V245" s="252"/>
      <c r="W245" s="252"/>
      <c r="X245" s="252"/>
      <c r="Y245" s="252"/>
      <c r="Z245" s="252"/>
      <c r="AA245" s="252"/>
      <c r="AB245" s="252"/>
      <c r="AC245" s="252"/>
      <c r="AD245" s="252"/>
      <c r="AE245" s="252"/>
      <c r="AF245" s="252"/>
      <c r="AG245" s="252"/>
      <c r="AH245" s="252"/>
      <c r="AI245" s="252"/>
      <c r="AJ245" s="252"/>
      <c r="AK245" s="252"/>
      <c r="AL245" s="252"/>
      <c r="AM245" s="252"/>
      <c r="AN245" s="252"/>
      <c r="AO245" s="252"/>
      <c r="AP245" s="252"/>
      <c r="AQ245" s="252"/>
      <c r="AR245" s="252"/>
      <c r="AS245" s="252"/>
      <c r="AT245" s="252"/>
      <c r="AU245" s="252"/>
      <c r="AV245" s="252"/>
      <c r="AW245" s="252"/>
      <c r="AX245" s="252"/>
      <c r="AY245" s="252"/>
      <c r="AZ245" s="252"/>
      <c r="BA245" s="252"/>
      <c r="BB245" s="252"/>
      <c r="BC245" s="252"/>
      <c r="BD245" s="252"/>
      <c r="BE245" s="252"/>
      <c r="BF245" s="252"/>
      <c r="BG245" s="252"/>
      <c r="BH245" s="252"/>
      <c r="BI245" s="252"/>
      <c r="BJ245" s="252"/>
      <c r="BK245" s="252"/>
      <c r="BL245" s="252"/>
      <c r="BM245" s="252"/>
      <c r="BN245" s="252"/>
      <c r="BO245" s="252"/>
      <c r="BP245" s="252"/>
      <c r="BQ245" s="252"/>
      <c r="BR245" s="252"/>
      <c r="BS245" s="252"/>
      <c r="BT245" s="252"/>
      <c r="BU245" s="252"/>
      <c r="BV245" s="252"/>
      <c r="BW245" s="252"/>
      <c r="BX245" s="252"/>
      <c r="BY245" s="252"/>
      <c r="BZ245" s="252"/>
    </row>
    <row r="246" spans="1:78">
      <c r="A246" s="252"/>
      <c r="B246" s="252"/>
      <c r="C246" s="252"/>
      <c r="D246" s="252"/>
      <c r="E246" s="252"/>
      <c r="F246" s="252"/>
      <c r="G246" s="252"/>
      <c r="H246" s="252"/>
      <c r="I246" s="252"/>
      <c r="J246" s="252"/>
      <c r="K246" s="252"/>
      <c r="L246" s="252"/>
      <c r="M246" s="252"/>
      <c r="N246" s="252"/>
      <c r="O246" s="252"/>
      <c r="P246" s="252"/>
      <c r="Q246" s="252"/>
      <c r="R246" s="252"/>
      <c r="S246" s="252"/>
      <c r="T246" s="252"/>
      <c r="U246" s="252"/>
      <c r="V246" s="252"/>
      <c r="W246" s="252"/>
      <c r="X246" s="252"/>
      <c r="Y246" s="252"/>
      <c r="Z246" s="252"/>
      <c r="AA246" s="252"/>
      <c r="AB246" s="252"/>
      <c r="AC246" s="252"/>
      <c r="AD246" s="252"/>
      <c r="AE246" s="252"/>
      <c r="AF246" s="252"/>
      <c r="AG246" s="252"/>
      <c r="AH246" s="252"/>
      <c r="AI246" s="252"/>
      <c r="AJ246" s="252"/>
      <c r="AK246" s="252"/>
      <c r="AL246" s="252"/>
      <c r="AM246" s="252"/>
      <c r="AN246" s="252"/>
      <c r="AO246" s="252"/>
      <c r="AP246" s="252"/>
      <c r="AQ246" s="252"/>
      <c r="AR246" s="252"/>
      <c r="AS246" s="252"/>
      <c r="AT246" s="252"/>
      <c r="AU246" s="252"/>
      <c r="AV246" s="252"/>
      <c r="AW246" s="252"/>
      <c r="AX246" s="252"/>
      <c r="AY246" s="252"/>
      <c r="AZ246" s="252"/>
      <c r="BA246" s="252"/>
      <c r="BB246" s="252"/>
      <c r="BC246" s="252"/>
      <c r="BD246" s="252"/>
      <c r="BE246" s="252"/>
      <c r="BF246" s="252"/>
      <c r="BG246" s="252"/>
      <c r="BH246" s="252"/>
      <c r="BI246" s="252"/>
      <c r="BJ246" s="252"/>
      <c r="BK246" s="252"/>
      <c r="BL246" s="252"/>
      <c r="BM246" s="252"/>
      <c r="BN246" s="252"/>
      <c r="BO246" s="252"/>
      <c r="BP246" s="252"/>
      <c r="BQ246" s="252"/>
      <c r="BR246" s="252"/>
      <c r="BS246" s="252"/>
      <c r="BT246" s="252"/>
      <c r="BU246" s="252"/>
      <c r="BV246" s="252"/>
      <c r="BW246" s="252"/>
      <c r="BX246" s="252"/>
      <c r="BY246" s="252"/>
      <c r="BZ246" s="252"/>
    </row>
    <row r="247" spans="1:78">
      <c r="A247" s="252"/>
      <c r="B247" s="252"/>
      <c r="C247" s="252"/>
      <c r="D247" s="252"/>
      <c r="E247" s="252"/>
      <c r="F247" s="252"/>
      <c r="G247" s="252"/>
      <c r="H247" s="252"/>
      <c r="I247" s="252"/>
      <c r="J247" s="252"/>
      <c r="K247" s="252"/>
      <c r="L247" s="252"/>
      <c r="M247" s="252"/>
      <c r="N247" s="252"/>
      <c r="O247" s="252"/>
      <c r="P247" s="252"/>
      <c r="Q247" s="252"/>
      <c r="R247" s="252"/>
      <c r="S247" s="252"/>
      <c r="T247" s="252"/>
      <c r="U247" s="252"/>
      <c r="V247" s="252"/>
      <c r="W247" s="252"/>
      <c r="X247" s="252"/>
      <c r="Y247" s="252"/>
      <c r="Z247" s="252"/>
      <c r="AA247" s="252"/>
      <c r="AB247" s="252"/>
      <c r="AC247" s="252"/>
      <c r="AD247" s="252"/>
      <c r="AE247" s="252"/>
      <c r="AF247" s="252"/>
      <c r="AG247" s="252"/>
      <c r="AH247" s="252"/>
      <c r="AI247" s="252"/>
      <c r="AJ247" s="252"/>
      <c r="AK247" s="252"/>
      <c r="AL247" s="252"/>
      <c r="AM247" s="252"/>
      <c r="AN247" s="252"/>
      <c r="AO247" s="252"/>
      <c r="AP247" s="252"/>
      <c r="AQ247" s="252"/>
      <c r="AR247" s="252"/>
      <c r="AS247" s="252"/>
      <c r="AT247" s="252"/>
      <c r="AU247" s="252"/>
      <c r="AV247" s="252"/>
      <c r="AW247" s="252"/>
      <c r="AX247" s="252"/>
      <c r="AY247" s="252"/>
      <c r="AZ247" s="252"/>
      <c r="BA247" s="252"/>
      <c r="BB247" s="252"/>
      <c r="BC247" s="252"/>
      <c r="BD247" s="252"/>
      <c r="BE247" s="252"/>
      <c r="BF247" s="252"/>
      <c r="BG247" s="252"/>
      <c r="BH247" s="252"/>
      <c r="BI247" s="252"/>
      <c r="BJ247" s="252"/>
      <c r="BK247" s="252"/>
      <c r="BL247" s="252"/>
      <c r="BM247" s="252"/>
      <c r="BN247" s="252"/>
      <c r="BO247" s="252"/>
      <c r="BP247" s="252"/>
      <c r="BQ247" s="252"/>
      <c r="BR247" s="252"/>
      <c r="BS247" s="252"/>
      <c r="BT247" s="252"/>
      <c r="BU247" s="252"/>
      <c r="BV247" s="252"/>
      <c r="BW247" s="252"/>
      <c r="BX247" s="252"/>
      <c r="BY247" s="252"/>
      <c r="BZ247" s="252"/>
    </row>
    <row r="248" spans="1:78">
      <c r="A248" s="252"/>
      <c r="B248" s="252"/>
      <c r="C248" s="252"/>
      <c r="D248" s="252"/>
      <c r="E248" s="252"/>
      <c r="F248" s="252"/>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52"/>
      <c r="AI248" s="252"/>
      <c r="AJ248" s="252"/>
      <c r="AK248" s="252"/>
      <c r="AL248" s="252"/>
      <c r="AM248" s="252"/>
      <c r="AN248" s="252"/>
      <c r="AO248" s="252"/>
      <c r="AP248" s="252"/>
      <c r="AQ248" s="252"/>
      <c r="AR248" s="252"/>
      <c r="AS248" s="252"/>
      <c r="AT248" s="252"/>
      <c r="AU248" s="252"/>
      <c r="AV248" s="252"/>
      <c r="AW248" s="252"/>
      <c r="AX248" s="252"/>
      <c r="AY248" s="252"/>
      <c r="AZ248" s="252"/>
      <c r="BA248" s="252"/>
      <c r="BB248" s="252"/>
      <c r="BC248" s="252"/>
      <c r="BD248" s="252"/>
      <c r="BE248" s="252"/>
      <c r="BF248" s="252"/>
      <c r="BG248" s="252"/>
      <c r="BH248" s="252"/>
      <c r="BI248" s="252"/>
      <c r="BJ248" s="252"/>
      <c r="BK248" s="252"/>
      <c r="BL248" s="252"/>
      <c r="BM248" s="252"/>
      <c r="BN248" s="252"/>
      <c r="BO248" s="252"/>
      <c r="BP248" s="252"/>
      <c r="BQ248" s="252"/>
      <c r="BR248" s="252"/>
      <c r="BS248" s="252"/>
      <c r="BT248" s="252"/>
      <c r="BU248" s="252"/>
      <c r="BV248" s="252"/>
      <c r="BW248" s="252"/>
      <c r="BX248" s="252"/>
      <c r="BY248" s="252"/>
      <c r="BZ248" s="252"/>
    </row>
    <row r="249" spans="1:78" hidden="1">
      <c r="A249" s="252" t="s">
        <v>37</v>
      </c>
      <c r="B249" s="252"/>
      <c r="C249" s="252" t="s">
        <v>321</v>
      </c>
      <c r="D249" s="252"/>
      <c r="E249" s="252"/>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c r="AV249" s="252"/>
      <c r="AW249" s="252"/>
      <c r="AX249" s="252"/>
      <c r="AY249" s="252"/>
      <c r="AZ249" s="252"/>
      <c r="BA249" s="252"/>
      <c r="BB249" s="252"/>
      <c r="BC249" s="252"/>
      <c r="BD249" s="252"/>
      <c r="BE249" s="252"/>
      <c r="BF249" s="252"/>
      <c r="BG249" s="252"/>
      <c r="BH249" s="252"/>
      <c r="BI249" s="252"/>
      <c r="BJ249" s="252"/>
      <c r="BK249" s="252"/>
      <c r="BL249" s="252"/>
      <c r="BM249" s="252"/>
      <c r="BN249" s="252"/>
      <c r="BO249" s="252"/>
      <c r="BP249" s="252"/>
      <c r="BQ249" s="252"/>
      <c r="BR249" s="252"/>
      <c r="BS249" s="252"/>
      <c r="BT249" s="252"/>
      <c r="BU249" s="252"/>
      <c r="BV249" s="252"/>
      <c r="BW249" s="252"/>
      <c r="BX249" s="252"/>
      <c r="BY249" s="252"/>
      <c r="BZ249" s="252"/>
    </row>
    <row r="250" spans="1:78" hidden="1">
      <c r="A250" s="252" t="s">
        <v>38</v>
      </c>
      <c r="B250" s="252"/>
      <c r="C250" s="252" t="s">
        <v>322</v>
      </c>
      <c r="D250" s="252"/>
      <c r="E250" s="252"/>
      <c r="F250" s="252"/>
      <c r="G250" s="252"/>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252"/>
      <c r="AD250" s="252"/>
      <c r="AE250" s="252"/>
      <c r="AF250" s="252"/>
      <c r="AG250" s="252"/>
      <c r="AH250" s="252"/>
      <c r="AI250" s="252"/>
      <c r="AJ250" s="252"/>
      <c r="AK250" s="252"/>
      <c r="AL250" s="252"/>
      <c r="AM250" s="252"/>
      <c r="AN250" s="252"/>
      <c r="AO250" s="252"/>
      <c r="AP250" s="252"/>
      <c r="AQ250" s="252"/>
      <c r="AR250" s="252"/>
      <c r="AS250" s="252"/>
      <c r="AT250" s="252"/>
      <c r="AU250" s="252"/>
      <c r="AV250" s="252"/>
      <c r="AW250" s="252"/>
      <c r="AX250" s="252"/>
      <c r="AY250" s="252"/>
      <c r="AZ250" s="252"/>
      <c r="BA250" s="252"/>
      <c r="BB250" s="252"/>
      <c r="BC250" s="252"/>
      <c r="BD250" s="252"/>
      <c r="BE250" s="252"/>
      <c r="BF250" s="252"/>
      <c r="BG250" s="252"/>
      <c r="BH250" s="252"/>
      <c r="BI250" s="252"/>
      <c r="BJ250" s="252"/>
      <c r="BK250" s="252"/>
      <c r="BL250" s="252"/>
      <c r="BM250" s="252"/>
      <c r="BN250" s="252"/>
      <c r="BO250" s="252"/>
      <c r="BP250" s="252"/>
      <c r="BQ250" s="252"/>
      <c r="BR250" s="252"/>
      <c r="BS250" s="252"/>
      <c r="BT250" s="252"/>
      <c r="BU250" s="252"/>
      <c r="BV250" s="252"/>
      <c r="BW250" s="252"/>
      <c r="BX250" s="252"/>
      <c r="BY250" s="252"/>
      <c r="BZ250" s="252"/>
    </row>
    <row r="251" spans="1:78" hidden="1">
      <c r="A251" s="252" t="s">
        <v>39</v>
      </c>
      <c r="B251" s="252"/>
      <c r="C251" s="252"/>
      <c r="D251" s="252"/>
      <c r="E251" s="252"/>
      <c r="F251" s="252"/>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252"/>
      <c r="AC251" s="252"/>
      <c r="AD251" s="252"/>
      <c r="AE251" s="252"/>
      <c r="AF251" s="252"/>
      <c r="AG251" s="252"/>
      <c r="AH251" s="252"/>
      <c r="AI251" s="252"/>
      <c r="AJ251" s="252"/>
      <c r="AK251" s="252"/>
      <c r="AL251" s="252"/>
      <c r="AM251" s="252"/>
      <c r="AN251" s="252"/>
      <c r="AO251" s="252"/>
      <c r="AP251" s="252"/>
      <c r="AQ251" s="252"/>
      <c r="AR251" s="252"/>
      <c r="AS251" s="252"/>
      <c r="AT251" s="252"/>
      <c r="AU251" s="252"/>
      <c r="AV251" s="252"/>
      <c r="AW251" s="252"/>
      <c r="AX251" s="252"/>
      <c r="AY251" s="252"/>
      <c r="AZ251" s="252"/>
      <c r="BA251" s="252"/>
      <c r="BB251" s="252"/>
      <c r="BC251" s="252"/>
      <c r="BD251" s="252"/>
      <c r="BE251" s="252"/>
      <c r="BF251" s="252"/>
      <c r="BG251" s="252"/>
      <c r="BH251" s="252"/>
      <c r="BI251" s="252"/>
      <c r="BJ251" s="252"/>
      <c r="BK251" s="252"/>
      <c r="BL251" s="252"/>
      <c r="BM251" s="252"/>
      <c r="BN251" s="252"/>
      <c r="BO251" s="252"/>
      <c r="BP251" s="252"/>
      <c r="BQ251" s="252"/>
      <c r="BR251" s="252"/>
      <c r="BS251" s="252"/>
      <c r="BT251" s="252"/>
      <c r="BU251" s="252"/>
      <c r="BV251" s="252"/>
      <c r="BW251" s="252"/>
      <c r="BX251" s="252"/>
      <c r="BY251" s="252"/>
      <c r="BZ251" s="252"/>
    </row>
    <row r="252" spans="1:78" hidden="1">
      <c r="A252" s="252" t="s">
        <v>40</v>
      </c>
      <c r="B252" s="252"/>
      <c r="C252" s="252"/>
      <c r="D252" s="252"/>
      <c r="E252" s="252"/>
      <c r="F252" s="252"/>
      <c r="G252" s="252"/>
      <c r="H252" s="252"/>
      <c r="I252" s="252"/>
      <c r="J252" s="252"/>
      <c r="K252" s="252"/>
      <c r="L252" s="252"/>
      <c r="M252" s="252"/>
      <c r="N252" s="252"/>
      <c r="O252" s="252"/>
      <c r="P252" s="252"/>
      <c r="Q252" s="252"/>
      <c r="R252" s="252"/>
      <c r="S252" s="252"/>
      <c r="T252" s="252"/>
      <c r="U252" s="252"/>
      <c r="V252" s="252"/>
      <c r="W252" s="252"/>
      <c r="X252" s="252"/>
      <c r="Y252" s="252"/>
      <c r="Z252" s="252"/>
      <c r="AA252" s="252"/>
      <c r="AB252" s="252"/>
      <c r="AC252" s="252"/>
      <c r="AD252" s="252"/>
      <c r="AE252" s="252"/>
      <c r="AF252" s="252"/>
      <c r="AG252" s="252"/>
      <c r="AH252" s="252"/>
      <c r="AI252" s="252"/>
      <c r="AJ252" s="252"/>
      <c r="AK252" s="252"/>
      <c r="AL252" s="252"/>
      <c r="AM252" s="252"/>
      <c r="AN252" s="252"/>
      <c r="AO252" s="252"/>
      <c r="AP252" s="252"/>
      <c r="AQ252" s="252"/>
      <c r="AR252" s="252"/>
      <c r="AS252" s="252"/>
      <c r="AT252" s="252"/>
      <c r="AU252" s="252"/>
      <c r="AV252" s="252"/>
      <c r="AW252" s="252"/>
      <c r="AX252" s="252"/>
      <c r="AY252" s="252"/>
      <c r="AZ252" s="252"/>
      <c r="BA252" s="252"/>
      <c r="BB252" s="252"/>
      <c r="BC252" s="252"/>
      <c r="BD252" s="252"/>
      <c r="BE252" s="252"/>
      <c r="BF252" s="252"/>
      <c r="BG252" s="252"/>
      <c r="BH252" s="252"/>
      <c r="BI252" s="252"/>
      <c r="BJ252" s="252"/>
      <c r="BK252" s="252"/>
      <c r="BL252" s="252"/>
      <c r="BM252" s="252"/>
      <c r="BN252" s="252"/>
      <c r="BO252" s="252"/>
      <c r="BP252" s="252"/>
      <c r="BQ252" s="252"/>
      <c r="BR252" s="252"/>
      <c r="BS252" s="252"/>
      <c r="BT252" s="252"/>
      <c r="BU252" s="252"/>
      <c r="BV252" s="252"/>
      <c r="BW252" s="252"/>
      <c r="BX252" s="252"/>
      <c r="BY252" s="252"/>
      <c r="BZ252" s="252"/>
    </row>
    <row r="253" spans="1:78" hidden="1">
      <c r="A253" s="252" t="s">
        <v>146</v>
      </c>
      <c r="B253" s="252"/>
      <c r="C253" s="252"/>
      <c r="D253" s="252"/>
      <c r="E253" s="252"/>
      <c r="F253" s="252"/>
      <c r="G253" s="252"/>
      <c r="H253" s="252"/>
      <c r="I253" s="252"/>
      <c r="J253" s="252"/>
      <c r="K253" s="252"/>
      <c r="L253" s="252"/>
      <c r="M253" s="252"/>
      <c r="N253" s="252"/>
      <c r="O253" s="252"/>
      <c r="P253" s="252"/>
      <c r="Q253" s="252"/>
      <c r="R253" s="252"/>
      <c r="S253" s="252"/>
      <c r="T253" s="252"/>
      <c r="U253" s="252"/>
      <c r="V253" s="252"/>
      <c r="W253" s="252"/>
      <c r="X253" s="252"/>
      <c r="Y253" s="252"/>
      <c r="Z253" s="252"/>
      <c r="AA253" s="252"/>
      <c r="AB253" s="252"/>
      <c r="AC253" s="252"/>
      <c r="AD253" s="252"/>
      <c r="AE253" s="252"/>
      <c r="AF253" s="252"/>
      <c r="AG253" s="252"/>
      <c r="AH253" s="252"/>
      <c r="AI253" s="252"/>
      <c r="AJ253" s="252"/>
      <c r="AK253" s="252"/>
      <c r="AL253" s="252"/>
      <c r="AM253" s="252"/>
      <c r="AN253" s="252"/>
      <c r="AO253" s="252"/>
      <c r="AP253" s="252"/>
      <c r="AQ253" s="252"/>
      <c r="AR253" s="252"/>
      <c r="AS253" s="252"/>
      <c r="AT253" s="252"/>
      <c r="AU253" s="252"/>
      <c r="AV253" s="252"/>
      <c r="AW253" s="252"/>
      <c r="AX253" s="252"/>
      <c r="AY253" s="252"/>
      <c r="AZ253" s="252"/>
      <c r="BA253" s="252"/>
      <c r="BB253" s="252"/>
      <c r="BC253" s="252"/>
      <c r="BD253" s="252"/>
      <c r="BE253" s="252"/>
      <c r="BF253" s="252"/>
      <c r="BG253" s="252"/>
      <c r="BH253" s="252"/>
      <c r="BI253" s="252"/>
      <c r="BJ253" s="252"/>
      <c r="BK253" s="252"/>
      <c r="BL253" s="252"/>
      <c r="BM253" s="252"/>
      <c r="BN253" s="252"/>
      <c r="BO253" s="252"/>
      <c r="BP253" s="252"/>
      <c r="BQ253" s="252"/>
      <c r="BR253" s="252"/>
      <c r="BS253" s="252"/>
      <c r="BT253" s="252"/>
      <c r="BU253" s="252"/>
      <c r="BV253" s="252"/>
      <c r="BW253" s="252"/>
      <c r="BX253" s="252"/>
      <c r="BY253" s="252"/>
      <c r="BZ253" s="252"/>
    </row>
    <row r="254" spans="1:78" hidden="1">
      <c r="A254" s="252" t="s">
        <v>237</v>
      </c>
      <c r="B254" s="252"/>
      <c r="C254" s="252"/>
      <c r="D254" s="252"/>
      <c r="E254" s="252"/>
      <c r="F254" s="252"/>
      <c r="G254" s="252"/>
      <c r="H254" s="252"/>
      <c r="I254" s="252"/>
      <c r="J254" s="252"/>
      <c r="K254" s="252"/>
      <c r="L254" s="252"/>
      <c r="M254" s="252"/>
      <c r="N254" s="252"/>
      <c r="O254" s="252"/>
      <c r="P254" s="252"/>
      <c r="Q254" s="252"/>
      <c r="R254" s="252"/>
      <c r="S254" s="252"/>
      <c r="T254" s="252"/>
      <c r="U254" s="252"/>
      <c r="V254" s="252"/>
      <c r="W254" s="252"/>
      <c r="X254" s="252"/>
      <c r="Y254" s="252"/>
      <c r="Z254" s="252"/>
      <c r="AA254" s="252"/>
      <c r="AB254" s="252"/>
      <c r="AC254" s="252"/>
      <c r="AD254" s="252"/>
      <c r="AE254" s="252"/>
      <c r="AF254" s="252"/>
      <c r="AG254" s="252"/>
      <c r="AH254" s="252"/>
      <c r="AI254" s="252"/>
      <c r="AJ254" s="252"/>
      <c r="AK254" s="252"/>
      <c r="AL254" s="252"/>
      <c r="AM254" s="252"/>
      <c r="AN254" s="252"/>
      <c r="AO254" s="252"/>
      <c r="AP254" s="252"/>
      <c r="AQ254" s="252"/>
      <c r="AR254" s="252"/>
      <c r="AS254" s="252"/>
      <c r="AT254" s="252"/>
      <c r="AU254" s="252"/>
      <c r="AV254" s="252"/>
      <c r="AW254" s="252"/>
      <c r="AX254" s="252"/>
      <c r="AY254" s="252"/>
      <c r="AZ254" s="252"/>
      <c r="BA254" s="252"/>
      <c r="BB254" s="252"/>
      <c r="BC254" s="252"/>
      <c r="BD254" s="252"/>
      <c r="BE254" s="252"/>
      <c r="BF254" s="252"/>
      <c r="BG254" s="252"/>
      <c r="BH254" s="252"/>
      <c r="BI254" s="252"/>
      <c r="BJ254" s="252"/>
      <c r="BK254" s="252"/>
      <c r="BL254" s="252"/>
      <c r="BM254" s="252"/>
      <c r="BN254" s="252"/>
      <c r="BO254" s="252"/>
      <c r="BP254" s="252"/>
      <c r="BQ254" s="252"/>
      <c r="BR254" s="252"/>
      <c r="BS254" s="252"/>
      <c r="BT254" s="252"/>
      <c r="BU254" s="252"/>
      <c r="BV254" s="252"/>
      <c r="BW254" s="252"/>
      <c r="BX254" s="252"/>
      <c r="BY254" s="252"/>
      <c r="BZ254" s="252"/>
    </row>
    <row r="255" spans="1:78" hidden="1">
      <c r="A255" s="252" t="s">
        <v>343</v>
      </c>
      <c r="B255" s="252"/>
      <c r="C255" s="252"/>
      <c r="D255" s="252"/>
      <c r="E255" s="252"/>
      <c r="F255" s="252"/>
      <c r="G255" s="252"/>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252"/>
      <c r="AD255" s="252"/>
      <c r="AE255" s="252"/>
      <c r="AF255" s="252"/>
      <c r="AG255" s="252"/>
      <c r="AH255" s="252"/>
      <c r="AI255" s="252"/>
      <c r="AJ255" s="252"/>
      <c r="AK255" s="252"/>
      <c r="AL255" s="252"/>
      <c r="AM255" s="252"/>
      <c r="AN255" s="252"/>
      <c r="AO255" s="252"/>
      <c r="AP255" s="252"/>
      <c r="AQ255" s="252"/>
      <c r="AR255" s="252"/>
      <c r="AS255" s="252"/>
      <c r="AT255" s="252"/>
      <c r="AU255" s="252"/>
      <c r="AV255" s="252"/>
      <c r="AW255" s="252"/>
      <c r="AX255" s="252"/>
      <c r="AY255" s="252"/>
      <c r="AZ255" s="252"/>
      <c r="BA255" s="252"/>
      <c r="BB255" s="252"/>
      <c r="BC255" s="252"/>
      <c r="BD255" s="252"/>
      <c r="BE255" s="252"/>
      <c r="BF255" s="252"/>
      <c r="BG255" s="252"/>
      <c r="BH255" s="252"/>
      <c r="BI255" s="252"/>
      <c r="BJ255" s="252"/>
      <c r="BK255" s="252"/>
      <c r="BL255" s="252"/>
      <c r="BM255" s="252"/>
      <c r="BN255" s="252"/>
      <c r="BO255" s="252"/>
      <c r="BP255" s="252"/>
      <c r="BQ255" s="252"/>
      <c r="BR255" s="252"/>
      <c r="BS255" s="252"/>
      <c r="BT255" s="252"/>
      <c r="BU255" s="252"/>
      <c r="BV255" s="252"/>
      <c r="BW255" s="252"/>
      <c r="BX255" s="252"/>
      <c r="BY255" s="252"/>
      <c r="BZ255" s="252"/>
    </row>
    <row r="256" spans="1:78" hidden="1">
      <c r="A256" s="252" t="s">
        <v>344</v>
      </c>
      <c r="B256" s="252"/>
      <c r="C256" s="252"/>
      <c r="D256" s="252"/>
      <c r="E256" s="252"/>
      <c r="F256" s="252"/>
      <c r="G256" s="252"/>
      <c r="H256" s="252"/>
      <c r="I256" s="252"/>
      <c r="J256" s="252"/>
      <c r="K256" s="252"/>
      <c r="L256" s="252"/>
      <c r="M256" s="252"/>
      <c r="N256" s="252"/>
      <c r="O256" s="252"/>
      <c r="P256" s="252"/>
      <c r="Q256" s="252"/>
      <c r="R256" s="252"/>
      <c r="S256" s="252"/>
      <c r="T256" s="252"/>
      <c r="U256" s="252"/>
      <c r="V256" s="252"/>
      <c r="W256" s="252"/>
      <c r="X256" s="252"/>
      <c r="Y256" s="252"/>
      <c r="Z256" s="252"/>
      <c r="AA256" s="252"/>
      <c r="AB256" s="252"/>
      <c r="AC256" s="252"/>
      <c r="AD256" s="252"/>
      <c r="AE256" s="252"/>
      <c r="AF256" s="252"/>
      <c r="AG256" s="252"/>
      <c r="AH256" s="252"/>
      <c r="AI256" s="252"/>
      <c r="AJ256" s="252"/>
      <c r="AK256" s="252"/>
      <c r="AL256" s="252"/>
      <c r="AM256" s="252"/>
      <c r="AN256" s="252"/>
      <c r="AO256" s="252"/>
      <c r="AP256" s="252"/>
      <c r="AQ256" s="252"/>
      <c r="AR256" s="252"/>
      <c r="AS256" s="252"/>
      <c r="AT256" s="252"/>
      <c r="AU256" s="252"/>
      <c r="AV256" s="252"/>
      <c r="AW256" s="252"/>
      <c r="AX256" s="252"/>
      <c r="AY256" s="252"/>
      <c r="AZ256" s="252"/>
      <c r="BA256" s="252"/>
      <c r="BB256" s="252"/>
      <c r="BC256" s="252"/>
      <c r="BD256" s="252"/>
      <c r="BE256" s="252"/>
      <c r="BF256" s="252"/>
      <c r="BG256" s="252"/>
      <c r="BH256" s="252"/>
      <c r="BI256" s="252"/>
      <c r="BJ256" s="252"/>
      <c r="BK256" s="252"/>
      <c r="BL256" s="252"/>
      <c r="BM256" s="252"/>
      <c r="BN256" s="252"/>
      <c r="BO256" s="252"/>
      <c r="BP256" s="252"/>
      <c r="BQ256" s="252"/>
      <c r="BR256" s="252"/>
      <c r="BS256" s="252"/>
      <c r="BT256" s="252"/>
      <c r="BU256" s="252"/>
      <c r="BV256" s="252"/>
      <c r="BW256" s="252"/>
      <c r="BX256" s="252"/>
      <c r="BY256" s="252"/>
      <c r="BZ256" s="252"/>
    </row>
    <row r="257" spans="1:78" hidden="1">
      <c r="A257" s="252" t="s">
        <v>41</v>
      </c>
      <c r="B257" s="252"/>
      <c r="C257" s="252"/>
      <c r="D257" s="252"/>
      <c r="E257" s="252"/>
      <c r="F257" s="252"/>
      <c r="G257" s="252"/>
      <c r="H257" s="252"/>
      <c r="I257" s="252"/>
      <c r="J257" s="252"/>
      <c r="K257" s="252"/>
      <c r="L257" s="252"/>
      <c r="M257" s="252"/>
      <c r="N257" s="252"/>
      <c r="O257" s="252"/>
      <c r="P257" s="252"/>
      <c r="Q257" s="252"/>
      <c r="R257" s="252"/>
      <c r="S257" s="252"/>
      <c r="T257" s="252"/>
      <c r="U257" s="252"/>
      <c r="V257" s="252"/>
      <c r="W257" s="252"/>
      <c r="X257" s="252"/>
      <c r="Y257" s="252"/>
      <c r="Z257" s="252"/>
      <c r="AA257" s="252"/>
      <c r="AB257" s="252"/>
      <c r="AC257" s="252"/>
      <c r="AD257" s="252"/>
      <c r="AE257" s="252"/>
      <c r="AF257" s="252"/>
      <c r="AG257" s="252"/>
      <c r="AH257" s="252"/>
      <c r="AI257" s="252"/>
      <c r="AJ257" s="252"/>
      <c r="AK257" s="252"/>
      <c r="AL257" s="252"/>
      <c r="AM257" s="252"/>
      <c r="AN257" s="252"/>
      <c r="AO257" s="252"/>
      <c r="AP257" s="252"/>
      <c r="AQ257" s="252"/>
      <c r="AR257" s="252"/>
      <c r="AS257" s="252"/>
      <c r="AT257" s="252"/>
      <c r="AU257" s="252"/>
      <c r="AV257" s="252"/>
      <c r="AW257" s="252"/>
      <c r="AX257" s="252"/>
      <c r="AY257" s="252"/>
      <c r="AZ257" s="252"/>
      <c r="BA257" s="252"/>
      <c r="BB257" s="252"/>
      <c r="BC257" s="252"/>
      <c r="BD257" s="252"/>
      <c r="BE257" s="252"/>
      <c r="BF257" s="252"/>
      <c r="BG257" s="252"/>
      <c r="BH257" s="252"/>
      <c r="BI257" s="252"/>
      <c r="BJ257" s="252"/>
      <c r="BK257" s="252"/>
      <c r="BL257" s="252"/>
      <c r="BM257" s="252"/>
      <c r="BN257" s="252"/>
      <c r="BO257" s="252"/>
      <c r="BP257" s="252"/>
      <c r="BQ257" s="252"/>
      <c r="BR257" s="252"/>
      <c r="BS257" s="252"/>
      <c r="BT257" s="252"/>
      <c r="BU257" s="252"/>
      <c r="BV257" s="252"/>
      <c r="BW257" s="252"/>
      <c r="BX257" s="252"/>
      <c r="BY257" s="252"/>
      <c r="BZ257" s="252"/>
    </row>
    <row r="258" spans="1:78" hidden="1">
      <c r="A258" s="252" t="s">
        <v>42</v>
      </c>
      <c r="B258" s="252"/>
      <c r="C258" s="252"/>
      <c r="D258" s="252"/>
      <c r="E258" s="252"/>
      <c r="F258" s="252"/>
      <c r="G258" s="252"/>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52"/>
      <c r="AI258" s="252"/>
      <c r="AJ258" s="252"/>
      <c r="AK258" s="252"/>
      <c r="AL258" s="252"/>
      <c r="AM258" s="252"/>
      <c r="AN258" s="252"/>
      <c r="AO258" s="252"/>
      <c r="AP258" s="252"/>
      <c r="AQ258" s="252"/>
      <c r="AR258" s="252"/>
      <c r="AS258" s="252"/>
      <c r="AT258" s="252"/>
      <c r="AU258" s="252"/>
      <c r="AV258" s="252"/>
      <c r="AW258" s="252"/>
      <c r="AX258" s="252"/>
      <c r="AY258" s="252"/>
      <c r="AZ258" s="252"/>
      <c r="BA258" s="252"/>
      <c r="BB258" s="252"/>
      <c r="BC258" s="252"/>
      <c r="BD258" s="252"/>
      <c r="BE258" s="252"/>
      <c r="BF258" s="252"/>
      <c r="BG258" s="252"/>
      <c r="BH258" s="252"/>
      <c r="BI258" s="252"/>
      <c r="BJ258" s="252"/>
      <c r="BK258" s="252"/>
      <c r="BL258" s="252"/>
      <c r="BM258" s="252"/>
      <c r="BN258" s="252"/>
      <c r="BO258" s="252"/>
      <c r="BP258" s="252"/>
      <c r="BQ258" s="252"/>
      <c r="BR258" s="252"/>
      <c r="BS258" s="252"/>
      <c r="BT258" s="252"/>
      <c r="BU258" s="252"/>
      <c r="BV258" s="252"/>
      <c r="BW258" s="252"/>
      <c r="BX258" s="252"/>
      <c r="BY258" s="252"/>
      <c r="BZ258" s="252"/>
    </row>
    <row r="259" spans="1:78" hidden="1">
      <c r="A259" s="252" t="s">
        <v>43</v>
      </c>
      <c r="B259" s="252"/>
      <c r="C259" s="252"/>
      <c r="D259" s="252"/>
      <c r="E259" s="252"/>
      <c r="F259" s="252"/>
      <c r="G259" s="252"/>
      <c r="H259" s="252"/>
      <c r="I259" s="252"/>
      <c r="J259" s="252"/>
      <c r="K259" s="252"/>
      <c r="L259" s="252"/>
      <c r="M259" s="252"/>
      <c r="N259" s="252"/>
      <c r="O259" s="252"/>
      <c r="P259" s="252"/>
      <c r="Q259" s="252"/>
      <c r="R259" s="252"/>
      <c r="S259" s="252"/>
      <c r="T259" s="252"/>
      <c r="U259" s="252"/>
      <c r="V259" s="252"/>
      <c r="W259" s="252"/>
      <c r="X259" s="252"/>
      <c r="Y259" s="252"/>
      <c r="Z259" s="252"/>
      <c r="AA259" s="252"/>
      <c r="AB259" s="252"/>
      <c r="AC259" s="252"/>
      <c r="AD259" s="252"/>
      <c r="AE259" s="252"/>
      <c r="AF259" s="252"/>
      <c r="AG259" s="252"/>
      <c r="AH259" s="252"/>
      <c r="AI259" s="252"/>
      <c r="AJ259" s="252"/>
      <c r="AK259" s="252"/>
      <c r="AL259" s="252"/>
      <c r="AM259" s="252"/>
      <c r="AN259" s="252"/>
      <c r="AO259" s="252"/>
      <c r="AP259" s="252"/>
      <c r="AQ259" s="252"/>
      <c r="AR259" s="252"/>
      <c r="AS259" s="252"/>
      <c r="AT259" s="252"/>
      <c r="AU259" s="252"/>
      <c r="AV259" s="252"/>
      <c r="AW259" s="252"/>
      <c r="AX259" s="252"/>
      <c r="AY259" s="252"/>
      <c r="AZ259" s="252"/>
      <c r="BA259" s="252"/>
      <c r="BB259" s="252"/>
      <c r="BC259" s="252"/>
      <c r="BD259" s="252"/>
      <c r="BE259" s="252"/>
      <c r="BF259" s="252"/>
      <c r="BG259" s="252"/>
      <c r="BH259" s="252"/>
      <c r="BI259" s="252"/>
      <c r="BJ259" s="252"/>
      <c r="BK259" s="252"/>
      <c r="BL259" s="252"/>
      <c r="BM259" s="252"/>
      <c r="BN259" s="252"/>
      <c r="BO259" s="252"/>
      <c r="BP259" s="252"/>
      <c r="BQ259" s="252"/>
      <c r="BR259" s="252"/>
      <c r="BS259" s="252"/>
      <c r="BT259" s="252"/>
      <c r="BU259" s="252"/>
      <c r="BV259" s="252"/>
      <c r="BW259" s="252"/>
      <c r="BX259" s="252"/>
      <c r="BY259" s="252"/>
      <c r="BZ259" s="252"/>
    </row>
    <row r="260" spans="1:78">
      <c r="A260" s="252"/>
      <c r="B260" s="252"/>
      <c r="C260" s="252"/>
      <c r="D260" s="252"/>
      <c r="E260" s="252"/>
      <c r="F260" s="252"/>
      <c r="G260" s="252"/>
      <c r="H260" s="252"/>
      <c r="I260" s="252"/>
      <c r="J260" s="252"/>
      <c r="K260" s="252"/>
      <c r="L260" s="252"/>
      <c r="M260" s="252"/>
      <c r="N260" s="252"/>
      <c r="O260" s="252"/>
      <c r="P260" s="252"/>
      <c r="Q260" s="252"/>
      <c r="R260" s="252"/>
      <c r="S260" s="252"/>
      <c r="T260" s="252"/>
      <c r="U260" s="252"/>
      <c r="V260" s="252"/>
      <c r="W260" s="252"/>
      <c r="X260" s="252"/>
      <c r="Y260" s="252"/>
      <c r="Z260" s="252"/>
      <c r="AA260" s="252"/>
      <c r="AB260" s="252"/>
      <c r="AC260" s="252"/>
      <c r="AD260" s="252"/>
      <c r="AE260" s="252"/>
      <c r="AF260" s="252"/>
      <c r="AG260" s="252"/>
      <c r="AH260" s="252"/>
      <c r="AI260" s="252"/>
      <c r="AJ260" s="252"/>
      <c r="AK260" s="252"/>
      <c r="AL260" s="252"/>
      <c r="AM260" s="252"/>
      <c r="AN260" s="252"/>
      <c r="AO260" s="252"/>
      <c r="AP260" s="252"/>
      <c r="AQ260" s="252"/>
      <c r="AR260" s="252"/>
      <c r="AS260" s="252"/>
      <c r="AT260" s="252"/>
      <c r="AU260" s="252"/>
      <c r="AV260" s="252"/>
      <c r="AW260" s="252"/>
      <c r="AX260" s="252"/>
      <c r="AY260" s="252"/>
      <c r="AZ260" s="252"/>
      <c r="BA260" s="252"/>
      <c r="BB260" s="252"/>
      <c r="BC260" s="252"/>
      <c r="BD260" s="252"/>
      <c r="BE260" s="252"/>
      <c r="BF260" s="252"/>
      <c r="BG260" s="252"/>
      <c r="BH260" s="252"/>
      <c r="BI260" s="252"/>
      <c r="BJ260" s="252"/>
      <c r="BK260" s="252"/>
      <c r="BL260" s="252"/>
      <c r="BM260" s="252"/>
      <c r="BN260" s="252"/>
      <c r="BO260" s="252"/>
      <c r="BP260" s="252"/>
      <c r="BQ260" s="252"/>
      <c r="BR260" s="252"/>
      <c r="BS260" s="252"/>
      <c r="BT260" s="252"/>
      <c r="BU260" s="252"/>
      <c r="BV260" s="252"/>
      <c r="BW260" s="252"/>
      <c r="BX260" s="252"/>
      <c r="BY260" s="252"/>
      <c r="BZ260" s="252"/>
    </row>
    <row r="261" spans="1:78">
      <c r="A261" s="252"/>
      <c r="B261" s="252"/>
      <c r="C261" s="252"/>
      <c r="D261" s="252"/>
      <c r="E261" s="252"/>
      <c r="F261" s="252"/>
      <c r="G261" s="252"/>
      <c r="H261" s="252"/>
      <c r="I261" s="252"/>
      <c r="J261" s="252"/>
      <c r="K261" s="252"/>
      <c r="L261" s="252"/>
      <c r="M261" s="252"/>
      <c r="N261" s="252"/>
      <c r="O261" s="252"/>
      <c r="P261" s="252"/>
      <c r="Q261" s="252"/>
      <c r="R261" s="252"/>
      <c r="S261" s="252"/>
      <c r="T261" s="252"/>
      <c r="U261" s="252"/>
      <c r="V261" s="252"/>
      <c r="W261" s="252"/>
      <c r="X261" s="252"/>
      <c r="Y261" s="252"/>
      <c r="Z261" s="252"/>
      <c r="AA261" s="252"/>
      <c r="AB261" s="252"/>
      <c r="AC261" s="252"/>
      <c r="AD261" s="252"/>
      <c r="AE261" s="252"/>
      <c r="AF261" s="252"/>
      <c r="AG261" s="252"/>
      <c r="AH261" s="252"/>
      <c r="AI261" s="252"/>
      <c r="AJ261" s="252"/>
      <c r="AK261" s="252"/>
      <c r="AL261" s="252"/>
      <c r="AM261" s="252"/>
      <c r="AN261" s="252"/>
      <c r="AO261" s="252"/>
      <c r="AP261" s="252"/>
      <c r="AQ261" s="252"/>
      <c r="AR261" s="252"/>
      <c r="AS261" s="252"/>
      <c r="AT261" s="252"/>
      <c r="AU261" s="252"/>
      <c r="AV261" s="252"/>
      <c r="AW261" s="252"/>
      <c r="AX261" s="252"/>
      <c r="AY261" s="252"/>
      <c r="AZ261" s="252"/>
      <c r="BA261" s="252"/>
      <c r="BB261" s="252"/>
      <c r="BC261" s="252"/>
      <c r="BD261" s="252"/>
      <c r="BE261" s="252"/>
      <c r="BF261" s="252"/>
      <c r="BG261" s="252"/>
      <c r="BH261" s="252"/>
      <c r="BI261" s="252"/>
      <c r="BJ261" s="252"/>
      <c r="BK261" s="252"/>
      <c r="BL261" s="252"/>
      <c r="BM261" s="252"/>
      <c r="BN261" s="252"/>
      <c r="BO261" s="252"/>
      <c r="BP261" s="252"/>
      <c r="BQ261" s="252"/>
      <c r="BR261" s="252"/>
      <c r="BS261" s="252"/>
      <c r="BT261" s="252"/>
      <c r="BU261" s="252"/>
      <c r="BV261" s="252"/>
      <c r="BW261" s="252"/>
      <c r="BX261" s="252"/>
      <c r="BY261" s="252"/>
      <c r="BZ261" s="252"/>
    </row>
    <row r="262" spans="1:78">
      <c r="A262" s="252"/>
      <c r="B262" s="252"/>
      <c r="C262" s="252"/>
      <c r="D262" s="252"/>
      <c r="E262" s="252"/>
      <c r="F262" s="252"/>
      <c r="G262" s="252"/>
      <c r="H262" s="252"/>
      <c r="I262" s="252"/>
      <c r="J262" s="252"/>
      <c r="K262" s="252"/>
      <c r="L262" s="252"/>
      <c r="M262" s="252"/>
      <c r="N262" s="252"/>
      <c r="O262" s="252"/>
      <c r="P262" s="252"/>
      <c r="Q262" s="252"/>
      <c r="R262" s="252"/>
      <c r="S262" s="252"/>
      <c r="T262" s="252"/>
      <c r="U262" s="252"/>
      <c r="V262" s="252"/>
      <c r="W262" s="252"/>
      <c r="X262" s="252"/>
      <c r="Y262" s="252"/>
      <c r="Z262" s="252"/>
      <c r="AA262" s="252"/>
      <c r="AB262" s="252"/>
      <c r="AC262" s="252"/>
      <c r="AD262" s="252"/>
      <c r="AE262" s="252"/>
      <c r="AF262" s="252"/>
      <c r="AG262" s="252"/>
      <c r="AH262" s="252"/>
      <c r="AI262" s="252"/>
      <c r="AJ262" s="252"/>
      <c r="AK262" s="252"/>
      <c r="AL262" s="252"/>
      <c r="AM262" s="252"/>
      <c r="AN262" s="252"/>
      <c r="AO262" s="252"/>
      <c r="AP262" s="252"/>
      <c r="AQ262" s="252"/>
      <c r="AR262" s="252"/>
      <c r="AS262" s="252"/>
      <c r="AT262" s="252"/>
      <c r="AU262" s="252"/>
      <c r="AV262" s="252"/>
      <c r="AW262" s="252"/>
      <c r="AX262" s="252"/>
      <c r="AY262" s="252"/>
      <c r="AZ262" s="252"/>
      <c r="BA262" s="252"/>
      <c r="BB262" s="252"/>
      <c r="BC262" s="252"/>
      <c r="BD262" s="252"/>
      <c r="BE262" s="252"/>
      <c r="BF262" s="252"/>
      <c r="BG262" s="252"/>
      <c r="BH262" s="252"/>
      <c r="BI262" s="252"/>
      <c r="BJ262" s="252"/>
      <c r="BK262" s="252"/>
      <c r="BL262" s="252"/>
      <c r="BM262" s="252"/>
      <c r="BN262" s="252"/>
      <c r="BO262" s="252"/>
      <c r="BP262" s="252"/>
      <c r="BQ262" s="252"/>
      <c r="BR262" s="252"/>
      <c r="BS262" s="252"/>
      <c r="BT262" s="252"/>
      <c r="BU262" s="252"/>
      <c r="BV262" s="252"/>
      <c r="BW262" s="252"/>
      <c r="BX262" s="252"/>
      <c r="BY262" s="252"/>
      <c r="BZ262" s="252"/>
    </row>
    <row r="263" spans="1:78">
      <c r="A263" s="252"/>
      <c r="B263" s="252"/>
      <c r="C263" s="252"/>
      <c r="D263" s="252"/>
      <c r="E263" s="252"/>
      <c r="F263" s="252"/>
      <c r="G263" s="252"/>
      <c r="H263" s="252"/>
      <c r="I263" s="252"/>
      <c r="J263" s="252"/>
      <c r="K263" s="252"/>
      <c r="L263" s="252"/>
      <c r="M263" s="252"/>
      <c r="N263" s="252"/>
      <c r="O263" s="252"/>
      <c r="P263" s="252"/>
      <c r="Q263" s="252"/>
      <c r="R263" s="252"/>
      <c r="S263" s="252"/>
      <c r="T263" s="252"/>
      <c r="U263" s="252"/>
      <c r="V263" s="252"/>
      <c r="W263" s="252"/>
      <c r="X263" s="252"/>
      <c r="Y263" s="252"/>
      <c r="Z263" s="252"/>
      <c r="AA263" s="252"/>
      <c r="AB263" s="252"/>
      <c r="AC263" s="252"/>
      <c r="AD263" s="252"/>
      <c r="AE263" s="252"/>
      <c r="AF263" s="252"/>
      <c r="AG263" s="252"/>
      <c r="AH263" s="252"/>
      <c r="AI263" s="252"/>
      <c r="AJ263" s="252"/>
      <c r="AK263" s="252"/>
      <c r="AL263" s="252"/>
      <c r="AM263" s="252"/>
      <c r="AN263" s="252"/>
      <c r="AO263" s="252"/>
      <c r="AP263" s="252"/>
      <c r="AQ263" s="252"/>
      <c r="AR263" s="252"/>
      <c r="AS263" s="252"/>
      <c r="AT263" s="252"/>
      <c r="AU263" s="252"/>
      <c r="AV263" s="252"/>
      <c r="AW263" s="252"/>
      <c r="AX263" s="252"/>
      <c r="AY263" s="252"/>
      <c r="AZ263" s="252"/>
      <c r="BA263" s="252"/>
      <c r="BB263" s="252"/>
      <c r="BC263" s="252"/>
      <c r="BD263" s="252"/>
      <c r="BE263" s="252"/>
      <c r="BF263" s="252"/>
      <c r="BG263" s="252"/>
      <c r="BH263" s="252"/>
      <c r="BI263" s="252"/>
      <c r="BJ263" s="252"/>
      <c r="BK263" s="252"/>
      <c r="BL263" s="252"/>
      <c r="BM263" s="252"/>
      <c r="BN263" s="252"/>
      <c r="BO263" s="252"/>
      <c r="BP263" s="252"/>
      <c r="BQ263" s="252"/>
      <c r="BR263" s="252"/>
      <c r="BS263" s="252"/>
      <c r="BT263" s="252"/>
      <c r="BU263" s="252"/>
      <c r="BV263" s="252"/>
      <c r="BW263" s="252"/>
      <c r="BX263" s="252"/>
      <c r="BY263" s="252"/>
      <c r="BZ263" s="252"/>
    </row>
    <row r="264" spans="1:78">
      <c r="A264" s="252"/>
      <c r="B264" s="252"/>
      <c r="C264" s="252"/>
      <c r="D264" s="252"/>
      <c r="E264" s="252"/>
      <c r="F264" s="252"/>
      <c r="G264" s="252"/>
      <c r="H264" s="252"/>
      <c r="I264" s="252"/>
      <c r="J264" s="252"/>
      <c r="K264" s="252"/>
      <c r="L264" s="252"/>
      <c r="M264" s="252"/>
      <c r="N264" s="252"/>
      <c r="O264" s="252"/>
      <c r="P264" s="252"/>
      <c r="Q264" s="252"/>
      <c r="R264" s="252"/>
      <c r="S264" s="252"/>
      <c r="T264" s="252"/>
      <c r="U264" s="252"/>
      <c r="V264" s="252"/>
      <c r="W264" s="252"/>
      <c r="X264" s="252"/>
      <c r="Y264" s="252"/>
      <c r="Z264" s="252"/>
      <c r="AA264" s="252"/>
      <c r="AB264" s="252"/>
      <c r="AC264" s="252"/>
      <c r="AD264" s="252"/>
      <c r="AE264" s="252"/>
      <c r="AF264" s="252"/>
      <c r="AG264" s="252"/>
      <c r="AH264" s="252"/>
      <c r="AI264" s="252"/>
      <c r="AJ264" s="252"/>
      <c r="AK264" s="252"/>
      <c r="AL264" s="252"/>
      <c r="AM264" s="252"/>
      <c r="AN264" s="252"/>
      <c r="AO264" s="252"/>
      <c r="AP264" s="252"/>
      <c r="AQ264" s="252"/>
      <c r="AR264" s="252"/>
      <c r="AS264" s="252"/>
      <c r="AT264" s="252"/>
      <c r="AU264" s="252"/>
      <c r="AV264" s="252"/>
      <c r="AW264" s="252"/>
      <c r="AX264" s="252"/>
      <c r="AY264" s="252"/>
      <c r="AZ264" s="252"/>
      <c r="BA264" s="252"/>
      <c r="BB264" s="252"/>
      <c r="BC264" s="252"/>
      <c r="BD264" s="252"/>
      <c r="BE264" s="252"/>
      <c r="BF264" s="252"/>
      <c r="BG264" s="252"/>
      <c r="BH264" s="252"/>
      <c r="BI264" s="252"/>
      <c r="BJ264" s="252"/>
      <c r="BK264" s="252"/>
      <c r="BL264" s="252"/>
      <c r="BM264" s="252"/>
      <c r="BN264" s="252"/>
      <c r="BO264" s="252"/>
      <c r="BP264" s="252"/>
      <c r="BQ264" s="252"/>
      <c r="BR264" s="252"/>
      <c r="BS264" s="252"/>
      <c r="BT264" s="252"/>
      <c r="BU264" s="252"/>
      <c r="BV264" s="252"/>
      <c r="BW264" s="252"/>
      <c r="BX264" s="252"/>
      <c r="BY264" s="252"/>
      <c r="BZ264" s="252"/>
    </row>
    <row r="265" spans="1:78">
      <c r="A265" s="252"/>
      <c r="B265" s="252"/>
      <c r="C265" s="252"/>
      <c r="D265" s="252"/>
      <c r="E265" s="252"/>
      <c r="F265" s="252"/>
      <c r="G265" s="252"/>
      <c r="H265" s="252"/>
      <c r="I265" s="252"/>
      <c r="J265" s="252"/>
      <c r="K265" s="252"/>
      <c r="L265" s="252"/>
      <c r="M265" s="252"/>
      <c r="N265" s="252"/>
      <c r="O265" s="252"/>
      <c r="P265" s="252"/>
      <c r="Q265" s="252"/>
      <c r="R265" s="252"/>
      <c r="S265" s="252"/>
      <c r="T265" s="252"/>
      <c r="U265" s="252"/>
      <c r="V265" s="252"/>
      <c r="W265" s="252"/>
      <c r="X265" s="252"/>
      <c r="Y265" s="252"/>
      <c r="Z265" s="252"/>
      <c r="AA265" s="252"/>
      <c r="AB265" s="252"/>
      <c r="AC265" s="252"/>
      <c r="AD265" s="252"/>
      <c r="AE265" s="252"/>
      <c r="AF265" s="252"/>
      <c r="AG265" s="252"/>
      <c r="AH265" s="252"/>
      <c r="AI265" s="252"/>
      <c r="AJ265" s="252"/>
      <c r="AK265" s="252"/>
      <c r="AL265" s="252"/>
      <c r="AM265" s="252"/>
      <c r="AN265" s="252"/>
      <c r="AO265" s="252"/>
      <c r="AP265" s="252"/>
      <c r="AQ265" s="252"/>
      <c r="AR265" s="252"/>
      <c r="AS265" s="252"/>
      <c r="AT265" s="252"/>
      <c r="AU265" s="252"/>
      <c r="AV265" s="252"/>
      <c r="AW265" s="252"/>
      <c r="AX265" s="252"/>
      <c r="AY265" s="252"/>
      <c r="AZ265" s="252"/>
      <c r="BA265" s="252"/>
      <c r="BB265" s="252"/>
      <c r="BC265" s="252"/>
      <c r="BD265" s="252"/>
      <c r="BE265" s="252"/>
      <c r="BF265" s="252"/>
      <c r="BG265" s="252"/>
      <c r="BH265" s="252"/>
      <c r="BI265" s="252"/>
      <c r="BJ265" s="252"/>
      <c r="BK265" s="252"/>
      <c r="BL265" s="252"/>
      <c r="BM265" s="252"/>
      <c r="BN265" s="252"/>
      <c r="BO265" s="252"/>
      <c r="BP265" s="252"/>
      <c r="BQ265" s="252"/>
      <c r="BR265" s="252"/>
      <c r="BS265" s="252"/>
      <c r="BT265" s="252"/>
      <c r="BU265" s="252"/>
      <c r="BV265" s="252"/>
      <c r="BW265" s="252"/>
      <c r="BX265" s="252"/>
      <c r="BY265" s="252"/>
      <c r="BZ265" s="252"/>
    </row>
    <row r="266" spans="1:78">
      <c r="A266" s="252"/>
      <c r="B266" s="252"/>
      <c r="C266" s="252"/>
      <c r="D266" s="252"/>
      <c r="E266" s="252"/>
      <c r="F266" s="252"/>
      <c r="G266" s="252"/>
      <c r="H266" s="252"/>
      <c r="I266" s="252"/>
      <c r="J266" s="252"/>
      <c r="K266" s="252"/>
      <c r="L266" s="252"/>
      <c r="M266" s="252"/>
      <c r="N266" s="252"/>
      <c r="O266" s="252"/>
      <c r="P266" s="252"/>
      <c r="Q266" s="252"/>
      <c r="R266" s="252"/>
      <c r="S266" s="252"/>
      <c r="T266" s="252"/>
      <c r="U266" s="252"/>
      <c r="V266" s="252"/>
      <c r="W266" s="252"/>
      <c r="X266" s="252"/>
      <c r="Y266" s="252"/>
      <c r="Z266" s="252"/>
      <c r="AA266" s="252"/>
      <c r="AB266" s="252"/>
      <c r="AC266" s="252"/>
      <c r="AD266" s="252"/>
      <c r="AE266" s="252"/>
      <c r="AF266" s="252"/>
      <c r="AG266" s="252"/>
      <c r="AH266" s="252"/>
      <c r="AI266" s="252"/>
      <c r="AJ266" s="252"/>
      <c r="AK266" s="252"/>
      <c r="AL266" s="252"/>
      <c r="AM266" s="252"/>
      <c r="AN266" s="252"/>
      <c r="AO266" s="252"/>
      <c r="AP266" s="252"/>
      <c r="AQ266" s="252"/>
      <c r="AR266" s="252"/>
      <c r="AS266" s="252"/>
      <c r="AT266" s="252"/>
      <c r="AU266" s="252"/>
      <c r="AV266" s="252"/>
      <c r="AW266" s="252"/>
      <c r="AX266" s="252"/>
      <c r="AY266" s="252"/>
      <c r="AZ266" s="252"/>
      <c r="BA266" s="252"/>
      <c r="BB266" s="252"/>
      <c r="BC266" s="252"/>
      <c r="BD266" s="252"/>
      <c r="BE266" s="252"/>
      <c r="BF266" s="252"/>
      <c r="BG266" s="252"/>
      <c r="BH266" s="252"/>
      <c r="BI266" s="252"/>
      <c r="BJ266" s="252"/>
      <c r="BK266" s="252"/>
      <c r="BL266" s="252"/>
      <c r="BM266" s="252"/>
      <c r="BN266" s="252"/>
      <c r="BO266" s="252"/>
      <c r="BP266" s="252"/>
      <c r="BQ266" s="252"/>
      <c r="BR266" s="252"/>
      <c r="BS266" s="252"/>
      <c r="BT266" s="252"/>
      <c r="BU266" s="252"/>
      <c r="BV266" s="252"/>
      <c r="BW266" s="252"/>
      <c r="BX266" s="252"/>
      <c r="BY266" s="252"/>
      <c r="BZ266" s="252"/>
    </row>
    <row r="267" spans="1:78">
      <c r="A267" s="252"/>
      <c r="B267" s="252"/>
      <c r="C267" s="252"/>
      <c r="D267" s="252"/>
      <c r="E267" s="252"/>
      <c r="F267" s="252"/>
      <c r="G267" s="252"/>
      <c r="H267" s="252"/>
      <c r="I267" s="252"/>
      <c r="J267" s="252"/>
      <c r="K267" s="252"/>
      <c r="L267" s="252"/>
      <c r="M267" s="252"/>
      <c r="N267" s="252"/>
      <c r="O267" s="252"/>
      <c r="P267" s="252"/>
      <c r="Q267" s="252"/>
      <c r="R267" s="252"/>
      <c r="S267" s="252"/>
      <c r="T267" s="252"/>
      <c r="U267" s="252"/>
      <c r="V267" s="252"/>
      <c r="W267" s="252"/>
      <c r="X267" s="252"/>
      <c r="Y267" s="252"/>
      <c r="Z267" s="252"/>
      <c r="AA267" s="252"/>
      <c r="AB267" s="252"/>
      <c r="AC267" s="252"/>
      <c r="AD267" s="252"/>
      <c r="AE267" s="252"/>
      <c r="AF267" s="252"/>
      <c r="AG267" s="252"/>
      <c r="AH267" s="252"/>
      <c r="AI267" s="252"/>
      <c r="AJ267" s="252"/>
      <c r="AK267" s="252"/>
      <c r="AL267" s="252"/>
      <c r="AM267" s="252"/>
      <c r="AN267" s="252"/>
      <c r="AO267" s="252"/>
      <c r="AP267" s="252"/>
      <c r="AQ267" s="252"/>
      <c r="AR267" s="252"/>
      <c r="AS267" s="252"/>
      <c r="AT267" s="252"/>
      <c r="AU267" s="252"/>
      <c r="AV267" s="252"/>
      <c r="AW267" s="252"/>
      <c r="AX267" s="252"/>
      <c r="AY267" s="252"/>
      <c r="AZ267" s="252"/>
      <c r="BA267" s="252"/>
      <c r="BB267" s="252"/>
      <c r="BC267" s="252"/>
      <c r="BD267" s="252"/>
      <c r="BE267" s="252"/>
      <c r="BF267" s="252"/>
      <c r="BG267" s="252"/>
      <c r="BH267" s="252"/>
      <c r="BI267" s="252"/>
      <c r="BJ267" s="252"/>
      <c r="BK267" s="252"/>
      <c r="BL267" s="252"/>
      <c r="BM267" s="252"/>
      <c r="BN267" s="252"/>
      <c r="BO267" s="252"/>
      <c r="BP267" s="252"/>
      <c r="BQ267" s="252"/>
      <c r="BR267" s="252"/>
      <c r="BS267" s="252"/>
      <c r="BT267" s="252"/>
      <c r="BU267" s="252"/>
      <c r="BV267" s="252"/>
      <c r="BW267" s="252"/>
      <c r="BX267" s="252"/>
      <c r="BY267" s="252"/>
    </row>
    <row r="268" spans="1:78">
      <c r="A268" s="252"/>
      <c r="B268" s="252"/>
      <c r="C268" s="252"/>
      <c r="D268" s="252"/>
      <c r="E268" s="252"/>
      <c r="F268" s="252"/>
      <c r="G268" s="252"/>
      <c r="H268" s="252"/>
      <c r="I268" s="252"/>
      <c r="J268" s="252"/>
      <c r="K268" s="252"/>
      <c r="L268" s="252"/>
      <c r="M268" s="252"/>
      <c r="N268" s="252"/>
      <c r="O268" s="252"/>
      <c r="P268" s="252"/>
      <c r="Q268" s="252"/>
      <c r="R268" s="252"/>
      <c r="S268" s="252"/>
      <c r="T268" s="252"/>
      <c r="U268" s="252"/>
      <c r="V268" s="252"/>
      <c r="W268" s="252"/>
      <c r="X268" s="252"/>
      <c r="Y268" s="252"/>
      <c r="Z268" s="252"/>
      <c r="AA268" s="252"/>
      <c r="AB268" s="252"/>
      <c r="AC268" s="252"/>
      <c r="AD268" s="252"/>
      <c r="AE268" s="252"/>
      <c r="AF268" s="252"/>
      <c r="AG268" s="252"/>
      <c r="AH268" s="252"/>
      <c r="AI268" s="252"/>
      <c r="AJ268" s="252"/>
      <c r="AK268" s="252"/>
      <c r="AL268" s="252"/>
      <c r="AM268" s="252"/>
      <c r="AN268" s="252"/>
      <c r="AO268" s="252"/>
      <c r="AP268" s="252"/>
      <c r="AQ268" s="252"/>
      <c r="AR268" s="252"/>
      <c r="AS268" s="252"/>
      <c r="AT268" s="252"/>
      <c r="AU268" s="252"/>
      <c r="AV268" s="252"/>
      <c r="AW268" s="252"/>
      <c r="AX268" s="252"/>
      <c r="AY268" s="252"/>
      <c r="AZ268" s="252"/>
      <c r="BA268" s="252"/>
      <c r="BB268" s="252"/>
      <c r="BC268" s="252"/>
      <c r="BD268" s="252"/>
      <c r="BE268" s="252"/>
      <c r="BF268" s="252"/>
      <c r="BG268" s="252"/>
      <c r="BH268" s="252"/>
      <c r="BI268" s="252"/>
      <c r="BJ268" s="252"/>
      <c r="BK268" s="252"/>
      <c r="BL268" s="252"/>
      <c r="BM268" s="252"/>
      <c r="BN268" s="252"/>
      <c r="BO268" s="252"/>
      <c r="BP268" s="252"/>
      <c r="BQ268" s="252"/>
      <c r="BR268" s="252"/>
      <c r="BS268" s="252"/>
      <c r="BT268" s="252"/>
      <c r="BU268" s="252"/>
      <c r="BV268" s="252"/>
      <c r="BW268" s="252"/>
      <c r="BX268" s="252"/>
      <c r="BY268" s="252"/>
    </row>
    <row r="269" spans="1:78">
      <c r="A269" s="252"/>
      <c r="B269" s="252"/>
      <c r="C269" s="252"/>
      <c r="D269" s="252"/>
      <c r="E269" s="252"/>
      <c r="F269" s="252"/>
      <c r="G269" s="252"/>
      <c r="H269" s="252"/>
      <c r="I269" s="252"/>
      <c r="J269" s="252"/>
      <c r="K269" s="252"/>
      <c r="L269" s="252"/>
      <c r="M269" s="252"/>
      <c r="N269" s="252"/>
      <c r="O269" s="252"/>
      <c r="P269" s="252"/>
      <c r="Q269" s="252"/>
      <c r="R269" s="252"/>
      <c r="S269" s="252"/>
      <c r="T269" s="252"/>
      <c r="U269" s="252"/>
      <c r="V269" s="252"/>
      <c r="W269" s="252"/>
      <c r="X269" s="252"/>
      <c r="Y269" s="252"/>
      <c r="Z269" s="252"/>
      <c r="AA269" s="252"/>
      <c r="AB269" s="252"/>
      <c r="AC269" s="252"/>
      <c r="AD269" s="252"/>
      <c r="AE269" s="252"/>
      <c r="AF269" s="252"/>
      <c r="AG269" s="252"/>
      <c r="AH269" s="252"/>
      <c r="AI269" s="252"/>
      <c r="AJ269" s="252"/>
      <c r="AK269" s="252"/>
      <c r="AL269" s="252"/>
      <c r="AM269" s="252"/>
      <c r="AN269" s="252"/>
      <c r="AO269" s="252"/>
      <c r="AP269" s="252"/>
      <c r="AQ269" s="252"/>
      <c r="AR269" s="252"/>
      <c r="AS269" s="252"/>
      <c r="AT269" s="252"/>
      <c r="AU269" s="252"/>
      <c r="AV269" s="252"/>
      <c r="AW269" s="252"/>
      <c r="AX269" s="252"/>
      <c r="AY269" s="252"/>
      <c r="AZ269" s="252"/>
      <c r="BA269" s="252"/>
      <c r="BB269" s="252"/>
      <c r="BC269" s="252"/>
      <c r="BD269" s="252"/>
      <c r="BE269" s="252"/>
      <c r="BF269" s="252"/>
      <c r="BG269" s="252"/>
      <c r="BH269" s="252"/>
      <c r="BI269" s="252"/>
      <c r="BJ269" s="252"/>
      <c r="BK269" s="252"/>
      <c r="BL269" s="252"/>
      <c r="BM269" s="252"/>
      <c r="BN269" s="252"/>
      <c r="BO269" s="252"/>
      <c r="BP269" s="252"/>
      <c r="BQ269" s="252"/>
      <c r="BR269" s="252"/>
      <c r="BS269" s="252"/>
      <c r="BT269" s="252"/>
      <c r="BU269" s="252"/>
      <c r="BV269" s="252"/>
      <c r="BW269" s="252"/>
      <c r="BX269" s="252"/>
      <c r="BY269" s="252"/>
    </row>
    <row r="270" spans="1:78">
      <c r="A270" s="252"/>
      <c r="B270" s="252"/>
      <c r="C270" s="252"/>
      <c r="D270" s="252"/>
      <c r="E270" s="252"/>
      <c r="F270" s="252"/>
      <c r="G270" s="252"/>
      <c r="H270" s="252"/>
      <c r="I270" s="252"/>
      <c r="J270" s="252"/>
      <c r="K270" s="252"/>
      <c r="L270" s="252"/>
      <c r="M270" s="252"/>
      <c r="N270" s="252"/>
      <c r="O270" s="252"/>
      <c r="P270" s="252"/>
      <c r="Q270" s="252"/>
      <c r="R270" s="252"/>
      <c r="S270" s="252"/>
      <c r="T270" s="252"/>
      <c r="U270" s="252"/>
      <c r="V270" s="252"/>
      <c r="W270" s="252"/>
      <c r="X270" s="252"/>
      <c r="Y270" s="252"/>
      <c r="Z270" s="252"/>
      <c r="AA270" s="252"/>
      <c r="AB270" s="252"/>
      <c r="AC270" s="252"/>
      <c r="AD270" s="252"/>
      <c r="AE270" s="252"/>
      <c r="AF270" s="252"/>
      <c r="AG270" s="252"/>
      <c r="AH270" s="252"/>
      <c r="AI270" s="252"/>
      <c r="AJ270" s="252"/>
      <c r="AK270" s="252"/>
      <c r="AL270" s="252"/>
      <c r="AM270" s="252"/>
      <c r="AN270" s="252"/>
      <c r="AO270" s="252"/>
      <c r="AP270" s="252"/>
      <c r="AQ270" s="252"/>
      <c r="AR270" s="252"/>
      <c r="AS270" s="252"/>
      <c r="AT270" s="252"/>
      <c r="AU270" s="252"/>
      <c r="AV270" s="252"/>
      <c r="AW270" s="252"/>
      <c r="AX270" s="252"/>
      <c r="AY270" s="252"/>
      <c r="AZ270" s="252"/>
      <c r="BA270" s="252"/>
      <c r="BB270" s="252"/>
      <c r="BC270" s="252"/>
      <c r="BD270" s="252"/>
      <c r="BE270" s="252"/>
      <c r="BF270" s="252"/>
      <c r="BG270" s="252"/>
      <c r="BH270" s="252"/>
      <c r="BI270" s="252"/>
      <c r="BJ270" s="252"/>
      <c r="BK270" s="252"/>
      <c r="BL270" s="252"/>
      <c r="BM270" s="252"/>
      <c r="BN270" s="252"/>
      <c r="BO270" s="252"/>
      <c r="BP270" s="252"/>
      <c r="BQ270" s="252"/>
      <c r="BR270" s="252"/>
      <c r="BS270" s="252"/>
      <c r="BT270" s="252"/>
      <c r="BU270" s="252"/>
      <c r="BV270" s="252"/>
      <c r="BW270" s="252"/>
      <c r="BX270" s="252"/>
      <c r="BY270" s="252"/>
    </row>
    <row r="271" spans="1:78">
      <c r="A271" s="252"/>
      <c r="B271" s="252"/>
      <c r="C271" s="252"/>
      <c r="D271" s="252"/>
      <c r="E271" s="252"/>
      <c r="F271" s="252"/>
      <c r="G271" s="252"/>
      <c r="H271" s="252"/>
      <c r="I271" s="252"/>
      <c r="J271" s="252"/>
      <c r="K271" s="252"/>
      <c r="L271" s="252"/>
      <c r="M271" s="252"/>
      <c r="N271" s="252"/>
      <c r="O271" s="252"/>
      <c r="P271" s="252"/>
      <c r="Q271" s="252"/>
      <c r="R271" s="252"/>
      <c r="S271" s="252"/>
      <c r="T271" s="252"/>
      <c r="U271" s="252"/>
      <c r="V271" s="252"/>
      <c r="W271" s="252"/>
      <c r="X271" s="252"/>
      <c r="Y271" s="252"/>
      <c r="Z271" s="252"/>
      <c r="AA271" s="252"/>
      <c r="AB271" s="252"/>
      <c r="AC271" s="252"/>
      <c r="AD271" s="252"/>
      <c r="AE271" s="252"/>
      <c r="AF271" s="252"/>
      <c r="AG271" s="252"/>
      <c r="AH271" s="252"/>
      <c r="AI271" s="252"/>
      <c r="AJ271" s="252"/>
      <c r="AK271" s="252"/>
      <c r="AL271" s="252"/>
      <c r="AM271" s="252"/>
      <c r="AN271" s="252"/>
      <c r="AO271" s="252"/>
      <c r="AP271" s="252"/>
      <c r="AQ271" s="252"/>
      <c r="AR271" s="252"/>
      <c r="AS271" s="252"/>
      <c r="AT271" s="252"/>
      <c r="AU271" s="252"/>
      <c r="AV271" s="252"/>
      <c r="AW271" s="252"/>
      <c r="AX271" s="252"/>
      <c r="AY271" s="252"/>
      <c r="AZ271" s="252"/>
      <c r="BA271" s="252"/>
      <c r="BB271" s="252"/>
      <c r="BC271" s="252"/>
      <c r="BD271" s="252"/>
      <c r="BE271" s="252"/>
      <c r="BF271" s="252"/>
      <c r="BG271" s="252"/>
      <c r="BH271" s="252"/>
      <c r="BI271" s="252"/>
      <c r="BJ271" s="252"/>
      <c r="BK271" s="252"/>
      <c r="BL271" s="252"/>
      <c r="BM271" s="252"/>
      <c r="BN271" s="252"/>
      <c r="BO271" s="252"/>
      <c r="BP271" s="252"/>
      <c r="BQ271" s="252"/>
      <c r="BR271" s="252"/>
      <c r="BS271" s="252"/>
      <c r="BT271" s="252"/>
      <c r="BU271" s="252"/>
      <c r="BV271" s="252"/>
      <c r="BW271" s="252"/>
      <c r="BX271" s="252"/>
      <c r="BY271" s="252"/>
    </row>
    <row r="272" spans="1:78">
      <c r="A272" s="252"/>
      <c r="B272" s="252"/>
      <c r="C272" s="252"/>
      <c r="D272" s="252"/>
      <c r="E272" s="252"/>
      <c r="F272" s="252"/>
      <c r="G272" s="252"/>
      <c r="H272" s="252"/>
      <c r="I272" s="252"/>
      <c r="J272" s="252"/>
      <c r="K272" s="252"/>
      <c r="L272" s="252"/>
      <c r="M272" s="252"/>
      <c r="N272" s="252"/>
      <c r="O272" s="252"/>
      <c r="P272" s="252"/>
      <c r="Q272" s="252"/>
      <c r="R272" s="252"/>
      <c r="S272" s="252"/>
      <c r="T272" s="252"/>
      <c r="U272" s="252"/>
      <c r="V272" s="252"/>
      <c r="W272" s="252"/>
      <c r="X272" s="252"/>
      <c r="Y272" s="252"/>
      <c r="Z272" s="252"/>
      <c r="AA272" s="252"/>
      <c r="AB272" s="252"/>
      <c r="AC272" s="252"/>
      <c r="AD272" s="252"/>
      <c r="AE272" s="252"/>
      <c r="AF272" s="252"/>
      <c r="AG272" s="252"/>
      <c r="AH272" s="252"/>
      <c r="AI272" s="252"/>
      <c r="AJ272" s="252"/>
      <c r="AK272" s="252"/>
      <c r="AL272" s="252"/>
      <c r="AM272" s="252"/>
      <c r="AN272" s="252"/>
      <c r="AO272" s="252"/>
      <c r="AP272" s="252"/>
      <c r="AQ272" s="252"/>
      <c r="AR272" s="252"/>
      <c r="AS272" s="252"/>
      <c r="AT272" s="252"/>
      <c r="AU272" s="252"/>
      <c r="AV272" s="252"/>
      <c r="AW272" s="252"/>
      <c r="AX272" s="252"/>
      <c r="AY272" s="252"/>
      <c r="AZ272" s="252"/>
      <c r="BA272" s="252"/>
      <c r="BB272" s="252"/>
      <c r="BC272" s="252"/>
      <c r="BD272" s="252"/>
      <c r="BE272" s="252"/>
      <c r="BF272" s="252"/>
      <c r="BG272" s="252"/>
      <c r="BH272" s="252"/>
      <c r="BI272" s="252"/>
      <c r="BJ272" s="252"/>
      <c r="BK272" s="252"/>
      <c r="BL272" s="252"/>
      <c r="BM272" s="252"/>
      <c r="BN272" s="252"/>
      <c r="BO272" s="252"/>
      <c r="BP272" s="252"/>
      <c r="BQ272" s="252"/>
      <c r="BR272" s="252"/>
      <c r="BS272" s="252"/>
      <c r="BT272" s="252"/>
      <c r="BU272" s="252"/>
      <c r="BV272" s="252"/>
      <c r="BW272" s="252"/>
      <c r="BX272" s="252"/>
      <c r="BY272" s="252"/>
    </row>
    <row r="273" spans="1:77">
      <c r="A273" s="252"/>
      <c r="B273" s="252"/>
      <c r="C273" s="252"/>
      <c r="D273" s="252"/>
      <c r="E273" s="252"/>
      <c r="F273" s="252"/>
      <c r="G273" s="252"/>
      <c r="H273" s="252"/>
      <c r="I273" s="252"/>
      <c r="J273" s="252"/>
      <c r="K273" s="252"/>
      <c r="L273" s="252"/>
      <c r="M273" s="252"/>
      <c r="N273" s="252"/>
      <c r="O273" s="252"/>
      <c r="P273" s="252"/>
      <c r="Q273" s="252"/>
      <c r="R273" s="252"/>
      <c r="S273" s="252"/>
      <c r="T273" s="252"/>
      <c r="U273" s="252"/>
      <c r="V273" s="252"/>
      <c r="W273" s="252"/>
      <c r="X273" s="252"/>
      <c r="Y273" s="252"/>
      <c r="Z273" s="252"/>
      <c r="AA273" s="252"/>
      <c r="AB273" s="252"/>
      <c r="AC273" s="252"/>
      <c r="AD273" s="252"/>
      <c r="AE273" s="252"/>
      <c r="AF273" s="252"/>
      <c r="AG273" s="252"/>
      <c r="AH273" s="252"/>
      <c r="AI273" s="252"/>
      <c r="AJ273" s="252"/>
      <c r="AK273" s="252"/>
      <c r="AL273" s="252"/>
      <c r="AM273" s="252"/>
      <c r="AN273" s="252"/>
      <c r="AO273" s="252"/>
      <c r="AP273" s="252"/>
      <c r="AQ273" s="252"/>
      <c r="AR273" s="252"/>
      <c r="AS273" s="252"/>
      <c r="AT273" s="252"/>
      <c r="AU273" s="252"/>
      <c r="AV273" s="252"/>
      <c r="AW273" s="252"/>
      <c r="AX273" s="252"/>
      <c r="AY273" s="252"/>
      <c r="AZ273" s="252"/>
      <c r="BA273" s="252"/>
      <c r="BB273" s="252"/>
      <c r="BC273" s="252"/>
      <c r="BD273" s="252"/>
      <c r="BE273" s="252"/>
      <c r="BF273" s="252"/>
      <c r="BG273" s="252"/>
      <c r="BH273" s="252"/>
      <c r="BI273" s="252"/>
      <c r="BJ273" s="252"/>
      <c r="BK273" s="252"/>
      <c r="BL273" s="252"/>
      <c r="BM273" s="252"/>
      <c r="BN273" s="252"/>
      <c r="BO273" s="252"/>
      <c r="BP273" s="252"/>
      <c r="BQ273" s="252"/>
      <c r="BR273" s="252"/>
      <c r="BS273" s="252"/>
      <c r="BT273" s="252"/>
      <c r="BU273" s="252"/>
      <c r="BV273" s="252"/>
      <c r="BW273" s="252"/>
      <c r="BX273" s="252"/>
      <c r="BY273" s="252"/>
    </row>
  </sheetData>
  <sheetProtection algorithmName="SHA-512" hashValue="ea2StREzj8zmdL4ZIPF4O1W1bYvjbhz6rN4/b59PDCLYG3XhMgiaiRZl8cZU32Je+ZMGozxDTv6ZaLkqNYe9PQ==" saltValue="h4xe5xGBHXitHMRlIHwxqQ==" spinCount="100000" sheet="1" objects="1" scenarios="1"/>
  <mergeCells count="644">
    <mergeCell ref="B104:C104"/>
    <mergeCell ref="AM104:AO104"/>
    <mergeCell ref="B105:C105"/>
    <mergeCell ref="AM105:AO105"/>
    <mergeCell ref="B106:C106"/>
    <mergeCell ref="AM106:AO106"/>
    <mergeCell ref="B112:C112"/>
    <mergeCell ref="AM112:AO112"/>
    <mergeCell ref="B113:C113"/>
    <mergeCell ref="AM113:AO113"/>
    <mergeCell ref="B107:C107"/>
    <mergeCell ref="AM107:AO107"/>
    <mergeCell ref="B108:C108"/>
    <mergeCell ref="AM108:AO108"/>
    <mergeCell ref="B109:C109"/>
    <mergeCell ref="AM109:AO109"/>
    <mergeCell ref="B110:C110"/>
    <mergeCell ref="AM110:AO110"/>
    <mergeCell ref="B111:C111"/>
    <mergeCell ref="AM111:AO111"/>
    <mergeCell ref="B99:C99"/>
    <mergeCell ref="AM99:AO99"/>
    <mergeCell ref="B100:C100"/>
    <mergeCell ref="AM100:AO100"/>
    <mergeCell ref="B101:C101"/>
    <mergeCell ref="AM101:AO101"/>
    <mergeCell ref="B102:C102"/>
    <mergeCell ref="AM102:AO102"/>
    <mergeCell ref="B103:C103"/>
    <mergeCell ref="AM103:AO103"/>
    <mergeCell ref="B94:C94"/>
    <mergeCell ref="AM94:AO94"/>
    <mergeCell ref="B95:C95"/>
    <mergeCell ref="AM95:AO95"/>
    <mergeCell ref="B96:C96"/>
    <mergeCell ref="AM96:AO96"/>
    <mergeCell ref="B97:C97"/>
    <mergeCell ref="AM97:AO97"/>
    <mergeCell ref="B98:C98"/>
    <mergeCell ref="AM98:AO98"/>
    <mergeCell ref="B89:C89"/>
    <mergeCell ref="AM89:AO89"/>
    <mergeCell ref="B90:C90"/>
    <mergeCell ref="AM90:AO90"/>
    <mergeCell ref="B91:C91"/>
    <mergeCell ref="AM91:AO91"/>
    <mergeCell ref="B92:C92"/>
    <mergeCell ref="AM92:AO92"/>
    <mergeCell ref="B93:C93"/>
    <mergeCell ref="AM93:AO93"/>
    <mergeCell ref="B84:C84"/>
    <mergeCell ref="AM84:AO84"/>
    <mergeCell ref="B85:C85"/>
    <mergeCell ref="AM85:AO85"/>
    <mergeCell ref="B86:C86"/>
    <mergeCell ref="AM86:AO86"/>
    <mergeCell ref="B87:C87"/>
    <mergeCell ref="AM87:AO87"/>
    <mergeCell ref="B88:C88"/>
    <mergeCell ref="AM88:AO88"/>
    <mergeCell ref="B79:C79"/>
    <mergeCell ref="AM79:AO79"/>
    <mergeCell ref="B80:C80"/>
    <mergeCell ref="AM80:AO80"/>
    <mergeCell ref="B81:C81"/>
    <mergeCell ref="AM81:AO81"/>
    <mergeCell ref="B82:C82"/>
    <mergeCell ref="AM82:AO82"/>
    <mergeCell ref="B83:C83"/>
    <mergeCell ref="AM83:AO83"/>
    <mergeCell ref="B74:C74"/>
    <mergeCell ref="AM74:AO74"/>
    <mergeCell ref="B75:C75"/>
    <mergeCell ref="AM75:AO75"/>
    <mergeCell ref="B76:C76"/>
    <mergeCell ref="AM76:AO76"/>
    <mergeCell ref="B77:C77"/>
    <mergeCell ref="AM77:AO77"/>
    <mergeCell ref="B78:C78"/>
    <mergeCell ref="AM78:AO78"/>
    <mergeCell ref="B69:C69"/>
    <mergeCell ref="AM69:AO69"/>
    <mergeCell ref="B70:C70"/>
    <mergeCell ref="AM70:AO70"/>
    <mergeCell ref="B71:C71"/>
    <mergeCell ref="AM71:AO71"/>
    <mergeCell ref="B72:C72"/>
    <mergeCell ref="AM72:AO72"/>
    <mergeCell ref="B73:C73"/>
    <mergeCell ref="AM73:AO73"/>
    <mergeCell ref="B64:C64"/>
    <mergeCell ref="AM64:AO64"/>
    <mergeCell ref="B65:C65"/>
    <mergeCell ref="AM65:AO65"/>
    <mergeCell ref="B66:C66"/>
    <mergeCell ref="AM66:AO66"/>
    <mergeCell ref="B67:C67"/>
    <mergeCell ref="AM67:AO67"/>
    <mergeCell ref="B68:C68"/>
    <mergeCell ref="AM68:AO68"/>
    <mergeCell ref="B159:C159"/>
    <mergeCell ref="AM159:AO159"/>
    <mergeCell ref="B160:C160"/>
    <mergeCell ref="AM160:AO160"/>
    <mergeCell ref="B161:C161"/>
    <mergeCell ref="AM161:AO161"/>
    <mergeCell ref="B162:C162"/>
    <mergeCell ref="AM162:AO162"/>
    <mergeCell ref="B163:C163"/>
    <mergeCell ref="AM163:AO163"/>
    <mergeCell ref="B154:C154"/>
    <mergeCell ref="AM154:AO154"/>
    <mergeCell ref="B155:C155"/>
    <mergeCell ref="AM155:AO155"/>
    <mergeCell ref="B156:C156"/>
    <mergeCell ref="AM156:AO156"/>
    <mergeCell ref="B157:C157"/>
    <mergeCell ref="AM157:AO157"/>
    <mergeCell ref="B158:C158"/>
    <mergeCell ref="AM158:AO158"/>
    <mergeCell ref="B149:C149"/>
    <mergeCell ref="AM149:AO149"/>
    <mergeCell ref="B150:C150"/>
    <mergeCell ref="AM150:AO150"/>
    <mergeCell ref="B151:C151"/>
    <mergeCell ref="AM151:AO151"/>
    <mergeCell ref="B152:C152"/>
    <mergeCell ref="AM152:AO152"/>
    <mergeCell ref="B153:C153"/>
    <mergeCell ref="AM153:AO153"/>
    <mergeCell ref="B144:C144"/>
    <mergeCell ref="AM144:AO144"/>
    <mergeCell ref="B145:C145"/>
    <mergeCell ref="AM145:AO145"/>
    <mergeCell ref="B146:C146"/>
    <mergeCell ref="AM146:AO146"/>
    <mergeCell ref="B147:C147"/>
    <mergeCell ref="AM147:AO147"/>
    <mergeCell ref="B148:C148"/>
    <mergeCell ref="AM148:AO148"/>
    <mergeCell ref="B139:C139"/>
    <mergeCell ref="AM139:AO139"/>
    <mergeCell ref="B140:C140"/>
    <mergeCell ref="AM140:AO140"/>
    <mergeCell ref="B141:C141"/>
    <mergeCell ref="AM141:AO141"/>
    <mergeCell ref="B142:C142"/>
    <mergeCell ref="AM142:AO142"/>
    <mergeCell ref="B143:C143"/>
    <mergeCell ref="AM143:AO143"/>
    <mergeCell ref="B134:C134"/>
    <mergeCell ref="AM134:AO134"/>
    <mergeCell ref="B135:C135"/>
    <mergeCell ref="AM135:AO135"/>
    <mergeCell ref="B136:C136"/>
    <mergeCell ref="AM136:AO136"/>
    <mergeCell ref="B137:C137"/>
    <mergeCell ref="AM137:AO137"/>
    <mergeCell ref="B138:C138"/>
    <mergeCell ref="AM138:AO138"/>
    <mergeCell ref="B129:C129"/>
    <mergeCell ref="AM129:AO129"/>
    <mergeCell ref="B130:C130"/>
    <mergeCell ref="AM130:AO130"/>
    <mergeCell ref="B131:C131"/>
    <mergeCell ref="AM131:AO131"/>
    <mergeCell ref="B132:C132"/>
    <mergeCell ref="AM132:AO132"/>
    <mergeCell ref="B133:C133"/>
    <mergeCell ref="AM133:AO133"/>
    <mergeCell ref="B124:C124"/>
    <mergeCell ref="AM124:AO124"/>
    <mergeCell ref="B125:C125"/>
    <mergeCell ref="AM125:AO125"/>
    <mergeCell ref="B126:C126"/>
    <mergeCell ref="AM126:AO126"/>
    <mergeCell ref="B127:C127"/>
    <mergeCell ref="AM127:AO127"/>
    <mergeCell ref="B128:C128"/>
    <mergeCell ref="AM128:AO128"/>
    <mergeCell ref="B119:C119"/>
    <mergeCell ref="AM119:AO119"/>
    <mergeCell ref="B120:C120"/>
    <mergeCell ref="AM120:AO120"/>
    <mergeCell ref="B121:C121"/>
    <mergeCell ref="AM121:AO121"/>
    <mergeCell ref="B122:C122"/>
    <mergeCell ref="AM122:AO122"/>
    <mergeCell ref="B123:C123"/>
    <mergeCell ref="AM123:AO123"/>
    <mergeCell ref="B114:C114"/>
    <mergeCell ref="AM114:AO114"/>
    <mergeCell ref="B115:C115"/>
    <mergeCell ref="AM115:AO115"/>
    <mergeCell ref="B116:C116"/>
    <mergeCell ref="AM116:AO116"/>
    <mergeCell ref="B117:C117"/>
    <mergeCell ref="AM117:AO117"/>
    <mergeCell ref="B118:C118"/>
    <mergeCell ref="AM118:AO118"/>
    <mergeCell ref="B196:C196"/>
    <mergeCell ref="AM196:AO196"/>
    <mergeCell ref="B197:C197"/>
    <mergeCell ref="AM197:AO197"/>
    <mergeCell ref="B177:C177"/>
    <mergeCell ref="AM177:AO177"/>
    <mergeCell ref="B178:C178"/>
    <mergeCell ref="AM178:AO178"/>
    <mergeCell ref="B179:C179"/>
    <mergeCell ref="AM179:AO179"/>
    <mergeCell ref="B180:C180"/>
    <mergeCell ref="AM180:AO180"/>
    <mergeCell ref="B181:C181"/>
    <mergeCell ref="AM181:AO181"/>
    <mergeCell ref="B182:C182"/>
    <mergeCell ref="AM182:AO182"/>
    <mergeCell ref="B183:C183"/>
    <mergeCell ref="AM183:AO183"/>
    <mergeCell ref="B184:C184"/>
    <mergeCell ref="AM184:AO184"/>
    <mergeCell ref="B185:C185"/>
    <mergeCell ref="AM185:AO185"/>
    <mergeCell ref="B186:C186"/>
    <mergeCell ref="AM186:AO186"/>
    <mergeCell ref="B174:C174"/>
    <mergeCell ref="AM174:AO174"/>
    <mergeCell ref="B175:C175"/>
    <mergeCell ref="AM175:AO175"/>
    <mergeCell ref="B176:C176"/>
    <mergeCell ref="AM176:AO176"/>
    <mergeCell ref="B195:C195"/>
    <mergeCell ref="AM195:AO195"/>
    <mergeCell ref="B187:C187"/>
    <mergeCell ref="AM187:AO187"/>
    <mergeCell ref="B188:C188"/>
    <mergeCell ref="AM188:AO188"/>
    <mergeCell ref="B189:C189"/>
    <mergeCell ref="AM189:AO189"/>
    <mergeCell ref="B190:C190"/>
    <mergeCell ref="AM190:AO190"/>
    <mergeCell ref="B191:C191"/>
    <mergeCell ref="AM191:AO191"/>
    <mergeCell ref="B192:C192"/>
    <mergeCell ref="AM192:AO192"/>
    <mergeCell ref="B193:C193"/>
    <mergeCell ref="AM193:AO193"/>
    <mergeCell ref="B194:C194"/>
    <mergeCell ref="AM194:AO194"/>
    <mergeCell ref="B169:C169"/>
    <mergeCell ref="AM169:AO169"/>
    <mergeCell ref="B170:C170"/>
    <mergeCell ref="AM170:AO170"/>
    <mergeCell ref="B171:C171"/>
    <mergeCell ref="AM171:AO171"/>
    <mergeCell ref="B172:C172"/>
    <mergeCell ref="AM172:AO172"/>
    <mergeCell ref="B173:C173"/>
    <mergeCell ref="AM173:AO173"/>
    <mergeCell ref="B164:C164"/>
    <mergeCell ref="AM164:AO164"/>
    <mergeCell ref="B165:C165"/>
    <mergeCell ref="AM165:AO165"/>
    <mergeCell ref="B166:C166"/>
    <mergeCell ref="AM166:AO166"/>
    <mergeCell ref="B167:C167"/>
    <mergeCell ref="AM167:AO167"/>
    <mergeCell ref="B168:C168"/>
    <mergeCell ref="AM168:AO168"/>
    <mergeCell ref="B208:C208"/>
    <mergeCell ref="AM208:AO208"/>
    <mergeCell ref="B209:C209"/>
    <mergeCell ref="AM209:AO209"/>
    <mergeCell ref="B198:C198"/>
    <mergeCell ref="AM198:AO198"/>
    <mergeCell ref="B199:C199"/>
    <mergeCell ref="AM199:AO199"/>
    <mergeCell ref="B200:C200"/>
    <mergeCell ref="AM200:AO200"/>
    <mergeCell ref="B201:C201"/>
    <mergeCell ref="AM201:AO201"/>
    <mergeCell ref="B202:C202"/>
    <mergeCell ref="AM202:AO202"/>
    <mergeCell ref="B203:C203"/>
    <mergeCell ref="AM203:AO203"/>
    <mergeCell ref="B204:C204"/>
    <mergeCell ref="AM204:AO204"/>
    <mergeCell ref="B205:C205"/>
    <mergeCell ref="AM205:AO205"/>
    <mergeCell ref="CV11:DQ11"/>
    <mergeCell ref="B63:C63"/>
    <mergeCell ref="AM63:AO63"/>
    <mergeCell ref="AS56:AT63"/>
    <mergeCell ref="AU62:AU63"/>
    <mergeCell ref="AV62:AV63"/>
    <mergeCell ref="AW62:AW63"/>
    <mergeCell ref="AX62:AY63"/>
    <mergeCell ref="AZ62:BA63"/>
    <mergeCell ref="BB56:BG63"/>
    <mergeCell ref="BI56:BJ63"/>
    <mergeCell ref="BK62:BK63"/>
    <mergeCell ref="BL62:BL63"/>
    <mergeCell ref="BM62:BM63"/>
    <mergeCell ref="BN62:BO63"/>
    <mergeCell ref="BP60:BR63"/>
    <mergeCell ref="BS56:BX63"/>
    <mergeCell ref="BI37:BJ38"/>
    <mergeCell ref="BL41:BL42"/>
    <mergeCell ref="BM41:BM42"/>
    <mergeCell ref="BL45:BL46"/>
    <mergeCell ref="BM45:BM46"/>
    <mergeCell ref="BK43:BK44"/>
    <mergeCell ref="BL43:BM44"/>
    <mergeCell ref="DR11:EM11"/>
    <mergeCell ref="EF12:EM12"/>
    <mergeCell ref="AU56:AU57"/>
    <mergeCell ref="AV56:AW57"/>
    <mergeCell ref="AU60:AU61"/>
    <mergeCell ref="BN39:BO40"/>
    <mergeCell ref="EN11:EN13"/>
    <mergeCell ref="DX12:DY12"/>
    <mergeCell ref="DZ12:EA12"/>
    <mergeCell ref="EB12:EC12"/>
    <mergeCell ref="ED12:EE12"/>
    <mergeCell ref="CV12:CW12"/>
    <mergeCell ref="CX12:CY12"/>
    <mergeCell ref="CZ12:DA12"/>
    <mergeCell ref="DB12:DC12"/>
    <mergeCell ref="DD12:DE12"/>
    <mergeCell ref="DF12:DG12"/>
    <mergeCell ref="DH12:DI12"/>
    <mergeCell ref="DR12:DS12"/>
    <mergeCell ref="DT12:DU12"/>
    <mergeCell ref="DV12:DW12"/>
    <mergeCell ref="BN28:BO29"/>
    <mergeCell ref="BZ11:BZ13"/>
    <mergeCell ref="BN60:BO61"/>
    <mergeCell ref="AV60:AW61"/>
    <mergeCell ref="BB54:BG55"/>
    <mergeCell ref="DJ12:DQ12"/>
    <mergeCell ref="AZ24:BA25"/>
    <mergeCell ref="AZ26:BA27"/>
    <mergeCell ref="AZ28:BA29"/>
    <mergeCell ref="BM28:BM29"/>
    <mergeCell ref="BK24:BK25"/>
    <mergeCell ref="BL24:BL25"/>
    <mergeCell ref="BM24:BM25"/>
    <mergeCell ref="CB11:CK12"/>
    <mergeCell ref="CL11:CU12"/>
    <mergeCell ref="AS13:BG14"/>
    <mergeCell ref="AS18:BG19"/>
    <mergeCell ref="AS20:AT21"/>
    <mergeCell ref="AU20:AW21"/>
    <mergeCell ref="AX20:AY21"/>
    <mergeCell ref="AZ20:BA21"/>
    <mergeCell ref="BB20:BG21"/>
    <mergeCell ref="BI20:BJ21"/>
    <mergeCell ref="BK20:BM21"/>
    <mergeCell ref="BN20:BO21"/>
    <mergeCell ref="BI18:BX19"/>
    <mergeCell ref="BL22:BM23"/>
    <mergeCell ref="BI13:BW14"/>
    <mergeCell ref="AV22:AW23"/>
    <mergeCell ref="AM17:AO17"/>
    <mergeCell ref="AM14:AO14"/>
    <mergeCell ref="AM15:AO15"/>
    <mergeCell ref="AM16:AO16"/>
    <mergeCell ref="AL11:AL13"/>
    <mergeCell ref="AM11:AO13"/>
    <mergeCell ref="AJ11:AJ13"/>
    <mergeCell ref="AM18:AO18"/>
    <mergeCell ref="AM19:AO19"/>
    <mergeCell ref="AX22:AY23"/>
    <mergeCell ref="AM20:AO20"/>
    <mergeCell ref="AM21:AO21"/>
    <mergeCell ref="AM22:AO22"/>
    <mergeCell ref="AM23:AO23"/>
    <mergeCell ref="BB22:BG29"/>
    <mergeCell ref="BI22:BJ29"/>
    <mergeCell ref="BK22:BK23"/>
    <mergeCell ref="AX24:AY25"/>
    <mergeCell ref="AX26:AY27"/>
    <mergeCell ref="AX28:AY29"/>
    <mergeCell ref="AM24:AO24"/>
    <mergeCell ref="AM25:AO25"/>
    <mergeCell ref="AM40:AO40"/>
    <mergeCell ref="AM41:AO41"/>
    <mergeCell ref="AM28:AO28"/>
    <mergeCell ref="AM30:AO30"/>
    <mergeCell ref="AM31:AO31"/>
    <mergeCell ref="AM39:AO39"/>
    <mergeCell ref="AM35:AO35"/>
    <mergeCell ref="AM36:AO36"/>
    <mergeCell ref="AM38:AO38"/>
    <mergeCell ref="AM32:AO32"/>
    <mergeCell ref="AM33:AO33"/>
    <mergeCell ref="AM34:AO34"/>
    <mergeCell ref="AM37:AO37"/>
    <mergeCell ref="AM26:AO26"/>
    <mergeCell ref="AM27:AO27"/>
    <mergeCell ref="AM29:AO29"/>
    <mergeCell ref="AX39:AY40"/>
    <mergeCell ref="AX41:AY42"/>
    <mergeCell ref="AS54:AT55"/>
    <mergeCell ref="AU54:AW55"/>
    <mergeCell ref="AX54:AY55"/>
    <mergeCell ref="AZ54:BA55"/>
    <mergeCell ref="AS22:AT29"/>
    <mergeCell ref="AU22:AU23"/>
    <mergeCell ref="AU24:AU25"/>
    <mergeCell ref="AV24:AV25"/>
    <mergeCell ref="AV28:AV29"/>
    <mergeCell ref="AW24:AW25"/>
    <mergeCell ref="AW28:AW29"/>
    <mergeCell ref="AV41:AV42"/>
    <mergeCell ref="AW41:AW42"/>
    <mergeCell ref="AV45:AV46"/>
    <mergeCell ref="AW45:AW46"/>
    <mergeCell ref="AU41:AU42"/>
    <mergeCell ref="AU28:AU29"/>
    <mergeCell ref="AS52:BG53"/>
    <mergeCell ref="AZ22:BA23"/>
    <mergeCell ref="AU26:AU27"/>
    <mergeCell ref="AV26:AW27"/>
    <mergeCell ref="AU37:AW38"/>
    <mergeCell ref="AX37:AY38"/>
    <mergeCell ref="AZ37:BA38"/>
    <mergeCell ref="G11:G13"/>
    <mergeCell ref="M11:M13"/>
    <mergeCell ref="AE3:AG3"/>
    <mergeCell ref="AE4:AG4"/>
    <mergeCell ref="AE5:AG5"/>
    <mergeCell ref="AE6:AG6"/>
    <mergeCell ref="AE7:AG7"/>
    <mergeCell ref="Y4:AA4"/>
    <mergeCell ref="Y5:AA5"/>
    <mergeCell ref="Y6:AA6"/>
    <mergeCell ref="Y7:AA7"/>
    <mergeCell ref="Y8:AA8"/>
    <mergeCell ref="AF11:AF13"/>
    <mergeCell ref="AE11:AE13"/>
    <mergeCell ref="AA12:AA13"/>
    <mergeCell ref="AG11:AI12"/>
    <mergeCell ref="AH3:AJ3"/>
    <mergeCell ref="AH5:AN5"/>
    <mergeCell ref="AH4:AN4"/>
    <mergeCell ref="AH6:AN6"/>
    <mergeCell ref="AH7:AN7"/>
    <mergeCell ref="AK3:AM3"/>
    <mergeCell ref="AK11:AK13"/>
    <mergeCell ref="A214:Q214"/>
    <mergeCell ref="A215:AD215"/>
    <mergeCell ref="B62:C62"/>
    <mergeCell ref="B213:C213"/>
    <mergeCell ref="A11:A13"/>
    <mergeCell ref="B11:C13"/>
    <mergeCell ref="D11:F11"/>
    <mergeCell ref="H11:K13"/>
    <mergeCell ref="L11:L13"/>
    <mergeCell ref="N11:N13"/>
    <mergeCell ref="Q11:Q13"/>
    <mergeCell ref="D12:D13"/>
    <mergeCell ref="E12:E13"/>
    <mergeCell ref="F12:F13"/>
    <mergeCell ref="R11:U12"/>
    <mergeCell ref="AD12:AD13"/>
    <mergeCell ref="V11:V13"/>
    <mergeCell ref="W11:W13"/>
    <mergeCell ref="X11:X13"/>
    <mergeCell ref="Y11:AD11"/>
    <mergeCell ref="AB12:AC12"/>
    <mergeCell ref="Y12:Y13"/>
    <mergeCell ref="O11:P13"/>
    <mergeCell ref="Z12:Z13"/>
    <mergeCell ref="AM61:AO61"/>
    <mergeCell ref="B59:C59"/>
    <mergeCell ref="B60:C60"/>
    <mergeCell ref="AM42:AO42"/>
    <mergeCell ref="AM55:AO55"/>
    <mergeCell ref="AM56:AO56"/>
    <mergeCell ref="AM57:AO57"/>
    <mergeCell ref="AM58:AO58"/>
    <mergeCell ref="AM59:AO59"/>
    <mergeCell ref="AM60:AO60"/>
    <mergeCell ref="B48:C48"/>
    <mergeCell ref="B49:C49"/>
    <mergeCell ref="B53:C53"/>
    <mergeCell ref="B54:C54"/>
    <mergeCell ref="AM43:AO43"/>
    <mergeCell ref="AM44:AO44"/>
    <mergeCell ref="AM45:AO45"/>
    <mergeCell ref="AM46:AO46"/>
    <mergeCell ref="AM47:AO47"/>
    <mergeCell ref="AM48:AO48"/>
    <mergeCell ref="AM49:AO49"/>
    <mergeCell ref="AM50:AO50"/>
    <mergeCell ref="AM51:AO51"/>
    <mergeCell ref="B52:C52"/>
    <mergeCell ref="U230:W232"/>
    <mergeCell ref="U233:W236"/>
    <mergeCell ref="X230:Z232"/>
    <mergeCell ref="X233:Z236"/>
    <mergeCell ref="AM214:AO214"/>
    <mergeCell ref="AB226:AO226"/>
    <mergeCell ref="AB227:AO227"/>
    <mergeCell ref="AB228:AO228"/>
    <mergeCell ref="AB229:AO229"/>
    <mergeCell ref="AB230:AO230"/>
    <mergeCell ref="B212:C212"/>
    <mergeCell ref="AM212:AO212"/>
    <mergeCell ref="B210:C210"/>
    <mergeCell ref="AM210:AO210"/>
    <mergeCell ref="B211:C211"/>
    <mergeCell ref="AM211:AO211"/>
    <mergeCell ref="B206:C206"/>
    <mergeCell ref="AM206:AO206"/>
    <mergeCell ref="B207:C207"/>
    <mergeCell ref="AM207:AO207"/>
    <mergeCell ref="U218:W220"/>
    <mergeCell ref="U221:W223"/>
    <mergeCell ref="AB224:AO224"/>
    <mergeCell ref="AM62:AO62"/>
    <mergeCell ref="AB220:AO220"/>
    <mergeCell ref="AB221:AO221"/>
    <mergeCell ref="AB222:AO222"/>
    <mergeCell ref="AB223:AO223"/>
    <mergeCell ref="AM213:AO213"/>
    <mergeCell ref="AB218:AO218"/>
    <mergeCell ref="AB219:AO219"/>
    <mergeCell ref="B34:C34"/>
    <mergeCell ref="B47:C47"/>
    <mergeCell ref="B23:C23"/>
    <mergeCell ref="B24:C24"/>
    <mergeCell ref="B25:C25"/>
    <mergeCell ref="B26:C26"/>
    <mergeCell ref="B27:C27"/>
    <mergeCell ref="B28:C28"/>
    <mergeCell ref="B29:C29"/>
    <mergeCell ref="B30:C30"/>
    <mergeCell ref="B31:C31"/>
    <mergeCell ref="B44:C44"/>
    <mergeCell ref="B45:C45"/>
    <mergeCell ref="B46:C46"/>
    <mergeCell ref="B36:C36"/>
    <mergeCell ref="B43:C43"/>
    <mergeCell ref="B32:C32"/>
    <mergeCell ref="B14:C14"/>
    <mergeCell ref="B15:C15"/>
    <mergeCell ref="B16:C16"/>
    <mergeCell ref="B17:C17"/>
    <mergeCell ref="B39:C39"/>
    <mergeCell ref="B61:C61"/>
    <mergeCell ref="B56:C56"/>
    <mergeCell ref="B57:C57"/>
    <mergeCell ref="B58:C58"/>
    <mergeCell ref="B35:C35"/>
    <mergeCell ref="B33:C33"/>
    <mergeCell ref="B37:C37"/>
    <mergeCell ref="B40:C40"/>
    <mergeCell ref="B41:C41"/>
    <mergeCell ref="B42:C42"/>
    <mergeCell ref="B38:C38"/>
    <mergeCell ref="B18:C18"/>
    <mergeCell ref="B19:C19"/>
    <mergeCell ref="B21:C21"/>
    <mergeCell ref="B22:C22"/>
    <mergeCell ref="B20:C20"/>
    <mergeCell ref="B55:C55"/>
    <mergeCell ref="B50:C50"/>
    <mergeCell ref="B51:C51"/>
    <mergeCell ref="AM52:AO52"/>
    <mergeCell ref="AM53:AO53"/>
    <mergeCell ref="AM54:AO54"/>
    <mergeCell ref="AB225:AO225"/>
    <mergeCell ref="BP56:BR59"/>
    <mergeCell ref="BP20:BR21"/>
    <mergeCell ref="BP22:BR23"/>
    <mergeCell ref="BP24:BR25"/>
    <mergeCell ref="BP26:BR27"/>
    <mergeCell ref="BP28:BR29"/>
    <mergeCell ref="BN58:BO59"/>
    <mergeCell ref="BK58:BK59"/>
    <mergeCell ref="BK60:BK61"/>
    <mergeCell ref="BL60:BM61"/>
    <mergeCell ref="BK56:BK57"/>
    <mergeCell ref="BL56:BM57"/>
    <mergeCell ref="BL58:BL59"/>
    <mergeCell ref="BM58:BM59"/>
    <mergeCell ref="AX56:AY57"/>
    <mergeCell ref="AU58:AU59"/>
    <mergeCell ref="BL28:BL29"/>
    <mergeCell ref="BN54:BO55"/>
    <mergeCell ref="AV58:AV59"/>
    <mergeCell ref="AW58:AW59"/>
    <mergeCell ref="AS39:AT46"/>
    <mergeCell ref="AU39:AU40"/>
    <mergeCell ref="AV39:AW40"/>
    <mergeCell ref="AZ43:BA44"/>
    <mergeCell ref="AV43:AW44"/>
    <mergeCell ref="AZ41:BA42"/>
    <mergeCell ref="AS35:BG36"/>
    <mergeCell ref="AS37:AT38"/>
    <mergeCell ref="AU45:AU46"/>
    <mergeCell ref="BB39:BG46"/>
    <mergeCell ref="AX43:AY44"/>
    <mergeCell ref="AX45:AY46"/>
    <mergeCell ref="AZ39:BA40"/>
    <mergeCell ref="AZ45:BA46"/>
    <mergeCell ref="AU43:AU44"/>
    <mergeCell ref="BS22:BX29"/>
    <mergeCell ref="BS20:BX21"/>
    <mergeCell ref="BS39:BX46"/>
    <mergeCell ref="BS37:BX38"/>
    <mergeCell ref="BI35:BX36"/>
    <mergeCell ref="BP37:BR38"/>
    <mergeCell ref="BP39:BR42"/>
    <mergeCell ref="BP43:BR46"/>
    <mergeCell ref="BS54:BX55"/>
    <mergeCell ref="BI52:BX53"/>
    <mergeCell ref="BP54:BR55"/>
    <mergeCell ref="BN22:BO23"/>
    <mergeCell ref="BN24:BO25"/>
    <mergeCell ref="BN26:BO27"/>
    <mergeCell ref="BK41:BK42"/>
    <mergeCell ref="BK28:BK29"/>
    <mergeCell ref="BK26:BK27"/>
    <mergeCell ref="BL26:BM27"/>
    <mergeCell ref="BK45:BK46"/>
    <mergeCell ref="BI39:BJ46"/>
    <mergeCell ref="BK39:BK40"/>
    <mergeCell ref="BL39:BM40"/>
    <mergeCell ref="BI54:BJ55"/>
    <mergeCell ref="BK54:BM55"/>
    <mergeCell ref="BN56:BO57"/>
    <mergeCell ref="AX58:AY59"/>
    <mergeCell ref="AX60:AY61"/>
    <mergeCell ref="AZ56:BA57"/>
    <mergeCell ref="BK37:BM38"/>
    <mergeCell ref="BN37:BO38"/>
    <mergeCell ref="BN41:BO42"/>
    <mergeCell ref="BN43:BO44"/>
    <mergeCell ref="BN45:BO46"/>
    <mergeCell ref="BB37:BG38"/>
    <mergeCell ref="AZ58:BA59"/>
    <mergeCell ref="AZ60:BA61"/>
  </mergeCells>
  <phoneticPr fontId="2"/>
  <conditionalFormatting sqref="B14:M62 B213:M213">
    <cfRule type="containsBlanks" dxfId="309" priority="302">
      <formula>LEN(TRIM(B14))=0</formula>
    </cfRule>
  </conditionalFormatting>
  <conditionalFormatting sqref="O14:AO62 O213:AO213">
    <cfRule type="containsBlanks" dxfId="308" priority="301">
      <formula>LEN(TRIM(O14))=0</formula>
    </cfRule>
  </conditionalFormatting>
  <conditionalFormatting sqref="B63:M63">
    <cfRule type="containsBlanks" dxfId="307" priority="300">
      <formula>LEN(TRIM(B63))=0</formula>
    </cfRule>
  </conditionalFormatting>
  <conditionalFormatting sqref="O63:AO63">
    <cfRule type="containsBlanks" dxfId="306" priority="299">
      <formula>LEN(TRIM(O63))=0</formula>
    </cfRule>
  </conditionalFormatting>
  <conditionalFormatting sqref="B212:M212">
    <cfRule type="containsBlanks" dxfId="305" priority="298">
      <formula>LEN(TRIM(B212))=0</formula>
    </cfRule>
  </conditionalFormatting>
  <conditionalFormatting sqref="O212:AO212">
    <cfRule type="containsBlanks" dxfId="304" priority="297">
      <formula>LEN(TRIM(O212))=0</formula>
    </cfRule>
  </conditionalFormatting>
  <conditionalFormatting sqref="B211:M211">
    <cfRule type="containsBlanks" dxfId="303" priority="296">
      <formula>LEN(TRIM(B211))=0</formula>
    </cfRule>
  </conditionalFormatting>
  <conditionalFormatting sqref="O211:AO211">
    <cfRule type="containsBlanks" dxfId="302" priority="295">
      <formula>LEN(TRIM(O211))=0</formula>
    </cfRule>
  </conditionalFormatting>
  <conditionalFormatting sqref="B210:M210">
    <cfRule type="containsBlanks" dxfId="301" priority="294">
      <formula>LEN(TRIM(B210))=0</formula>
    </cfRule>
  </conditionalFormatting>
  <conditionalFormatting sqref="O210:AO210">
    <cfRule type="containsBlanks" dxfId="300" priority="293">
      <formula>LEN(TRIM(O210))=0</formula>
    </cfRule>
  </conditionalFormatting>
  <conditionalFormatting sqref="B209:M209">
    <cfRule type="containsBlanks" dxfId="299" priority="292">
      <formula>LEN(TRIM(B209))=0</formula>
    </cfRule>
  </conditionalFormatting>
  <conditionalFormatting sqref="O209:AO209">
    <cfRule type="containsBlanks" dxfId="298" priority="291">
      <formula>LEN(TRIM(O209))=0</formula>
    </cfRule>
  </conditionalFormatting>
  <conditionalFormatting sqref="B208:M208">
    <cfRule type="containsBlanks" dxfId="297" priority="290">
      <formula>LEN(TRIM(B208))=0</formula>
    </cfRule>
  </conditionalFormatting>
  <conditionalFormatting sqref="O208:AO208">
    <cfRule type="containsBlanks" dxfId="296" priority="289">
      <formula>LEN(TRIM(O208))=0</formula>
    </cfRule>
  </conditionalFormatting>
  <conditionalFormatting sqref="B207:M207">
    <cfRule type="containsBlanks" dxfId="295" priority="288">
      <formula>LEN(TRIM(B207))=0</formula>
    </cfRule>
  </conditionalFormatting>
  <conditionalFormatting sqref="O207:AO207">
    <cfRule type="containsBlanks" dxfId="294" priority="287">
      <formula>LEN(TRIM(O207))=0</formula>
    </cfRule>
  </conditionalFormatting>
  <conditionalFormatting sqref="B206:M206">
    <cfRule type="containsBlanks" dxfId="293" priority="286">
      <formula>LEN(TRIM(B206))=0</formula>
    </cfRule>
  </conditionalFormatting>
  <conditionalFormatting sqref="O206:AO206">
    <cfRule type="containsBlanks" dxfId="292" priority="285">
      <formula>LEN(TRIM(O206))=0</formula>
    </cfRule>
  </conditionalFormatting>
  <conditionalFormatting sqref="B205:M205">
    <cfRule type="containsBlanks" dxfId="291" priority="284">
      <formula>LEN(TRIM(B205))=0</formula>
    </cfRule>
  </conditionalFormatting>
  <conditionalFormatting sqref="O205:AO205">
    <cfRule type="containsBlanks" dxfId="290" priority="283">
      <formula>LEN(TRIM(O205))=0</formula>
    </cfRule>
  </conditionalFormatting>
  <conditionalFormatting sqref="B204:M204">
    <cfRule type="containsBlanks" dxfId="289" priority="282">
      <formula>LEN(TRIM(B204))=0</formula>
    </cfRule>
  </conditionalFormatting>
  <conditionalFormatting sqref="O204:AO204">
    <cfRule type="containsBlanks" dxfId="288" priority="281">
      <formula>LEN(TRIM(O204))=0</formula>
    </cfRule>
  </conditionalFormatting>
  <conditionalFormatting sqref="B203:M203">
    <cfRule type="containsBlanks" dxfId="287" priority="280">
      <formula>LEN(TRIM(B203))=0</formula>
    </cfRule>
  </conditionalFormatting>
  <conditionalFormatting sqref="O203:AO203">
    <cfRule type="containsBlanks" dxfId="286" priority="279">
      <formula>LEN(TRIM(O203))=0</formula>
    </cfRule>
  </conditionalFormatting>
  <conditionalFormatting sqref="B202:M202">
    <cfRule type="containsBlanks" dxfId="285" priority="278">
      <formula>LEN(TRIM(B202))=0</formula>
    </cfRule>
  </conditionalFormatting>
  <conditionalFormatting sqref="O202:AO202">
    <cfRule type="containsBlanks" dxfId="284" priority="277">
      <formula>LEN(TRIM(O202))=0</formula>
    </cfRule>
  </conditionalFormatting>
  <conditionalFormatting sqref="B201:M201">
    <cfRule type="containsBlanks" dxfId="283" priority="276">
      <formula>LEN(TRIM(B201))=0</formula>
    </cfRule>
  </conditionalFormatting>
  <conditionalFormatting sqref="O201:AO201">
    <cfRule type="containsBlanks" dxfId="282" priority="275">
      <formula>LEN(TRIM(O201))=0</formula>
    </cfRule>
  </conditionalFormatting>
  <conditionalFormatting sqref="B200:M200">
    <cfRule type="containsBlanks" dxfId="281" priority="274">
      <formula>LEN(TRIM(B200))=0</formula>
    </cfRule>
  </conditionalFormatting>
  <conditionalFormatting sqref="O200:AO200">
    <cfRule type="containsBlanks" dxfId="280" priority="273">
      <formula>LEN(TRIM(O200))=0</formula>
    </cfRule>
  </conditionalFormatting>
  <conditionalFormatting sqref="B199:M199">
    <cfRule type="containsBlanks" dxfId="279" priority="272">
      <formula>LEN(TRIM(B199))=0</formula>
    </cfRule>
  </conditionalFormatting>
  <conditionalFormatting sqref="O199:AO199">
    <cfRule type="containsBlanks" dxfId="278" priority="271">
      <formula>LEN(TRIM(O199))=0</formula>
    </cfRule>
  </conditionalFormatting>
  <conditionalFormatting sqref="B198:M198">
    <cfRule type="containsBlanks" dxfId="277" priority="270">
      <formula>LEN(TRIM(B198))=0</formula>
    </cfRule>
  </conditionalFormatting>
  <conditionalFormatting sqref="O198:AO198">
    <cfRule type="containsBlanks" dxfId="276" priority="269">
      <formula>LEN(TRIM(O198))=0</formula>
    </cfRule>
  </conditionalFormatting>
  <conditionalFormatting sqref="B197:M197">
    <cfRule type="containsBlanks" dxfId="275" priority="268">
      <formula>LEN(TRIM(B197))=0</formula>
    </cfRule>
  </conditionalFormatting>
  <conditionalFormatting sqref="O197:AO197">
    <cfRule type="containsBlanks" dxfId="274" priority="267">
      <formula>LEN(TRIM(O197))=0</formula>
    </cfRule>
  </conditionalFormatting>
  <conditionalFormatting sqref="B196:M196">
    <cfRule type="containsBlanks" dxfId="273" priority="266">
      <formula>LEN(TRIM(B196))=0</formula>
    </cfRule>
  </conditionalFormatting>
  <conditionalFormatting sqref="O196:AO196">
    <cfRule type="containsBlanks" dxfId="272" priority="265">
      <formula>LEN(TRIM(O196))=0</formula>
    </cfRule>
  </conditionalFormatting>
  <conditionalFormatting sqref="B195:M195">
    <cfRule type="containsBlanks" dxfId="271" priority="264">
      <formula>LEN(TRIM(B195))=0</formula>
    </cfRule>
  </conditionalFormatting>
  <conditionalFormatting sqref="O195:AO195">
    <cfRule type="containsBlanks" dxfId="270" priority="263">
      <formula>LEN(TRIM(O195))=0</formula>
    </cfRule>
  </conditionalFormatting>
  <conditionalFormatting sqref="B176:M176">
    <cfRule type="containsBlanks" dxfId="269" priority="262">
      <formula>LEN(TRIM(B176))=0</formula>
    </cfRule>
  </conditionalFormatting>
  <conditionalFormatting sqref="O176:AO176">
    <cfRule type="containsBlanks" dxfId="268" priority="261">
      <formula>LEN(TRIM(O176))=0</formula>
    </cfRule>
  </conditionalFormatting>
  <conditionalFormatting sqref="B175:M175">
    <cfRule type="containsBlanks" dxfId="267" priority="260">
      <formula>LEN(TRIM(B175))=0</formula>
    </cfRule>
  </conditionalFormatting>
  <conditionalFormatting sqref="O175:AO175">
    <cfRule type="containsBlanks" dxfId="266" priority="259">
      <formula>LEN(TRIM(O175))=0</formula>
    </cfRule>
  </conditionalFormatting>
  <conditionalFormatting sqref="B174:M174">
    <cfRule type="containsBlanks" dxfId="265" priority="258">
      <formula>LEN(TRIM(B174))=0</formula>
    </cfRule>
  </conditionalFormatting>
  <conditionalFormatting sqref="O174:AO174">
    <cfRule type="containsBlanks" dxfId="264" priority="257">
      <formula>LEN(TRIM(O174))=0</formula>
    </cfRule>
  </conditionalFormatting>
  <conditionalFormatting sqref="B173:M173">
    <cfRule type="containsBlanks" dxfId="263" priority="256">
      <formula>LEN(TRIM(B173))=0</formula>
    </cfRule>
  </conditionalFormatting>
  <conditionalFormatting sqref="O173:AO173">
    <cfRule type="containsBlanks" dxfId="262" priority="255">
      <formula>LEN(TRIM(O173))=0</formula>
    </cfRule>
  </conditionalFormatting>
  <conditionalFormatting sqref="B172:M172">
    <cfRule type="containsBlanks" dxfId="261" priority="254">
      <formula>LEN(TRIM(B172))=0</formula>
    </cfRule>
  </conditionalFormatting>
  <conditionalFormatting sqref="O172:AO172">
    <cfRule type="containsBlanks" dxfId="260" priority="253">
      <formula>LEN(TRIM(O172))=0</formula>
    </cfRule>
  </conditionalFormatting>
  <conditionalFormatting sqref="B171:M171">
    <cfRule type="containsBlanks" dxfId="259" priority="252">
      <formula>LEN(TRIM(B171))=0</formula>
    </cfRule>
  </conditionalFormatting>
  <conditionalFormatting sqref="O171:AO171">
    <cfRule type="containsBlanks" dxfId="258" priority="251">
      <formula>LEN(TRIM(O171))=0</formula>
    </cfRule>
  </conditionalFormatting>
  <conditionalFormatting sqref="B170:M170">
    <cfRule type="containsBlanks" dxfId="257" priority="250">
      <formula>LEN(TRIM(B170))=0</formula>
    </cfRule>
  </conditionalFormatting>
  <conditionalFormatting sqref="O170:AO170">
    <cfRule type="containsBlanks" dxfId="256" priority="249">
      <formula>LEN(TRIM(O170))=0</formula>
    </cfRule>
  </conditionalFormatting>
  <conditionalFormatting sqref="B169:M169">
    <cfRule type="containsBlanks" dxfId="255" priority="248">
      <formula>LEN(TRIM(B169))=0</formula>
    </cfRule>
  </conditionalFormatting>
  <conditionalFormatting sqref="O169:AO169">
    <cfRule type="containsBlanks" dxfId="254" priority="247">
      <formula>LEN(TRIM(O169))=0</formula>
    </cfRule>
  </conditionalFormatting>
  <conditionalFormatting sqref="B168:M168">
    <cfRule type="containsBlanks" dxfId="253" priority="246">
      <formula>LEN(TRIM(B168))=0</formula>
    </cfRule>
  </conditionalFormatting>
  <conditionalFormatting sqref="O168:AO168">
    <cfRule type="containsBlanks" dxfId="252" priority="245">
      <formula>LEN(TRIM(O168))=0</formula>
    </cfRule>
  </conditionalFormatting>
  <conditionalFormatting sqref="B167:M167">
    <cfRule type="containsBlanks" dxfId="251" priority="244">
      <formula>LEN(TRIM(B167))=0</formula>
    </cfRule>
  </conditionalFormatting>
  <conditionalFormatting sqref="O167:AO167">
    <cfRule type="containsBlanks" dxfId="250" priority="243">
      <formula>LEN(TRIM(O167))=0</formula>
    </cfRule>
  </conditionalFormatting>
  <conditionalFormatting sqref="B166:M166">
    <cfRule type="containsBlanks" dxfId="249" priority="242">
      <formula>LEN(TRIM(B166))=0</formula>
    </cfRule>
  </conditionalFormatting>
  <conditionalFormatting sqref="O166:AO166">
    <cfRule type="containsBlanks" dxfId="248" priority="241">
      <formula>LEN(TRIM(O166))=0</formula>
    </cfRule>
  </conditionalFormatting>
  <conditionalFormatting sqref="B165:M165">
    <cfRule type="containsBlanks" dxfId="247" priority="240">
      <formula>LEN(TRIM(B165))=0</formula>
    </cfRule>
  </conditionalFormatting>
  <conditionalFormatting sqref="O165:AO165">
    <cfRule type="containsBlanks" dxfId="246" priority="239">
      <formula>LEN(TRIM(O165))=0</formula>
    </cfRule>
  </conditionalFormatting>
  <conditionalFormatting sqref="B164:M164">
    <cfRule type="containsBlanks" dxfId="245" priority="238">
      <formula>LEN(TRIM(B164))=0</formula>
    </cfRule>
  </conditionalFormatting>
  <conditionalFormatting sqref="O164:AO164">
    <cfRule type="containsBlanks" dxfId="244" priority="237">
      <formula>LEN(TRIM(O164))=0</formula>
    </cfRule>
  </conditionalFormatting>
  <conditionalFormatting sqref="B194:M194">
    <cfRule type="containsBlanks" dxfId="243" priority="236">
      <formula>LEN(TRIM(B194))=0</formula>
    </cfRule>
  </conditionalFormatting>
  <conditionalFormatting sqref="O194:AO194">
    <cfRule type="containsBlanks" dxfId="242" priority="235">
      <formula>LEN(TRIM(O194))=0</formula>
    </cfRule>
  </conditionalFormatting>
  <conditionalFormatting sqref="B193:M193">
    <cfRule type="containsBlanks" dxfId="241" priority="234">
      <formula>LEN(TRIM(B193))=0</formula>
    </cfRule>
  </conditionalFormatting>
  <conditionalFormatting sqref="O193:AO193">
    <cfRule type="containsBlanks" dxfId="240" priority="233">
      <formula>LEN(TRIM(O193))=0</formula>
    </cfRule>
  </conditionalFormatting>
  <conditionalFormatting sqref="B192:M192">
    <cfRule type="containsBlanks" dxfId="239" priority="232">
      <formula>LEN(TRIM(B192))=0</formula>
    </cfRule>
  </conditionalFormatting>
  <conditionalFormatting sqref="O192:AO192">
    <cfRule type="containsBlanks" dxfId="238" priority="231">
      <formula>LEN(TRIM(O192))=0</formula>
    </cfRule>
  </conditionalFormatting>
  <conditionalFormatting sqref="B191:M191">
    <cfRule type="containsBlanks" dxfId="237" priority="230">
      <formula>LEN(TRIM(B191))=0</formula>
    </cfRule>
  </conditionalFormatting>
  <conditionalFormatting sqref="O191:AO191">
    <cfRule type="containsBlanks" dxfId="236" priority="229">
      <formula>LEN(TRIM(O191))=0</formula>
    </cfRule>
  </conditionalFormatting>
  <conditionalFormatting sqref="B190:M190">
    <cfRule type="containsBlanks" dxfId="235" priority="228">
      <formula>LEN(TRIM(B190))=0</formula>
    </cfRule>
  </conditionalFormatting>
  <conditionalFormatting sqref="O190:AO190">
    <cfRule type="containsBlanks" dxfId="234" priority="227">
      <formula>LEN(TRIM(O190))=0</formula>
    </cfRule>
  </conditionalFormatting>
  <conditionalFormatting sqref="B189:M189">
    <cfRule type="containsBlanks" dxfId="233" priority="226">
      <formula>LEN(TRIM(B189))=0</formula>
    </cfRule>
  </conditionalFormatting>
  <conditionalFormatting sqref="O189:AO189">
    <cfRule type="containsBlanks" dxfId="232" priority="225">
      <formula>LEN(TRIM(O189))=0</formula>
    </cfRule>
  </conditionalFormatting>
  <conditionalFormatting sqref="B188:M188">
    <cfRule type="containsBlanks" dxfId="231" priority="224">
      <formula>LEN(TRIM(B188))=0</formula>
    </cfRule>
  </conditionalFormatting>
  <conditionalFormatting sqref="O188:AO188">
    <cfRule type="containsBlanks" dxfId="230" priority="223">
      <formula>LEN(TRIM(O188))=0</formula>
    </cfRule>
  </conditionalFormatting>
  <conditionalFormatting sqref="B187:M187">
    <cfRule type="containsBlanks" dxfId="229" priority="222">
      <formula>LEN(TRIM(B187))=0</formula>
    </cfRule>
  </conditionalFormatting>
  <conditionalFormatting sqref="O187:AO187">
    <cfRule type="containsBlanks" dxfId="228" priority="221">
      <formula>LEN(TRIM(O187))=0</formula>
    </cfRule>
  </conditionalFormatting>
  <conditionalFormatting sqref="B186:M186">
    <cfRule type="containsBlanks" dxfId="227" priority="220">
      <formula>LEN(TRIM(B186))=0</formula>
    </cfRule>
  </conditionalFormatting>
  <conditionalFormatting sqref="O186:AO186">
    <cfRule type="containsBlanks" dxfId="226" priority="219">
      <formula>LEN(TRIM(O186))=0</formula>
    </cfRule>
  </conditionalFormatting>
  <conditionalFormatting sqref="B185:M185">
    <cfRule type="containsBlanks" dxfId="225" priority="218">
      <formula>LEN(TRIM(B185))=0</formula>
    </cfRule>
  </conditionalFormatting>
  <conditionalFormatting sqref="O185:AO185">
    <cfRule type="containsBlanks" dxfId="224" priority="217">
      <formula>LEN(TRIM(O185))=0</formula>
    </cfRule>
  </conditionalFormatting>
  <conditionalFormatting sqref="B184:M184">
    <cfRule type="containsBlanks" dxfId="223" priority="216">
      <formula>LEN(TRIM(B184))=0</formula>
    </cfRule>
  </conditionalFormatting>
  <conditionalFormatting sqref="O184:AO184">
    <cfRule type="containsBlanks" dxfId="222" priority="215">
      <formula>LEN(TRIM(O184))=0</formula>
    </cfRule>
  </conditionalFormatting>
  <conditionalFormatting sqref="B183:M183">
    <cfRule type="containsBlanks" dxfId="221" priority="214">
      <formula>LEN(TRIM(B183))=0</formula>
    </cfRule>
  </conditionalFormatting>
  <conditionalFormatting sqref="O183:AO183">
    <cfRule type="containsBlanks" dxfId="220" priority="213">
      <formula>LEN(TRIM(O183))=0</formula>
    </cfRule>
  </conditionalFormatting>
  <conditionalFormatting sqref="B182:M182">
    <cfRule type="containsBlanks" dxfId="219" priority="212">
      <formula>LEN(TRIM(B182))=0</formula>
    </cfRule>
  </conditionalFormatting>
  <conditionalFormatting sqref="O182:AO182">
    <cfRule type="containsBlanks" dxfId="218" priority="211">
      <formula>LEN(TRIM(O182))=0</formula>
    </cfRule>
  </conditionalFormatting>
  <conditionalFormatting sqref="B181:M181">
    <cfRule type="containsBlanks" dxfId="217" priority="210">
      <formula>LEN(TRIM(B181))=0</formula>
    </cfRule>
  </conditionalFormatting>
  <conditionalFormatting sqref="O181:AO181">
    <cfRule type="containsBlanks" dxfId="216" priority="209">
      <formula>LEN(TRIM(O181))=0</formula>
    </cfRule>
  </conditionalFormatting>
  <conditionalFormatting sqref="B180:M180">
    <cfRule type="containsBlanks" dxfId="215" priority="208">
      <formula>LEN(TRIM(B180))=0</formula>
    </cfRule>
  </conditionalFormatting>
  <conditionalFormatting sqref="O180:AO180">
    <cfRule type="containsBlanks" dxfId="214" priority="207">
      <formula>LEN(TRIM(O180))=0</formula>
    </cfRule>
  </conditionalFormatting>
  <conditionalFormatting sqref="B179:M179">
    <cfRule type="containsBlanks" dxfId="213" priority="206">
      <formula>LEN(TRIM(B179))=0</formula>
    </cfRule>
  </conditionalFormatting>
  <conditionalFormatting sqref="O179:AO179">
    <cfRule type="containsBlanks" dxfId="212" priority="205">
      <formula>LEN(TRIM(O179))=0</formula>
    </cfRule>
  </conditionalFormatting>
  <conditionalFormatting sqref="B178:M178">
    <cfRule type="containsBlanks" dxfId="211" priority="204">
      <formula>LEN(TRIM(B178))=0</formula>
    </cfRule>
  </conditionalFormatting>
  <conditionalFormatting sqref="O178:AO178">
    <cfRule type="containsBlanks" dxfId="210" priority="203">
      <formula>LEN(TRIM(O178))=0</formula>
    </cfRule>
  </conditionalFormatting>
  <conditionalFormatting sqref="B177:M177">
    <cfRule type="containsBlanks" dxfId="209" priority="202">
      <formula>LEN(TRIM(B177))=0</formula>
    </cfRule>
  </conditionalFormatting>
  <conditionalFormatting sqref="O177:AO177">
    <cfRule type="containsBlanks" dxfId="208" priority="201">
      <formula>LEN(TRIM(O177))=0</formula>
    </cfRule>
  </conditionalFormatting>
  <conditionalFormatting sqref="B163:M163">
    <cfRule type="containsBlanks" dxfId="207" priority="200">
      <formula>LEN(TRIM(B163))=0</formula>
    </cfRule>
  </conditionalFormatting>
  <conditionalFormatting sqref="O163:AO163">
    <cfRule type="containsBlanks" dxfId="206" priority="199">
      <formula>LEN(TRIM(O163))=0</formula>
    </cfRule>
  </conditionalFormatting>
  <conditionalFormatting sqref="B162:M162">
    <cfRule type="containsBlanks" dxfId="205" priority="198">
      <formula>LEN(TRIM(B162))=0</formula>
    </cfRule>
  </conditionalFormatting>
  <conditionalFormatting sqref="O162:AO162">
    <cfRule type="containsBlanks" dxfId="204" priority="197">
      <formula>LEN(TRIM(O162))=0</formula>
    </cfRule>
  </conditionalFormatting>
  <conditionalFormatting sqref="B161:M161">
    <cfRule type="containsBlanks" dxfId="203" priority="196">
      <formula>LEN(TRIM(B161))=0</formula>
    </cfRule>
  </conditionalFormatting>
  <conditionalFormatting sqref="O161:AO161">
    <cfRule type="containsBlanks" dxfId="202" priority="195">
      <formula>LEN(TRIM(O161))=0</formula>
    </cfRule>
  </conditionalFormatting>
  <conditionalFormatting sqref="B160:M160">
    <cfRule type="containsBlanks" dxfId="201" priority="194">
      <formula>LEN(TRIM(B160))=0</formula>
    </cfRule>
  </conditionalFormatting>
  <conditionalFormatting sqref="O160:AO160">
    <cfRule type="containsBlanks" dxfId="200" priority="193">
      <formula>LEN(TRIM(O160))=0</formula>
    </cfRule>
  </conditionalFormatting>
  <conditionalFormatting sqref="B159:M159">
    <cfRule type="containsBlanks" dxfId="199" priority="192">
      <formula>LEN(TRIM(B159))=0</formula>
    </cfRule>
  </conditionalFormatting>
  <conditionalFormatting sqref="O159:AO159">
    <cfRule type="containsBlanks" dxfId="198" priority="191">
      <formula>LEN(TRIM(O159))=0</formula>
    </cfRule>
  </conditionalFormatting>
  <conditionalFormatting sqref="B158:M158">
    <cfRule type="containsBlanks" dxfId="197" priority="190">
      <formula>LEN(TRIM(B158))=0</formula>
    </cfRule>
  </conditionalFormatting>
  <conditionalFormatting sqref="O158:AO158">
    <cfRule type="containsBlanks" dxfId="196" priority="189">
      <formula>LEN(TRIM(O158))=0</formula>
    </cfRule>
  </conditionalFormatting>
  <conditionalFormatting sqref="B157:M157">
    <cfRule type="containsBlanks" dxfId="195" priority="188">
      <formula>LEN(TRIM(B157))=0</formula>
    </cfRule>
  </conditionalFormatting>
  <conditionalFormatting sqref="O157:AO157">
    <cfRule type="containsBlanks" dxfId="194" priority="187">
      <formula>LEN(TRIM(O157))=0</formula>
    </cfRule>
  </conditionalFormatting>
  <conditionalFormatting sqref="B156:M156">
    <cfRule type="containsBlanks" dxfId="193" priority="186">
      <formula>LEN(TRIM(B156))=0</formula>
    </cfRule>
  </conditionalFormatting>
  <conditionalFormatting sqref="O156:AO156">
    <cfRule type="containsBlanks" dxfId="192" priority="185">
      <formula>LEN(TRIM(O156))=0</formula>
    </cfRule>
  </conditionalFormatting>
  <conditionalFormatting sqref="B155:M155">
    <cfRule type="containsBlanks" dxfId="191" priority="184">
      <formula>LEN(TRIM(B155))=0</formula>
    </cfRule>
  </conditionalFormatting>
  <conditionalFormatting sqref="O155:AO155">
    <cfRule type="containsBlanks" dxfId="190" priority="183">
      <formula>LEN(TRIM(O155))=0</formula>
    </cfRule>
  </conditionalFormatting>
  <conditionalFormatting sqref="B154:M154">
    <cfRule type="containsBlanks" dxfId="189" priority="182">
      <formula>LEN(TRIM(B154))=0</formula>
    </cfRule>
  </conditionalFormatting>
  <conditionalFormatting sqref="O154:AO154">
    <cfRule type="containsBlanks" dxfId="188" priority="181">
      <formula>LEN(TRIM(O154))=0</formula>
    </cfRule>
  </conditionalFormatting>
  <conditionalFormatting sqref="B153:M153">
    <cfRule type="containsBlanks" dxfId="187" priority="180">
      <formula>LEN(TRIM(B153))=0</formula>
    </cfRule>
  </conditionalFormatting>
  <conditionalFormatting sqref="O153:AO153">
    <cfRule type="containsBlanks" dxfId="186" priority="179">
      <formula>LEN(TRIM(O153))=0</formula>
    </cfRule>
  </conditionalFormatting>
  <conditionalFormatting sqref="B152:M152">
    <cfRule type="containsBlanks" dxfId="185" priority="178">
      <formula>LEN(TRIM(B152))=0</formula>
    </cfRule>
  </conditionalFormatting>
  <conditionalFormatting sqref="O152:AO152">
    <cfRule type="containsBlanks" dxfId="184" priority="177">
      <formula>LEN(TRIM(O152))=0</formula>
    </cfRule>
  </conditionalFormatting>
  <conditionalFormatting sqref="B151:M151">
    <cfRule type="containsBlanks" dxfId="183" priority="176">
      <formula>LEN(TRIM(B151))=0</formula>
    </cfRule>
  </conditionalFormatting>
  <conditionalFormatting sqref="O151:AO151">
    <cfRule type="containsBlanks" dxfId="182" priority="175">
      <formula>LEN(TRIM(O151))=0</formula>
    </cfRule>
  </conditionalFormatting>
  <conditionalFormatting sqref="B150:M150">
    <cfRule type="containsBlanks" dxfId="181" priority="174">
      <formula>LEN(TRIM(B150))=0</formula>
    </cfRule>
  </conditionalFormatting>
  <conditionalFormatting sqref="O150:AO150">
    <cfRule type="containsBlanks" dxfId="180" priority="173">
      <formula>LEN(TRIM(O150))=0</formula>
    </cfRule>
  </conditionalFormatting>
  <conditionalFormatting sqref="B149:M149">
    <cfRule type="containsBlanks" dxfId="179" priority="172">
      <formula>LEN(TRIM(B149))=0</formula>
    </cfRule>
  </conditionalFormatting>
  <conditionalFormatting sqref="O149:AO149">
    <cfRule type="containsBlanks" dxfId="178" priority="171">
      <formula>LEN(TRIM(O149))=0</formula>
    </cfRule>
  </conditionalFormatting>
  <conditionalFormatting sqref="B148:M148">
    <cfRule type="containsBlanks" dxfId="177" priority="170">
      <formula>LEN(TRIM(B148))=0</formula>
    </cfRule>
  </conditionalFormatting>
  <conditionalFormatting sqref="O148:AO148">
    <cfRule type="containsBlanks" dxfId="176" priority="169">
      <formula>LEN(TRIM(O148))=0</formula>
    </cfRule>
  </conditionalFormatting>
  <conditionalFormatting sqref="B147:M147">
    <cfRule type="containsBlanks" dxfId="175" priority="168">
      <formula>LEN(TRIM(B147))=0</formula>
    </cfRule>
  </conditionalFormatting>
  <conditionalFormatting sqref="O147:AO147">
    <cfRule type="containsBlanks" dxfId="174" priority="167">
      <formula>LEN(TRIM(O147))=0</formula>
    </cfRule>
  </conditionalFormatting>
  <conditionalFormatting sqref="B146:M146">
    <cfRule type="containsBlanks" dxfId="173" priority="166">
      <formula>LEN(TRIM(B146))=0</formula>
    </cfRule>
  </conditionalFormatting>
  <conditionalFormatting sqref="O146:AO146">
    <cfRule type="containsBlanks" dxfId="172" priority="165">
      <formula>LEN(TRIM(O146))=0</formula>
    </cfRule>
  </conditionalFormatting>
  <conditionalFormatting sqref="B145:M145">
    <cfRule type="containsBlanks" dxfId="171" priority="164">
      <formula>LEN(TRIM(B145))=0</formula>
    </cfRule>
  </conditionalFormatting>
  <conditionalFormatting sqref="O145:AO145">
    <cfRule type="containsBlanks" dxfId="170" priority="163">
      <formula>LEN(TRIM(O145))=0</formula>
    </cfRule>
  </conditionalFormatting>
  <conditionalFormatting sqref="B126:M126">
    <cfRule type="containsBlanks" dxfId="169" priority="162">
      <formula>LEN(TRIM(B126))=0</formula>
    </cfRule>
  </conditionalFormatting>
  <conditionalFormatting sqref="O126:AO126">
    <cfRule type="containsBlanks" dxfId="168" priority="161">
      <formula>LEN(TRIM(O126))=0</formula>
    </cfRule>
  </conditionalFormatting>
  <conditionalFormatting sqref="B125:M125">
    <cfRule type="containsBlanks" dxfId="167" priority="160">
      <formula>LEN(TRIM(B125))=0</formula>
    </cfRule>
  </conditionalFormatting>
  <conditionalFormatting sqref="O125:AO125">
    <cfRule type="containsBlanks" dxfId="166" priority="159">
      <formula>LEN(TRIM(O125))=0</formula>
    </cfRule>
  </conditionalFormatting>
  <conditionalFormatting sqref="B124:M124">
    <cfRule type="containsBlanks" dxfId="165" priority="158">
      <formula>LEN(TRIM(B124))=0</formula>
    </cfRule>
  </conditionalFormatting>
  <conditionalFormatting sqref="O124:AO124">
    <cfRule type="containsBlanks" dxfId="164" priority="157">
      <formula>LEN(TRIM(O124))=0</formula>
    </cfRule>
  </conditionalFormatting>
  <conditionalFormatting sqref="B123:M123">
    <cfRule type="containsBlanks" dxfId="163" priority="156">
      <formula>LEN(TRIM(B123))=0</formula>
    </cfRule>
  </conditionalFormatting>
  <conditionalFormatting sqref="O123:AO123">
    <cfRule type="containsBlanks" dxfId="162" priority="155">
      <formula>LEN(TRIM(O123))=0</formula>
    </cfRule>
  </conditionalFormatting>
  <conditionalFormatting sqref="B122:M122">
    <cfRule type="containsBlanks" dxfId="161" priority="154">
      <formula>LEN(TRIM(B122))=0</formula>
    </cfRule>
  </conditionalFormatting>
  <conditionalFormatting sqref="O122:AO122">
    <cfRule type="containsBlanks" dxfId="160" priority="153">
      <formula>LEN(TRIM(O122))=0</formula>
    </cfRule>
  </conditionalFormatting>
  <conditionalFormatting sqref="B121:M121">
    <cfRule type="containsBlanks" dxfId="159" priority="152">
      <formula>LEN(TRIM(B121))=0</formula>
    </cfRule>
  </conditionalFormatting>
  <conditionalFormatting sqref="O121:AO121">
    <cfRule type="containsBlanks" dxfId="158" priority="151">
      <formula>LEN(TRIM(O121))=0</formula>
    </cfRule>
  </conditionalFormatting>
  <conditionalFormatting sqref="B120:M120">
    <cfRule type="containsBlanks" dxfId="157" priority="150">
      <formula>LEN(TRIM(B120))=0</formula>
    </cfRule>
  </conditionalFormatting>
  <conditionalFormatting sqref="O120:AO120">
    <cfRule type="containsBlanks" dxfId="156" priority="149">
      <formula>LEN(TRIM(O120))=0</formula>
    </cfRule>
  </conditionalFormatting>
  <conditionalFormatting sqref="B119:M119">
    <cfRule type="containsBlanks" dxfId="155" priority="148">
      <formula>LEN(TRIM(B119))=0</formula>
    </cfRule>
  </conditionalFormatting>
  <conditionalFormatting sqref="O119:AO119">
    <cfRule type="containsBlanks" dxfId="154" priority="147">
      <formula>LEN(TRIM(O119))=0</formula>
    </cfRule>
  </conditionalFormatting>
  <conditionalFormatting sqref="B118:M118">
    <cfRule type="containsBlanks" dxfId="153" priority="146">
      <formula>LEN(TRIM(B118))=0</formula>
    </cfRule>
  </conditionalFormatting>
  <conditionalFormatting sqref="O118:AO118">
    <cfRule type="containsBlanks" dxfId="152" priority="145">
      <formula>LEN(TRIM(O118))=0</formula>
    </cfRule>
  </conditionalFormatting>
  <conditionalFormatting sqref="B117:M117">
    <cfRule type="containsBlanks" dxfId="151" priority="144">
      <formula>LEN(TRIM(B117))=0</formula>
    </cfRule>
  </conditionalFormatting>
  <conditionalFormatting sqref="O117:AO117">
    <cfRule type="containsBlanks" dxfId="150" priority="143">
      <formula>LEN(TRIM(O117))=0</formula>
    </cfRule>
  </conditionalFormatting>
  <conditionalFormatting sqref="B116:M116">
    <cfRule type="containsBlanks" dxfId="149" priority="142">
      <formula>LEN(TRIM(B116))=0</formula>
    </cfRule>
  </conditionalFormatting>
  <conditionalFormatting sqref="O116:AO116">
    <cfRule type="containsBlanks" dxfId="148" priority="141">
      <formula>LEN(TRIM(O116))=0</formula>
    </cfRule>
  </conditionalFormatting>
  <conditionalFormatting sqref="B115:M115">
    <cfRule type="containsBlanks" dxfId="147" priority="140">
      <formula>LEN(TRIM(B115))=0</formula>
    </cfRule>
  </conditionalFormatting>
  <conditionalFormatting sqref="O115:AO115">
    <cfRule type="containsBlanks" dxfId="146" priority="139">
      <formula>LEN(TRIM(O115))=0</formula>
    </cfRule>
  </conditionalFormatting>
  <conditionalFormatting sqref="B114:M114">
    <cfRule type="containsBlanks" dxfId="145" priority="138">
      <formula>LEN(TRIM(B114))=0</formula>
    </cfRule>
  </conditionalFormatting>
  <conditionalFormatting sqref="O114:AO114">
    <cfRule type="containsBlanks" dxfId="144" priority="137">
      <formula>LEN(TRIM(O114))=0</formula>
    </cfRule>
  </conditionalFormatting>
  <conditionalFormatting sqref="B144:M144">
    <cfRule type="containsBlanks" dxfId="143" priority="136">
      <formula>LEN(TRIM(B144))=0</formula>
    </cfRule>
  </conditionalFormatting>
  <conditionalFormatting sqref="O144:AO144">
    <cfRule type="containsBlanks" dxfId="142" priority="135">
      <formula>LEN(TRIM(O144))=0</formula>
    </cfRule>
  </conditionalFormatting>
  <conditionalFormatting sqref="B143:M143">
    <cfRule type="containsBlanks" dxfId="141" priority="134">
      <formula>LEN(TRIM(B143))=0</formula>
    </cfRule>
  </conditionalFormatting>
  <conditionalFormatting sqref="O143:AO143">
    <cfRule type="containsBlanks" dxfId="140" priority="133">
      <formula>LEN(TRIM(O143))=0</formula>
    </cfRule>
  </conditionalFormatting>
  <conditionalFormatting sqref="B142:M142">
    <cfRule type="containsBlanks" dxfId="139" priority="132">
      <formula>LEN(TRIM(B142))=0</formula>
    </cfRule>
  </conditionalFormatting>
  <conditionalFormatting sqref="O142:AO142">
    <cfRule type="containsBlanks" dxfId="138" priority="131">
      <formula>LEN(TRIM(O142))=0</formula>
    </cfRule>
  </conditionalFormatting>
  <conditionalFormatting sqref="B141:M141">
    <cfRule type="containsBlanks" dxfId="137" priority="130">
      <formula>LEN(TRIM(B141))=0</formula>
    </cfRule>
  </conditionalFormatting>
  <conditionalFormatting sqref="O141:AO141">
    <cfRule type="containsBlanks" dxfId="136" priority="129">
      <formula>LEN(TRIM(O141))=0</formula>
    </cfRule>
  </conditionalFormatting>
  <conditionalFormatting sqref="B140:M140">
    <cfRule type="containsBlanks" dxfId="135" priority="128">
      <formula>LEN(TRIM(B140))=0</formula>
    </cfRule>
  </conditionalFormatting>
  <conditionalFormatting sqref="O140:AO140">
    <cfRule type="containsBlanks" dxfId="134" priority="127">
      <formula>LEN(TRIM(O140))=0</formula>
    </cfRule>
  </conditionalFormatting>
  <conditionalFormatting sqref="B139:M139">
    <cfRule type="containsBlanks" dxfId="133" priority="126">
      <formula>LEN(TRIM(B139))=0</formula>
    </cfRule>
  </conditionalFormatting>
  <conditionalFormatting sqref="O139:AO139">
    <cfRule type="containsBlanks" dxfId="132" priority="125">
      <formula>LEN(TRIM(O139))=0</formula>
    </cfRule>
  </conditionalFormatting>
  <conditionalFormatting sqref="B138:M138">
    <cfRule type="containsBlanks" dxfId="131" priority="124">
      <formula>LEN(TRIM(B138))=0</formula>
    </cfRule>
  </conditionalFormatting>
  <conditionalFormatting sqref="O138:AO138">
    <cfRule type="containsBlanks" dxfId="130" priority="123">
      <formula>LEN(TRIM(O138))=0</formula>
    </cfRule>
  </conditionalFormatting>
  <conditionalFormatting sqref="B137:M137">
    <cfRule type="containsBlanks" dxfId="129" priority="122">
      <formula>LEN(TRIM(B137))=0</formula>
    </cfRule>
  </conditionalFormatting>
  <conditionalFormatting sqref="O137:AO137">
    <cfRule type="containsBlanks" dxfId="128" priority="121">
      <formula>LEN(TRIM(O137))=0</formula>
    </cfRule>
  </conditionalFormatting>
  <conditionalFormatting sqref="B136:M136">
    <cfRule type="containsBlanks" dxfId="127" priority="120">
      <formula>LEN(TRIM(B136))=0</formula>
    </cfRule>
  </conditionalFormatting>
  <conditionalFormatting sqref="O136:AO136">
    <cfRule type="containsBlanks" dxfId="126" priority="119">
      <formula>LEN(TRIM(O136))=0</formula>
    </cfRule>
  </conditionalFormatting>
  <conditionalFormatting sqref="B135:M135">
    <cfRule type="containsBlanks" dxfId="125" priority="118">
      <formula>LEN(TRIM(B135))=0</formula>
    </cfRule>
  </conditionalFormatting>
  <conditionalFormatting sqref="O135:AO135">
    <cfRule type="containsBlanks" dxfId="124" priority="117">
      <formula>LEN(TRIM(O135))=0</formula>
    </cfRule>
  </conditionalFormatting>
  <conditionalFormatting sqref="B134:M134">
    <cfRule type="containsBlanks" dxfId="123" priority="116">
      <formula>LEN(TRIM(B134))=0</formula>
    </cfRule>
  </conditionalFormatting>
  <conditionalFormatting sqref="O134:AO134">
    <cfRule type="containsBlanks" dxfId="122" priority="115">
      <formula>LEN(TRIM(O134))=0</formula>
    </cfRule>
  </conditionalFormatting>
  <conditionalFormatting sqref="B133:M133">
    <cfRule type="containsBlanks" dxfId="121" priority="114">
      <formula>LEN(TRIM(B133))=0</formula>
    </cfRule>
  </conditionalFormatting>
  <conditionalFormatting sqref="O133:AO133">
    <cfRule type="containsBlanks" dxfId="120" priority="113">
      <formula>LEN(TRIM(O133))=0</formula>
    </cfRule>
  </conditionalFormatting>
  <conditionalFormatting sqref="B132:M132">
    <cfRule type="containsBlanks" dxfId="119" priority="112">
      <formula>LEN(TRIM(B132))=0</formula>
    </cfRule>
  </conditionalFormatting>
  <conditionalFormatting sqref="O132:AO132">
    <cfRule type="containsBlanks" dxfId="118" priority="111">
      <formula>LEN(TRIM(O132))=0</formula>
    </cfRule>
  </conditionalFormatting>
  <conditionalFormatting sqref="B131:M131">
    <cfRule type="containsBlanks" dxfId="117" priority="110">
      <formula>LEN(TRIM(B131))=0</formula>
    </cfRule>
  </conditionalFormatting>
  <conditionalFormatting sqref="O131:AO131">
    <cfRule type="containsBlanks" dxfId="116" priority="109">
      <formula>LEN(TRIM(O131))=0</formula>
    </cfRule>
  </conditionalFormatting>
  <conditionalFormatting sqref="B130:M130">
    <cfRule type="containsBlanks" dxfId="115" priority="108">
      <formula>LEN(TRIM(B130))=0</formula>
    </cfRule>
  </conditionalFormatting>
  <conditionalFormatting sqref="O130:AO130">
    <cfRule type="containsBlanks" dxfId="114" priority="107">
      <formula>LEN(TRIM(O130))=0</formula>
    </cfRule>
  </conditionalFormatting>
  <conditionalFormatting sqref="B129:M129">
    <cfRule type="containsBlanks" dxfId="113" priority="106">
      <formula>LEN(TRIM(B129))=0</formula>
    </cfRule>
  </conditionalFormatting>
  <conditionalFormatting sqref="O129:AO129">
    <cfRule type="containsBlanks" dxfId="112" priority="105">
      <formula>LEN(TRIM(O129))=0</formula>
    </cfRule>
  </conditionalFormatting>
  <conditionalFormatting sqref="B128:M128">
    <cfRule type="containsBlanks" dxfId="111" priority="104">
      <formula>LEN(TRIM(B128))=0</formula>
    </cfRule>
  </conditionalFormatting>
  <conditionalFormatting sqref="O128:AO128">
    <cfRule type="containsBlanks" dxfId="110" priority="103">
      <formula>LEN(TRIM(O128))=0</formula>
    </cfRule>
  </conditionalFormatting>
  <conditionalFormatting sqref="B127:M127">
    <cfRule type="containsBlanks" dxfId="109" priority="102">
      <formula>LEN(TRIM(B127))=0</formula>
    </cfRule>
  </conditionalFormatting>
  <conditionalFormatting sqref="O127:AO127">
    <cfRule type="containsBlanks" dxfId="108" priority="101">
      <formula>LEN(TRIM(O127))=0</formula>
    </cfRule>
  </conditionalFormatting>
  <conditionalFormatting sqref="B113:M113">
    <cfRule type="containsBlanks" dxfId="107" priority="100">
      <formula>LEN(TRIM(B113))=0</formula>
    </cfRule>
  </conditionalFormatting>
  <conditionalFormatting sqref="O113:AO113">
    <cfRule type="containsBlanks" dxfId="106" priority="99">
      <formula>LEN(TRIM(O113))=0</formula>
    </cfRule>
  </conditionalFormatting>
  <conditionalFormatting sqref="B112:M112">
    <cfRule type="containsBlanks" dxfId="105" priority="98">
      <formula>LEN(TRIM(B112))=0</formula>
    </cfRule>
  </conditionalFormatting>
  <conditionalFormatting sqref="O112:AO112">
    <cfRule type="containsBlanks" dxfId="104" priority="97">
      <formula>LEN(TRIM(O112))=0</formula>
    </cfRule>
  </conditionalFormatting>
  <conditionalFormatting sqref="B111:M111">
    <cfRule type="containsBlanks" dxfId="103" priority="96">
      <formula>LEN(TRIM(B111))=0</formula>
    </cfRule>
  </conditionalFormatting>
  <conditionalFormatting sqref="O111:AO111">
    <cfRule type="containsBlanks" dxfId="102" priority="95">
      <formula>LEN(TRIM(O111))=0</formula>
    </cfRule>
  </conditionalFormatting>
  <conditionalFormatting sqref="B110:M110">
    <cfRule type="containsBlanks" dxfId="101" priority="94">
      <formula>LEN(TRIM(B110))=0</formula>
    </cfRule>
  </conditionalFormatting>
  <conditionalFormatting sqref="O110:AO110">
    <cfRule type="containsBlanks" dxfId="100" priority="93">
      <formula>LEN(TRIM(O110))=0</formula>
    </cfRule>
  </conditionalFormatting>
  <conditionalFormatting sqref="B109:M109">
    <cfRule type="containsBlanks" dxfId="99" priority="92">
      <formula>LEN(TRIM(B109))=0</formula>
    </cfRule>
  </conditionalFormatting>
  <conditionalFormatting sqref="O109:AO109">
    <cfRule type="containsBlanks" dxfId="98" priority="91">
      <formula>LEN(TRIM(O109))=0</formula>
    </cfRule>
  </conditionalFormatting>
  <conditionalFormatting sqref="B108:M108">
    <cfRule type="containsBlanks" dxfId="97" priority="90">
      <formula>LEN(TRIM(B108))=0</formula>
    </cfRule>
  </conditionalFormatting>
  <conditionalFormatting sqref="O108:AO108">
    <cfRule type="containsBlanks" dxfId="96" priority="89">
      <formula>LEN(TRIM(O108))=0</formula>
    </cfRule>
  </conditionalFormatting>
  <conditionalFormatting sqref="B107:M107">
    <cfRule type="containsBlanks" dxfId="95" priority="88">
      <formula>LEN(TRIM(B107))=0</formula>
    </cfRule>
  </conditionalFormatting>
  <conditionalFormatting sqref="O107:AO107">
    <cfRule type="containsBlanks" dxfId="94" priority="87">
      <formula>LEN(TRIM(O107))=0</formula>
    </cfRule>
  </conditionalFormatting>
  <conditionalFormatting sqref="B106:M106">
    <cfRule type="containsBlanks" dxfId="93" priority="86">
      <formula>LEN(TRIM(B106))=0</formula>
    </cfRule>
  </conditionalFormatting>
  <conditionalFormatting sqref="O106:AO106">
    <cfRule type="containsBlanks" dxfId="92" priority="85">
      <formula>LEN(TRIM(O106))=0</formula>
    </cfRule>
  </conditionalFormatting>
  <conditionalFormatting sqref="B105:M105">
    <cfRule type="containsBlanks" dxfId="91" priority="84">
      <formula>LEN(TRIM(B105))=0</formula>
    </cfRule>
  </conditionalFormatting>
  <conditionalFormatting sqref="O105:AO105">
    <cfRule type="containsBlanks" dxfId="90" priority="83">
      <formula>LEN(TRIM(O105))=0</formula>
    </cfRule>
  </conditionalFormatting>
  <conditionalFormatting sqref="B104:M104">
    <cfRule type="containsBlanks" dxfId="89" priority="82">
      <formula>LEN(TRIM(B104))=0</formula>
    </cfRule>
  </conditionalFormatting>
  <conditionalFormatting sqref="O104:AO104">
    <cfRule type="containsBlanks" dxfId="88" priority="81">
      <formula>LEN(TRIM(O104))=0</formula>
    </cfRule>
  </conditionalFormatting>
  <conditionalFormatting sqref="B103:M103">
    <cfRule type="containsBlanks" dxfId="87" priority="80">
      <formula>LEN(TRIM(B103))=0</formula>
    </cfRule>
  </conditionalFormatting>
  <conditionalFormatting sqref="O103:AO103">
    <cfRule type="containsBlanks" dxfId="86" priority="79">
      <formula>LEN(TRIM(O103))=0</formula>
    </cfRule>
  </conditionalFormatting>
  <conditionalFormatting sqref="B102:M102">
    <cfRule type="containsBlanks" dxfId="85" priority="78">
      <formula>LEN(TRIM(B102))=0</formula>
    </cfRule>
  </conditionalFormatting>
  <conditionalFormatting sqref="O102:AO102">
    <cfRule type="containsBlanks" dxfId="84" priority="77">
      <formula>LEN(TRIM(O102))=0</formula>
    </cfRule>
  </conditionalFormatting>
  <conditionalFormatting sqref="B101:M101">
    <cfRule type="containsBlanks" dxfId="83" priority="76">
      <formula>LEN(TRIM(B101))=0</formula>
    </cfRule>
  </conditionalFormatting>
  <conditionalFormatting sqref="O101:AO101">
    <cfRule type="containsBlanks" dxfId="82" priority="75">
      <formula>LEN(TRIM(O101))=0</formula>
    </cfRule>
  </conditionalFormatting>
  <conditionalFormatting sqref="B100:M100">
    <cfRule type="containsBlanks" dxfId="81" priority="74">
      <formula>LEN(TRIM(B100))=0</formula>
    </cfRule>
  </conditionalFormatting>
  <conditionalFormatting sqref="O100:AO100">
    <cfRule type="containsBlanks" dxfId="80" priority="73">
      <formula>LEN(TRIM(O100))=0</formula>
    </cfRule>
  </conditionalFormatting>
  <conditionalFormatting sqref="B99:M99">
    <cfRule type="containsBlanks" dxfId="79" priority="72">
      <formula>LEN(TRIM(B99))=0</formula>
    </cfRule>
  </conditionalFormatting>
  <conditionalFormatting sqref="O99:AO99">
    <cfRule type="containsBlanks" dxfId="78" priority="71">
      <formula>LEN(TRIM(O99))=0</formula>
    </cfRule>
  </conditionalFormatting>
  <conditionalFormatting sqref="B98:M98">
    <cfRule type="containsBlanks" dxfId="77" priority="70">
      <formula>LEN(TRIM(B98))=0</formula>
    </cfRule>
  </conditionalFormatting>
  <conditionalFormatting sqref="O98:AO98">
    <cfRule type="containsBlanks" dxfId="76" priority="69">
      <formula>LEN(TRIM(O98))=0</formula>
    </cfRule>
  </conditionalFormatting>
  <conditionalFormatting sqref="B97:M97">
    <cfRule type="containsBlanks" dxfId="75" priority="68">
      <formula>LEN(TRIM(B97))=0</formula>
    </cfRule>
  </conditionalFormatting>
  <conditionalFormatting sqref="O97:AO97">
    <cfRule type="containsBlanks" dxfId="74" priority="67">
      <formula>LEN(TRIM(O97))=0</formula>
    </cfRule>
  </conditionalFormatting>
  <conditionalFormatting sqref="B96:M96">
    <cfRule type="containsBlanks" dxfId="73" priority="66">
      <formula>LEN(TRIM(B96))=0</formula>
    </cfRule>
  </conditionalFormatting>
  <conditionalFormatting sqref="O96:AO96">
    <cfRule type="containsBlanks" dxfId="72" priority="65">
      <formula>LEN(TRIM(O96))=0</formula>
    </cfRule>
  </conditionalFormatting>
  <conditionalFormatting sqref="B95:M95">
    <cfRule type="containsBlanks" dxfId="71" priority="64">
      <formula>LEN(TRIM(B95))=0</formula>
    </cfRule>
  </conditionalFormatting>
  <conditionalFormatting sqref="O95:AO95">
    <cfRule type="containsBlanks" dxfId="70" priority="63">
      <formula>LEN(TRIM(O95))=0</formula>
    </cfRule>
  </conditionalFormatting>
  <conditionalFormatting sqref="B76:M76">
    <cfRule type="containsBlanks" dxfId="69" priority="62">
      <formula>LEN(TRIM(B76))=0</formula>
    </cfRule>
  </conditionalFormatting>
  <conditionalFormatting sqref="O76:AO76">
    <cfRule type="containsBlanks" dxfId="68" priority="61">
      <formula>LEN(TRIM(O76))=0</formula>
    </cfRule>
  </conditionalFormatting>
  <conditionalFormatting sqref="B75:M75">
    <cfRule type="containsBlanks" dxfId="67" priority="60">
      <formula>LEN(TRIM(B75))=0</formula>
    </cfRule>
  </conditionalFormatting>
  <conditionalFormatting sqref="O75:AO75">
    <cfRule type="containsBlanks" dxfId="66" priority="59">
      <formula>LEN(TRIM(O75))=0</formula>
    </cfRule>
  </conditionalFormatting>
  <conditionalFormatting sqref="B74:M74">
    <cfRule type="containsBlanks" dxfId="65" priority="58">
      <formula>LEN(TRIM(B74))=0</formula>
    </cfRule>
  </conditionalFormatting>
  <conditionalFormatting sqref="O74:AO74">
    <cfRule type="containsBlanks" dxfId="64" priority="57">
      <formula>LEN(TRIM(O74))=0</formula>
    </cfRule>
  </conditionalFormatting>
  <conditionalFormatting sqref="B73:M73">
    <cfRule type="containsBlanks" dxfId="63" priority="56">
      <formula>LEN(TRIM(B73))=0</formula>
    </cfRule>
  </conditionalFormatting>
  <conditionalFormatting sqref="O73:AO73">
    <cfRule type="containsBlanks" dxfId="62" priority="55">
      <formula>LEN(TRIM(O73))=0</formula>
    </cfRule>
  </conditionalFormatting>
  <conditionalFormatting sqref="B72:M72">
    <cfRule type="containsBlanks" dxfId="61" priority="54">
      <formula>LEN(TRIM(B72))=0</formula>
    </cfRule>
  </conditionalFormatting>
  <conditionalFormatting sqref="O72:AO72">
    <cfRule type="containsBlanks" dxfId="60" priority="53">
      <formula>LEN(TRIM(O72))=0</formula>
    </cfRule>
  </conditionalFormatting>
  <conditionalFormatting sqref="B71:M71">
    <cfRule type="containsBlanks" dxfId="59" priority="52">
      <formula>LEN(TRIM(B71))=0</formula>
    </cfRule>
  </conditionalFormatting>
  <conditionalFormatting sqref="O71:AO71">
    <cfRule type="containsBlanks" dxfId="58" priority="51">
      <formula>LEN(TRIM(O71))=0</formula>
    </cfRule>
  </conditionalFormatting>
  <conditionalFormatting sqref="B70:M70">
    <cfRule type="containsBlanks" dxfId="57" priority="50">
      <formula>LEN(TRIM(B70))=0</formula>
    </cfRule>
  </conditionalFormatting>
  <conditionalFormatting sqref="O70:AO70">
    <cfRule type="containsBlanks" dxfId="56" priority="49">
      <formula>LEN(TRIM(O70))=0</formula>
    </cfRule>
  </conditionalFormatting>
  <conditionalFormatting sqref="B69:M69">
    <cfRule type="containsBlanks" dxfId="55" priority="48">
      <formula>LEN(TRIM(B69))=0</formula>
    </cfRule>
  </conditionalFormatting>
  <conditionalFormatting sqref="O69:AO69">
    <cfRule type="containsBlanks" dxfId="54" priority="47">
      <formula>LEN(TRIM(O69))=0</formula>
    </cfRule>
  </conditionalFormatting>
  <conditionalFormatting sqref="B68:M68">
    <cfRule type="containsBlanks" dxfId="53" priority="46">
      <formula>LEN(TRIM(B68))=0</formula>
    </cfRule>
  </conditionalFormatting>
  <conditionalFormatting sqref="O68:AO68">
    <cfRule type="containsBlanks" dxfId="52" priority="45">
      <formula>LEN(TRIM(O68))=0</formula>
    </cfRule>
  </conditionalFormatting>
  <conditionalFormatting sqref="B67:M67">
    <cfRule type="containsBlanks" dxfId="51" priority="44">
      <formula>LEN(TRIM(B67))=0</formula>
    </cfRule>
  </conditionalFormatting>
  <conditionalFormatting sqref="O67:AO67">
    <cfRule type="containsBlanks" dxfId="50" priority="43">
      <formula>LEN(TRIM(O67))=0</formula>
    </cfRule>
  </conditionalFormatting>
  <conditionalFormatting sqref="B66:M66">
    <cfRule type="containsBlanks" dxfId="49" priority="42">
      <formula>LEN(TRIM(B66))=0</formula>
    </cfRule>
  </conditionalFormatting>
  <conditionalFormatting sqref="O66:AO66">
    <cfRule type="containsBlanks" dxfId="48" priority="41">
      <formula>LEN(TRIM(O66))=0</formula>
    </cfRule>
  </conditionalFormatting>
  <conditionalFormatting sqref="B65:M65">
    <cfRule type="containsBlanks" dxfId="47" priority="40">
      <formula>LEN(TRIM(B65))=0</formula>
    </cfRule>
  </conditionalFormatting>
  <conditionalFormatting sqref="O65:AO65">
    <cfRule type="containsBlanks" dxfId="46" priority="39">
      <formula>LEN(TRIM(O65))=0</formula>
    </cfRule>
  </conditionalFormatting>
  <conditionalFormatting sqref="B64:M64">
    <cfRule type="containsBlanks" dxfId="45" priority="38">
      <formula>LEN(TRIM(B64))=0</formula>
    </cfRule>
  </conditionalFormatting>
  <conditionalFormatting sqref="O64:AO64">
    <cfRule type="containsBlanks" dxfId="44" priority="37">
      <formula>LEN(TRIM(O64))=0</formula>
    </cfRule>
  </conditionalFormatting>
  <conditionalFormatting sqref="B94:M94">
    <cfRule type="containsBlanks" dxfId="43" priority="36">
      <formula>LEN(TRIM(B94))=0</formula>
    </cfRule>
  </conditionalFormatting>
  <conditionalFormatting sqref="O94:AO94">
    <cfRule type="containsBlanks" dxfId="42" priority="35">
      <formula>LEN(TRIM(O94))=0</formula>
    </cfRule>
  </conditionalFormatting>
  <conditionalFormatting sqref="B93:M93">
    <cfRule type="containsBlanks" dxfId="41" priority="34">
      <formula>LEN(TRIM(B93))=0</formula>
    </cfRule>
  </conditionalFormatting>
  <conditionalFormatting sqref="O93:AO93">
    <cfRule type="containsBlanks" dxfId="40" priority="33">
      <formula>LEN(TRIM(O93))=0</formula>
    </cfRule>
  </conditionalFormatting>
  <conditionalFormatting sqref="B92:M92">
    <cfRule type="containsBlanks" dxfId="39" priority="32">
      <formula>LEN(TRIM(B92))=0</formula>
    </cfRule>
  </conditionalFormatting>
  <conditionalFormatting sqref="O92:AO92">
    <cfRule type="containsBlanks" dxfId="38" priority="31">
      <formula>LEN(TRIM(O92))=0</formula>
    </cfRule>
  </conditionalFormatting>
  <conditionalFormatting sqref="B91:M91">
    <cfRule type="containsBlanks" dxfId="37" priority="30">
      <formula>LEN(TRIM(B91))=0</formula>
    </cfRule>
  </conditionalFormatting>
  <conditionalFormatting sqref="O91:AO91">
    <cfRule type="containsBlanks" dxfId="36" priority="29">
      <formula>LEN(TRIM(O91))=0</formula>
    </cfRule>
  </conditionalFormatting>
  <conditionalFormatting sqref="B90:M90">
    <cfRule type="containsBlanks" dxfId="35" priority="28">
      <formula>LEN(TRIM(B90))=0</formula>
    </cfRule>
  </conditionalFormatting>
  <conditionalFormatting sqref="O90:AO90">
    <cfRule type="containsBlanks" dxfId="34" priority="27">
      <formula>LEN(TRIM(O90))=0</formula>
    </cfRule>
  </conditionalFormatting>
  <conditionalFormatting sqref="B89:M89">
    <cfRule type="containsBlanks" dxfId="33" priority="26">
      <formula>LEN(TRIM(B89))=0</formula>
    </cfRule>
  </conditionalFormatting>
  <conditionalFormatting sqref="O89:AO89">
    <cfRule type="containsBlanks" dxfId="32" priority="25">
      <formula>LEN(TRIM(O89))=0</formula>
    </cfRule>
  </conditionalFormatting>
  <conditionalFormatting sqref="B88:M88">
    <cfRule type="containsBlanks" dxfId="31" priority="24">
      <formula>LEN(TRIM(B88))=0</formula>
    </cfRule>
  </conditionalFormatting>
  <conditionalFormatting sqref="O88:AO88">
    <cfRule type="containsBlanks" dxfId="30" priority="23">
      <formula>LEN(TRIM(O88))=0</formula>
    </cfRule>
  </conditionalFormatting>
  <conditionalFormatting sqref="B87:M87">
    <cfRule type="containsBlanks" dxfId="29" priority="22">
      <formula>LEN(TRIM(B87))=0</formula>
    </cfRule>
  </conditionalFormatting>
  <conditionalFormatting sqref="O87:AO87">
    <cfRule type="containsBlanks" dxfId="28" priority="21">
      <formula>LEN(TRIM(O87))=0</formula>
    </cfRule>
  </conditionalFormatting>
  <conditionalFormatting sqref="B86:M86">
    <cfRule type="containsBlanks" dxfId="27" priority="20">
      <formula>LEN(TRIM(B86))=0</formula>
    </cfRule>
  </conditionalFormatting>
  <conditionalFormatting sqref="O86:AO86">
    <cfRule type="containsBlanks" dxfId="26" priority="19">
      <formula>LEN(TRIM(O86))=0</formula>
    </cfRule>
  </conditionalFormatting>
  <conditionalFormatting sqref="B85:M85">
    <cfRule type="containsBlanks" dxfId="25" priority="18">
      <formula>LEN(TRIM(B85))=0</formula>
    </cfRule>
  </conditionalFormatting>
  <conditionalFormatting sqref="O85:AO85">
    <cfRule type="containsBlanks" dxfId="24" priority="17">
      <formula>LEN(TRIM(O85))=0</formula>
    </cfRule>
  </conditionalFormatting>
  <conditionalFormatting sqref="B84:M84">
    <cfRule type="containsBlanks" dxfId="23" priority="16">
      <formula>LEN(TRIM(B84))=0</formula>
    </cfRule>
  </conditionalFormatting>
  <conditionalFormatting sqref="O84:AO84">
    <cfRule type="containsBlanks" dxfId="22" priority="15">
      <formula>LEN(TRIM(O84))=0</formula>
    </cfRule>
  </conditionalFormatting>
  <conditionalFormatting sqref="B83:M83">
    <cfRule type="containsBlanks" dxfId="21" priority="14">
      <formula>LEN(TRIM(B83))=0</formula>
    </cfRule>
  </conditionalFormatting>
  <conditionalFormatting sqref="O83:AO83">
    <cfRule type="containsBlanks" dxfId="20" priority="13">
      <formula>LEN(TRIM(O83))=0</formula>
    </cfRule>
  </conditionalFormatting>
  <conditionalFormatting sqref="B82:M82">
    <cfRule type="containsBlanks" dxfId="19" priority="12">
      <formula>LEN(TRIM(B82))=0</formula>
    </cfRule>
  </conditionalFormatting>
  <conditionalFormatting sqref="O82:AO82">
    <cfRule type="containsBlanks" dxfId="18" priority="11">
      <formula>LEN(TRIM(O82))=0</formula>
    </cfRule>
  </conditionalFormatting>
  <conditionalFormatting sqref="B81:M81">
    <cfRule type="containsBlanks" dxfId="17" priority="10">
      <formula>LEN(TRIM(B81))=0</formula>
    </cfRule>
  </conditionalFormatting>
  <conditionalFormatting sqref="O81:AO81">
    <cfRule type="containsBlanks" dxfId="16" priority="9">
      <formula>LEN(TRIM(O81))=0</formula>
    </cfRule>
  </conditionalFormatting>
  <conditionalFormatting sqref="B80:M80">
    <cfRule type="containsBlanks" dxfId="15" priority="8">
      <formula>LEN(TRIM(B80))=0</formula>
    </cfRule>
  </conditionalFormatting>
  <conditionalFormatting sqref="O80:AO80">
    <cfRule type="containsBlanks" dxfId="14" priority="7">
      <formula>LEN(TRIM(O80))=0</formula>
    </cfRule>
  </conditionalFormatting>
  <conditionalFormatting sqref="B79:M79">
    <cfRule type="containsBlanks" dxfId="13" priority="6">
      <formula>LEN(TRIM(B79))=0</formula>
    </cfRule>
  </conditionalFormatting>
  <conditionalFormatting sqref="O79:AO79">
    <cfRule type="containsBlanks" dxfId="12" priority="5">
      <formula>LEN(TRIM(O79))=0</formula>
    </cfRule>
  </conditionalFormatting>
  <conditionalFormatting sqref="B78:M78">
    <cfRule type="containsBlanks" dxfId="11" priority="4">
      <formula>LEN(TRIM(B78))=0</formula>
    </cfRule>
  </conditionalFormatting>
  <conditionalFormatting sqref="O78:AO78">
    <cfRule type="containsBlanks" dxfId="10" priority="3">
      <formula>LEN(TRIM(O78))=0</formula>
    </cfRule>
  </conditionalFormatting>
  <conditionalFormatting sqref="B77:M77">
    <cfRule type="containsBlanks" dxfId="9" priority="2">
      <formula>LEN(TRIM(B77))=0</formula>
    </cfRule>
  </conditionalFormatting>
  <conditionalFormatting sqref="O77:AO77">
    <cfRule type="containsBlanks" dxfId="8" priority="1">
      <formula>LEN(TRIM(O77))=0</formula>
    </cfRule>
  </conditionalFormatting>
  <dataValidations count="5">
    <dataValidation type="list" showErrorMessage="1" sqref="Q14:Q213">
      <formula1>"○,×"</formula1>
    </dataValidation>
    <dataValidation type="list" allowBlank="1" showInputMessage="1" showErrorMessage="1" sqref="L14:L213">
      <formula1>"常勤,非常勤"</formula1>
    </dataValidation>
    <dataValidation type="custom" allowBlank="1" showInputMessage="1" showErrorMessage="1" sqref="AO215:AO217 AO231:AO232">
      <formula1>IF(#REF!="×","")</formula1>
    </dataValidation>
    <dataValidation type="list" allowBlank="1" showInputMessage="1" showErrorMessage="1" sqref="G14:G213">
      <formula1>$A$249:$A$259</formula1>
    </dataValidation>
    <dataValidation type="list" allowBlank="1" showErrorMessage="1" sqref="D14:F213">
      <formula1>"○,×"</formula1>
    </dataValidation>
  </dataValidations>
  <pageMargins left="0.23622047244094491" right="0.23622047244094491" top="0.23622047244094491" bottom="0.23622047244094491" header="0.31496062992125984" footer="0.31496062992125984"/>
  <pageSetup paperSize="8" scale="36" fitToWidth="2" fitToHeight="3" orientation="landscape" r:id="rId1"/>
  <rowBreaks count="2" manualBreakCount="2">
    <brk id="83" max="76" man="1"/>
    <brk id="173" max="76" man="1"/>
  </rowBreaks>
  <colBreaks count="1" manualBreakCount="1">
    <brk id="42" max="272"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T211"/>
  <sheetViews>
    <sheetView view="pageBreakPreview" zoomScaleNormal="100" zoomScaleSheetLayoutView="100" workbookViewId="0">
      <selection activeCell="U28" sqref="U28:AM30"/>
    </sheetView>
  </sheetViews>
  <sheetFormatPr defaultRowHeight="13.5"/>
  <cols>
    <col min="1" max="39" width="2.25" style="1" customWidth="1"/>
    <col min="40" max="41" width="0" style="1" hidden="1" customWidth="1"/>
    <col min="42" max="16384" width="9" style="1"/>
  </cols>
  <sheetData>
    <row r="1" spans="1:40">
      <c r="A1" s="1" t="s">
        <v>172</v>
      </c>
      <c r="AL1" s="1333"/>
      <c r="AM1" s="1333"/>
    </row>
    <row r="2" spans="1:40">
      <c r="A2" s="1334" t="s">
        <v>173</v>
      </c>
      <c r="B2" s="1334"/>
      <c r="C2" s="1334"/>
      <c r="D2" s="1334"/>
      <c r="E2" s="1334"/>
      <c r="F2" s="1334"/>
      <c r="G2" s="1334"/>
      <c r="H2" s="1334"/>
      <c r="I2" s="1334"/>
      <c r="J2" s="1334"/>
      <c r="K2" s="1334"/>
      <c r="L2" s="1334"/>
      <c r="M2" s="1334"/>
      <c r="N2" s="1334"/>
      <c r="O2" s="1334"/>
      <c r="P2" s="1334"/>
      <c r="Q2" s="1334"/>
      <c r="R2" s="1334"/>
      <c r="S2" s="1334"/>
      <c r="T2" s="1334"/>
      <c r="U2" s="1334"/>
      <c r="V2" s="1334"/>
      <c r="W2" s="1334"/>
      <c r="X2" s="1334"/>
      <c r="Y2" s="1334"/>
      <c r="Z2" s="1334"/>
      <c r="AA2" s="1334"/>
      <c r="AB2" s="1334"/>
      <c r="AC2" s="1334"/>
      <c r="AD2" s="1334"/>
      <c r="AE2" s="1334"/>
      <c r="AF2" s="1334"/>
      <c r="AG2" s="1334"/>
      <c r="AH2" s="1334"/>
      <c r="AI2" s="1334"/>
      <c r="AJ2" s="1334"/>
      <c r="AK2" s="1334"/>
      <c r="AL2" s="1334"/>
      <c r="AM2" s="1334"/>
    </row>
    <row r="3" spans="1:40">
      <c r="A3" s="1334"/>
      <c r="B3" s="1334"/>
      <c r="C3" s="1334"/>
      <c r="D3" s="1334"/>
      <c r="E3" s="1334"/>
      <c r="F3" s="1334"/>
      <c r="G3" s="1334"/>
      <c r="H3" s="1334"/>
      <c r="I3" s="1334"/>
      <c r="J3" s="1334"/>
      <c r="K3" s="1334"/>
      <c r="L3" s="1334"/>
      <c r="M3" s="1334"/>
      <c r="N3" s="1334"/>
      <c r="O3" s="1334"/>
      <c r="P3" s="1334"/>
      <c r="Q3" s="1334"/>
      <c r="R3" s="1334"/>
      <c r="S3" s="1334"/>
      <c r="T3" s="1334"/>
      <c r="U3" s="1334"/>
      <c r="V3" s="1334"/>
      <c r="W3" s="1334"/>
      <c r="X3" s="1334"/>
      <c r="Y3" s="1334"/>
      <c r="Z3" s="1334"/>
      <c r="AA3" s="1334"/>
      <c r="AB3" s="1334"/>
      <c r="AC3" s="1334"/>
      <c r="AD3" s="1334"/>
      <c r="AE3" s="1334"/>
      <c r="AF3" s="1334"/>
      <c r="AG3" s="1334"/>
      <c r="AH3" s="1334"/>
      <c r="AI3" s="1334"/>
      <c r="AJ3" s="1334"/>
      <c r="AK3" s="1334"/>
      <c r="AL3" s="1334"/>
      <c r="AM3" s="1334"/>
    </row>
    <row r="4" spans="1:40" ht="13.5" customHeight="1">
      <c r="A4" s="2"/>
      <c r="B4" s="2"/>
      <c r="C4" s="2"/>
      <c r="D4" s="2"/>
      <c r="E4" s="2"/>
      <c r="F4" s="2"/>
      <c r="G4" s="2"/>
      <c r="H4" s="2"/>
      <c r="I4" s="2"/>
      <c r="J4" s="2"/>
      <c r="K4" s="2"/>
      <c r="L4" s="2"/>
      <c r="M4" s="2"/>
      <c r="N4" s="2"/>
      <c r="O4" s="2"/>
      <c r="P4" s="2"/>
      <c r="Q4" s="2"/>
      <c r="R4" s="2"/>
      <c r="AC4" s="1335">
        <f ca="1">TODAY()</f>
        <v>44117</v>
      </c>
      <c r="AD4" s="1335"/>
      <c r="AE4" s="1335"/>
      <c r="AF4" s="1335"/>
      <c r="AG4" s="1335"/>
      <c r="AH4" s="1335"/>
      <c r="AI4" s="1335"/>
      <c r="AJ4" s="1335"/>
      <c r="AK4" s="1335"/>
      <c r="AL4" s="1335"/>
      <c r="AM4" s="1335"/>
    </row>
    <row r="5" spans="1:40" ht="13.5" customHeight="1" thickBot="1">
      <c r="A5" s="1" t="s">
        <v>169</v>
      </c>
      <c r="B5" s="2"/>
      <c r="C5" s="2"/>
      <c r="D5" s="2"/>
      <c r="E5" s="2"/>
      <c r="F5" s="2"/>
      <c r="G5" s="2"/>
      <c r="H5" s="2"/>
      <c r="I5" s="2"/>
      <c r="J5" s="2"/>
      <c r="K5" s="2"/>
      <c r="L5" s="2"/>
      <c r="M5" s="2"/>
      <c r="N5" s="2"/>
      <c r="O5" s="2"/>
      <c r="P5" s="2"/>
      <c r="Q5" s="2"/>
      <c r="R5" s="2"/>
    </row>
    <row r="6" spans="1:40">
      <c r="S6" s="1336" t="s">
        <v>13</v>
      </c>
      <c r="T6" s="1337"/>
      <c r="U6" s="1337"/>
      <c r="V6" s="1337"/>
      <c r="W6" s="1337"/>
      <c r="X6" s="1337"/>
      <c r="Y6" s="1338" t="s">
        <v>168</v>
      </c>
      <c r="Z6" s="1339"/>
      <c r="AA6" s="1339"/>
      <c r="AB6" s="1339"/>
      <c r="AC6" s="1339"/>
      <c r="AD6" s="1340">
        <f>⑤⑧処遇Ⅰ入力シート!I7</f>
        <v>0</v>
      </c>
      <c r="AE6" s="1340"/>
      <c r="AF6" s="1340"/>
      <c r="AG6" s="1340"/>
      <c r="AH6" s="1340"/>
      <c r="AI6" s="1340"/>
      <c r="AJ6" s="1340"/>
      <c r="AK6" s="1340"/>
      <c r="AL6" s="1339" t="s">
        <v>31</v>
      </c>
      <c r="AM6" s="1341"/>
    </row>
    <row r="7" spans="1:40">
      <c r="S7" s="1322" t="s">
        <v>14</v>
      </c>
      <c r="T7" s="1323"/>
      <c r="U7" s="1323"/>
      <c r="V7" s="1323"/>
      <c r="W7" s="1323"/>
      <c r="X7" s="1324"/>
      <c r="Y7" s="1325">
        <f>⑤⑧処遇Ⅰ入力シート!E8</f>
        <v>0</v>
      </c>
      <c r="Z7" s="1326"/>
      <c r="AA7" s="1326"/>
      <c r="AB7" s="1326"/>
      <c r="AC7" s="1326"/>
      <c r="AD7" s="1326"/>
      <c r="AE7" s="1326"/>
      <c r="AF7" s="1326"/>
      <c r="AG7" s="1326"/>
      <c r="AH7" s="1326"/>
      <c r="AI7" s="1326"/>
      <c r="AJ7" s="1326"/>
      <c r="AK7" s="1326"/>
      <c r="AL7" s="1326"/>
      <c r="AM7" s="1327"/>
    </row>
    <row r="8" spans="1:40">
      <c r="S8" s="1328" t="s">
        <v>15</v>
      </c>
      <c r="T8" s="1329"/>
      <c r="U8" s="1329"/>
      <c r="V8" s="1329"/>
      <c r="W8" s="1329"/>
      <c r="X8" s="1329"/>
      <c r="Y8" s="1330">
        <f>⑤⑧処遇Ⅰ入力シート!E9</f>
        <v>0</v>
      </c>
      <c r="Z8" s="1331"/>
      <c r="AA8" s="1331"/>
      <c r="AB8" s="1331"/>
      <c r="AC8" s="1331"/>
      <c r="AD8" s="1331"/>
      <c r="AE8" s="1331"/>
      <c r="AF8" s="1331"/>
      <c r="AG8" s="1331"/>
      <c r="AH8" s="1331"/>
      <c r="AI8" s="1331"/>
      <c r="AJ8" s="1331"/>
      <c r="AK8" s="1331"/>
      <c r="AL8" s="1331"/>
      <c r="AM8" s="1332"/>
    </row>
    <row r="9" spans="1:40" ht="27" customHeight="1">
      <c r="S9" s="1322" t="s">
        <v>16</v>
      </c>
      <c r="T9" s="1323"/>
      <c r="U9" s="1323"/>
      <c r="V9" s="1323"/>
      <c r="W9" s="1323"/>
      <c r="X9" s="1324"/>
      <c r="Y9" s="1325">
        <f>⑤⑧処遇Ⅰ入力シート!E10</f>
        <v>0</v>
      </c>
      <c r="Z9" s="1326"/>
      <c r="AA9" s="1326"/>
      <c r="AB9" s="1326"/>
      <c r="AC9" s="1326"/>
      <c r="AD9" s="1326"/>
      <c r="AE9" s="1326"/>
      <c r="AF9" s="1326"/>
      <c r="AG9" s="1326"/>
      <c r="AH9" s="1326"/>
      <c r="AI9" s="1326"/>
      <c r="AJ9" s="1326"/>
      <c r="AK9" s="1326"/>
      <c r="AL9" s="1326"/>
      <c r="AM9" s="1327"/>
    </row>
    <row r="10" spans="1:40" ht="14.25" customHeight="1" thickBot="1">
      <c r="S10" s="1342" t="s">
        <v>32</v>
      </c>
      <c r="T10" s="1343"/>
      <c r="U10" s="1343"/>
      <c r="V10" s="1343"/>
      <c r="W10" s="1343"/>
      <c r="X10" s="1343"/>
      <c r="Y10" s="1344">
        <f>⑤⑧処遇Ⅰ入力シート!E11</f>
        <v>0</v>
      </c>
      <c r="Z10" s="1345"/>
      <c r="AA10" s="1345"/>
      <c r="AB10" s="1345"/>
      <c r="AC10" s="1345"/>
      <c r="AD10" s="1345"/>
      <c r="AE10" s="1345"/>
      <c r="AF10" s="1345"/>
      <c r="AG10" s="1345"/>
      <c r="AH10" s="1345"/>
      <c r="AI10" s="1345"/>
      <c r="AJ10" s="1345"/>
      <c r="AK10" s="1345"/>
      <c r="AL10" s="1346" t="s">
        <v>167</v>
      </c>
      <c r="AM10" s="1347"/>
    </row>
    <row r="11" spans="1:40" ht="8.25" customHeight="1"/>
    <row r="12" spans="1:40">
      <c r="A12" s="1" t="s">
        <v>174</v>
      </c>
    </row>
    <row r="13" spans="1:40" ht="7.5" customHeight="1"/>
    <row r="14" spans="1:40">
      <c r="A14" s="1" t="s">
        <v>175</v>
      </c>
    </row>
    <row r="15" spans="1:40" ht="27" customHeight="1">
      <c r="A15" s="1348" t="s">
        <v>176</v>
      </c>
      <c r="B15" s="1349"/>
      <c r="C15" s="1354" t="s">
        <v>35</v>
      </c>
      <c r="D15" s="1355"/>
      <c r="E15" s="1355"/>
      <c r="F15" s="1355"/>
      <c r="G15" s="1355"/>
      <c r="H15" s="1355"/>
      <c r="I15" s="1355"/>
      <c r="J15" s="1355"/>
      <c r="K15" s="1355"/>
      <c r="L15" s="1355"/>
      <c r="M15" s="1355"/>
      <c r="N15" s="1355"/>
      <c r="O15" s="1355"/>
      <c r="P15" s="1355"/>
      <c r="Q15" s="1356"/>
      <c r="R15" s="1356"/>
      <c r="S15" s="1356"/>
      <c r="T15" s="1357"/>
      <c r="U15" s="1358">
        <f>⑤⑧処遇Ⅰ入力シート!J48</f>
        <v>0</v>
      </c>
      <c r="V15" s="1359"/>
      <c r="W15" s="1359"/>
      <c r="X15" s="1359"/>
      <c r="Y15" s="1359"/>
      <c r="Z15" s="1359"/>
      <c r="AA15" s="1359"/>
      <c r="AB15" s="1359"/>
      <c r="AC15" s="1359"/>
      <c r="AD15" s="1359"/>
      <c r="AE15" s="1359"/>
      <c r="AF15" s="1359"/>
      <c r="AG15" s="1359"/>
      <c r="AH15" s="1359"/>
      <c r="AI15" s="1359"/>
      <c r="AJ15" s="1359"/>
      <c r="AK15" s="1359"/>
      <c r="AL15" s="1359"/>
      <c r="AM15" s="1360"/>
      <c r="AN15" s="1" t="s">
        <v>177</v>
      </c>
    </row>
    <row r="16" spans="1:40" ht="27" customHeight="1">
      <c r="A16" s="1350"/>
      <c r="B16" s="1351"/>
      <c r="C16" s="5"/>
      <c r="D16" s="1361" t="s">
        <v>422</v>
      </c>
      <c r="E16" s="1355"/>
      <c r="F16" s="1355"/>
      <c r="G16" s="1355"/>
      <c r="H16" s="1355"/>
      <c r="I16" s="1355"/>
      <c r="J16" s="1355"/>
      <c r="K16" s="1355"/>
      <c r="L16" s="1355"/>
      <c r="M16" s="1355"/>
      <c r="N16" s="1355"/>
      <c r="O16" s="1355"/>
      <c r="P16" s="1355"/>
      <c r="Q16" s="1355"/>
      <c r="R16" s="1355"/>
      <c r="S16" s="1355"/>
      <c r="T16" s="1362"/>
      <c r="U16" s="1358">
        <f>ROUNDDOWN(⑤⑧処遇Ⅰ入力シート!B48,-3)</f>
        <v>0</v>
      </c>
      <c r="V16" s="1359"/>
      <c r="W16" s="1359"/>
      <c r="X16" s="1359"/>
      <c r="Y16" s="1359"/>
      <c r="Z16" s="1359"/>
      <c r="AA16" s="1359"/>
      <c r="AB16" s="1359"/>
      <c r="AC16" s="1359"/>
      <c r="AD16" s="1359"/>
      <c r="AE16" s="1359"/>
      <c r="AF16" s="1359"/>
      <c r="AG16" s="1359"/>
      <c r="AH16" s="1359"/>
      <c r="AI16" s="1359"/>
      <c r="AJ16" s="1359"/>
      <c r="AK16" s="1359"/>
      <c r="AL16" s="1359"/>
      <c r="AM16" s="1360"/>
      <c r="AN16" s="1" t="s">
        <v>178</v>
      </c>
    </row>
    <row r="17" spans="1:46" ht="27" customHeight="1">
      <c r="A17" s="1352"/>
      <c r="B17" s="1353"/>
      <c r="C17" s="6"/>
      <c r="D17" s="1361" t="s">
        <v>423</v>
      </c>
      <c r="E17" s="1355"/>
      <c r="F17" s="1355"/>
      <c r="G17" s="1355"/>
      <c r="H17" s="1355"/>
      <c r="I17" s="1355"/>
      <c r="J17" s="1355"/>
      <c r="K17" s="1355"/>
      <c r="L17" s="1355"/>
      <c r="M17" s="1355"/>
      <c r="N17" s="1355"/>
      <c r="O17" s="1355"/>
      <c r="P17" s="1355"/>
      <c r="Q17" s="1355"/>
      <c r="R17" s="1355"/>
      <c r="S17" s="1355"/>
      <c r="T17" s="1362"/>
      <c r="U17" s="1358">
        <f>ROUNDDOWN(⑤⑧処遇Ⅰ入力シート!F48,-3)</f>
        <v>0</v>
      </c>
      <c r="V17" s="1359"/>
      <c r="W17" s="1377"/>
      <c r="X17" s="1377"/>
      <c r="Y17" s="1359"/>
      <c r="Z17" s="1359"/>
      <c r="AA17" s="1359"/>
      <c r="AB17" s="1359"/>
      <c r="AC17" s="1359"/>
      <c r="AD17" s="1359"/>
      <c r="AE17" s="1359"/>
      <c r="AF17" s="1359"/>
      <c r="AG17" s="1359"/>
      <c r="AH17" s="1359"/>
      <c r="AI17" s="1359"/>
      <c r="AJ17" s="1359"/>
      <c r="AK17" s="1359"/>
      <c r="AL17" s="1359"/>
      <c r="AM17" s="1360"/>
      <c r="AN17" s="1" t="s">
        <v>178</v>
      </c>
    </row>
    <row r="18" spans="1:46" ht="27" customHeight="1">
      <c r="A18" s="1378" t="s">
        <v>179</v>
      </c>
      <c r="B18" s="1378"/>
      <c r="C18" s="1379" t="s">
        <v>180</v>
      </c>
      <c r="D18" s="1379"/>
      <c r="E18" s="1379"/>
      <c r="F18" s="1379"/>
      <c r="G18" s="1379"/>
      <c r="H18" s="1379"/>
      <c r="I18" s="1379"/>
      <c r="J18" s="1379"/>
      <c r="K18" s="1379"/>
      <c r="L18" s="1379"/>
      <c r="M18" s="1379"/>
      <c r="N18" s="1379"/>
      <c r="O18" s="1379"/>
      <c r="P18" s="1379"/>
      <c r="Q18" s="1379"/>
      <c r="R18" s="1379"/>
      <c r="S18" s="1379"/>
      <c r="T18" s="1379"/>
      <c r="U18" s="1380" t="s">
        <v>181</v>
      </c>
      <c r="V18" s="1323"/>
      <c r="W18" s="1323">
        <v>31</v>
      </c>
      <c r="X18" s="1323"/>
      <c r="Y18" s="3" t="s">
        <v>17</v>
      </c>
      <c r="Z18" s="1323">
        <v>4</v>
      </c>
      <c r="AA18" s="1323"/>
      <c r="AB18" s="3" t="s">
        <v>59</v>
      </c>
      <c r="AC18" s="3"/>
      <c r="AD18" s="3" t="s">
        <v>182</v>
      </c>
      <c r="AE18" s="1323" t="s">
        <v>57</v>
      </c>
      <c r="AF18" s="1323"/>
      <c r="AG18" s="1323">
        <v>2</v>
      </c>
      <c r="AH18" s="1323"/>
      <c r="AI18" s="3" t="s">
        <v>17</v>
      </c>
      <c r="AJ18" s="1323">
        <v>3</v>
      </c>
      <c r="AK18" s="1323"/>
      <c r="AL18" s="3" t="s">
        <v>59</v>
      </c>
      <c r="AM18" s="4"/>
    </row>
    <row r="19" spans="1:46">
      <c r="A19" s="1348" t="s">
        <v>183</v>
      </c>
      <c r="B19" s="1390"/>
      <c r="C19" s="1354" t="s">
        <v>184</v>
      </c>
      <c r="D19" s="1400"/>
      <c r="E19" s="1400"/>
      <c r="F19" s="1400"/>
      <c r="G19" s="1400"/>
      <c r="H19" s="1400"/>
      <c r="I19" s="1400"/>
      <c r="J19" s="1400"/>
      <c r="K19" s="1400"/>
      <c r="L19" s="1400"/>
      <c r="M19" s="1400"/>
      <c r="N19" s="1400"/>
      <c r="O19" s="1400"/>
      <c r="P19" s="1400"/>
      <c r="Q19" s="1400"/>
      <c r="R19" s="1400"/>
      <c r="S19" s="1400"/>
      <c r="T19" s="1401"/>
      <c r="U19" s="1403" t="e">
        <f>ROUNDDOWN('⑦明細書（参考様式）'!AL214,-3)</f>
        <v>#DIV/0!</v>
      </c>
      <c r="V19" s="1377"/>
      <c r="W19" s="1382"/>
      <c r="X19" s="1382"/>
      <c r="Y19" s="1377"/>
      <c r="Z19" s="1377"/>
      <c r="AA19" s="1377"/>
      <c r="AB19" s="1377"/>
      <c r="AC19" s="1377"/>
      <c r="AD19" s="1377"/>
      <c r="AE19" s="1377"/>
      <c r="AF19" s="1377"/>
      <c r="AG19" s="1377"/>
      <c r="AH19" s="1377"/>
      <c r="AI19" s="1377"/>
      <c r="AJ19" s="1377"/>
      <c r="AK19" s="1377"/>
      <c r="AL19" s="1377"/>
      <c r="AM19" s="1395"/>
      <c r="AN19" s="1" t="s">
        <v>185</v>
      </c>
    </row>
    <row r="20" spans="1:46">
      <c r="A20" s="1350"/>
      <c r="B20" s="1391"/>
      <c r="C20" s="1404" t="s">
        <v>424</v>
      </c>
      <c r="D20" s="1405"/>
      <c r="E20" s="1405"/>
      <c r="F20" s="1405"/>
      <c r="G20" s="1405"/>
      <c r="H20" s="1405"/>
      <c r="I20" s="1405"/>
      <c r="J20" s="1405"/>
      <c r="K20" s="1405"/>
      <c r="L20" s="1405"/>
      <c r="M20" s="1405"/>
      <c r="N20" s="1405"/>
      <c r="O20" s="1405"/>
      <c r="P20" s="1405"/>
      <c r="Q20" s="1405"/>
      <c r="R20" s="1405"/>
      <c r="S20" s="1405"/>
      <c r="T20" s="1406"/>
      <c r="U20" s="1381"/>
      <c r="V20" s="1382"/>
      <c r="W20" s="1382"/>
      <c r="X20" s="1382"/>
      <c r="Y20" s="1382"/>
      <c r="Z20" s="1382"/>
      <c r="AA20" s="1382"/>
      <c r="AB20" s="1382"/>
      <c r="AC20" s="1382"/>
      <c r="AD20" s="1382"/>
      <c r="AE20" s="1382"/>
      <c r="AF20" s="1382"/>
      <c r="AG20" s="1382"/>
      <c r="AH20" s="1382"/>
      <c r="AI20" s="1382"/>
      <c r="AJ20" s="1382"/>
      <c r="AK20" s="1382"/>
      <c r="AL20" s="1382"/>
      <c r="AM20" s="1383"/>
      <c r="AN20" s="1363"/>
      <c r="AO20" s="1364"/>
      <c r="AP20" s="1364"/>
      <c r="AQ20" s="1364"/>
      <c r="AR20" s="1364"/>
      <c r="AS20" s="1364"/>
      <c r="AT20" s="1364"/>
    </row>
    <row r="21" spans="1:46">
      <c r="A21" s="1350"/>
      <c r="B21" s="1391"/>
      <c r="C21" s="1404"/>
      <c r="D21" s="1405"/>
      <c r="E21" s="1405"/>
      <c r="F21" s="1405"/>
      <c r="G21" s="1405"/>
      <c r="H21" s="1405"/>
      <c r="I21" s="1405"/>
      <c r="J21" s="1405"/>
      <c r="K21" s="1405"/>
      <c r="L21" s="1405"/>
      <c r="M21" s="1405"/>
      <c r="N21" s="1405"/>
      <c r="O21" s="1405"/>
      <c r="P21" s="1405"/>
      <c r="Q21" s="1405"/>
      <c r="R21" s="1405"/>
      <c r="S21" s="1405"/>
      <c r="T21" s="1406"/>
      <c r="U21" s="1381"/>
      <c r="V21" s="1382"/>
      <c r="W21" s="1382"/>
      <c r="X21" s="1382"/>
      <c r="Y21" s="1382"/>
      <c r="Z21" s="1382"/>
      <c r="AA21" s="1382"/>
      <c r="AB21" s="1382"/>
      <c r="AC21" s="1382"/>
      <c r="AD21" s="1382"/>
      <c r="AE21" s="1382"/>
      <c r="AF21" s="1382"/>
      <c r="AG21" s="1382"/>
      <c r="AH21" s="1382"/>
      <c r="AI21" s="1382"/>
      <c r="AJ21" s="1382"/>
      <c r="AK21" s="1382"/>
      <c r="AL21" s="1382"/>
      <c r="AM21" s="1383"/>
      <c r="AN21" s="1363"/>
      <c r="AO21" s="1364"/>
      <c r="AP21" s="1364"/>
      <c r="AQ21" s="1364"/>
      <c r="AR21" s="1364"/>
      <c r="AS21" s="1364"/>
      <c r="AT21" s="1364"/>
    </row>
    <row r="22" spans="1:46">
      <c r="A22" s="1350"/>
      <c r="B22" s="1391"/>
      <c r="C22" s="1365" t="s">
        <v>186</v>
      </c>
      <c r="D22" s="1366"/>
      <c r="E22" s="1366"/>
      <c r="F22" s="1366"/>
      <c r="G22" s="1366"/>
      <c r="H22" s="1366"/>
      <c r="I22" s="1366"/>
      <c r="J22" s="1366"/>
      <c r="K22" s="1366"/>
      <c r="L22" s="1366"/>
      <c r="M22" s="1366"/>
      <c r="N22" s="1366"/>
      <c r="O22" s="1366"/>
      <c r="P22" s="1366"/>
      <c r="Q22" s="1367"/>
      <c r="R22" s="1367"/>
      <c r="S22" s="1367"/>
      <c r="T22" s="1368"/>
      <c r="U22" s="1381"/>
      <c r="V22" s="1382"/>
      <c r="W22" s="1382"/>
      <c r="X22" s="1382"/>
      <c r="Y22" s="1382"/>
      <c r="Z22" s="1382"/>
      <c r="AA22" s="1382"/>
      <c r="AB22" s="1382"/>
      <c r="AC22" s="1382"/>
      <c r="AD22" s="1382"/>
      <c r="AE22" s="1382"/>
      <c r="AF22" s="1382"/>
      <c r="AG22" s="1382"/>
      <c r="AH22" s="1382"/>
      <c r="AI22" s="1382"/>
      <c r="AJ22" s="1382"/>
      <c r="AK22" s="1382"/>
      <c r="AL22" s="1382"/>
      <c r="AM22" s="1383"/>
      <c r="AN22" s="1363"/>
      <c r="AO22" s="1364"/>
      <c r="AP22" s="1364"/>
      <c r="AQ22" s="1364"/>
      <c r="AR22" s="1364"/>
      <c r="AS22" s="1364"/>
      <c r="AT22" s="1364"/>
    </row>
    <row r="23" spans="1:46">
      <c r="A23" s="1350"/>
      <c r="B23" s="1351"/>
      <c r="C23" s="7"/>
      <c r="D23" s="8" t="s">
        <v>187</v>
      </c>
      <c r="E23" s="1369" t="s">
        <v>188</v>
      </c>
      <c r="F23" s="1369"/>
      <c r="G23" s="1369"/>
      <c r="H23" s="1369"/>
      <c r="I23" s="1369"/>
      <c r="J23" s="1369"/>
      <c r="K23" s="1369"/>
      <c r="L23" s="1369"/>
      <c r="M23" s="1369"/>
      <c r="N23" s="1369"/>
      <c r="O23" s="1369"/>
      <c r="P23" s="1369"/>
      <c r="Q23" s="1369"/>
      <c r="R23" s="1369"/>
      <c r="S23" s="1369"/>
      <c r="T23" s="1370"/>
      <c r="U23" s="1371" t="e">
        <f>U57+U93+U144+U194+W27</f>
        <v>#DIV/0!</v>
      </c>
      <c r="V23" s="1372"/>
      <c r="W23" s="1372"/>
      <c r="X23" s="1372"/>
      <c r="Y23" s="1372"/>
      <c r="Z23" s="1372"/>
      <c r="AA23" s="1372"/>
      <c r="AB23" s="1372"/>
      <c r="AC23" s="1372"/>
      <c r="AD23" s="1372"/>
      <c r="AE23" s="1372"/>
      <c r="AF23" s="1372"/>
      <c r="AG23" s="1372"/>
      <c r="AH23" s="1372"/>
      <c r="AI23" s="1372"/>
      <c r="AJ23" s="1372"/>
      <c r="AK23" s="1372"/>
      <c r="AL23" s="1372"/>
      <c r="AM23" s="1373"/>
      <c r="AN23" s="1" t="s">
        <v>425</v>
      </c>
    </row>
    <row r="24" spans="1:46" ht="13.5" customHeight="1">
      <c r="A24" s="1350"/>
      <c r="B24" s="1391"/>
      <c r="C24" s="9"/>
      <c r="D24" s="10" t="s">
        <v>190</v>
      </c>
      <c r="E24" s="1364" t="s">
        <v>191</v>
      </c>
      <c r="F24" s="1364"/>
      <c r="G24" s="1364"/>
      <c r="H24" s="1364"/>
      <c r="I24" s="1364"/>
      <c r="J24" s="1364"/>
      <c r="K24" s="1364"/>
      <c r="L24" s="1364"/>
      <c r="M24" s="1364"/>
      <c r="N24" s="1364"/>
      <c r="O24" s="1364"/>
      <c r="P24" s="1364"/>
      <c r="Q24" s="1364"/>
      <c r="R24" s="1364"/>
      <c r="S24" s="1364"/>
      <c r="T24" s="1374"/>
      <c r="U24" s="1381" t="e">
        <f>U58+U94+U145+U195</f>
        <v>#DIV/0!</v>
      </c>
      <c r="V24" s="1382"/>
      <c r="W24" s="1382"/>
      <c r="X24" s="1382"/>
      <c r="Y24" s="1382"/>
      <c r="Z24" s="1382"/>
      <c r="AA24" s="1382"/>
      <c r="AB24" s="1382"/>
      <c r="AC24" s="1382"/>
      <c r="AD24" s="1382"/>
      <c r="AE24" s="1382"/>
      <c r="AF24" s="1382"/>
      <c r="AG24" s="1382"/>
      <c r="AH24" s="1382"/>
      <c r="AI24" s="1382"/>
      <c r="AJ24" s="1382"/>
      <c r="AK24" s="1382"/>
      <c r="AL24" s="1382"/>
      <c r="AM24" s="1383"/>
      <c r="AN24" s="1" t="s">
        <v>189</v>
      </c>
    </row>
    <row r="25" spans="1:46" ht="13.5" customHeight="1">
      <c r="A25" s="1350"/>
      <c r="B25" s="1391"/>
      <c r="C25" s="9"/>
      <c r="D25" s="10"/>
      <c r="E25" s="1364"/>
      <c r="F25" s="1364"/>
      <c r="G25" s="1364"/>
      <c r="H25" s="1364"/>
      <c r="I25" s="1364"/>
      <c r="J25" s="1364"/>
      <c r="K25" s="1364"/>
      <c r="L25" s="1364"/>
      <c r="M25" s="1364"/>
      <c r="N25" s="1364"/>
      <c r="O25" s="1364"/>
      <c r="P25" s="1364"/>
      <c r="Q25" s="1364"/>
      <c r="R25" s="1364"/>
      <c r="S25" s="1364"/>
      <c r="T25" s="1374"/>
      <c r="U25" s="1381"/>
      <c r="V25" s="1382"/>
      <c r="W25" s="1382"/>
      <c r="X25" s="1382"/>
      <c r="Y25" s="1382"/>
      <c r="Z25" s="1382"/>
      <c r="AA25" s="1382"/>
      <c r="AB25" s="1382"/>
      <c r="AC25" s="1382"/>
      <c r="AD25" s="1382"/>
      <c r="AE25" s="1382"/>
      <c r="AF25" s="1382"/>
      <c r="AG25" s="1382"/>
      <c r="AH25" s="1382"/>
      <c r="AI25" s="1382"/>
      <c r="AJ25" s="1382"/>
      <c r="AK25" s="1382"/>
      <c r="AL25" s="1382"/>
      <c r="AM25" s="1383"/>
    </row>
    <row r="26" spans="1:46">
      <c r="A26" s="1350"/>
      <c r="B26" s="1391"/>
      <c r="C26" s="11"/>
      <c r="D26" s="12"/>
      <c r="E26" s="1375"/>
      <c r="F26" s="1375"/>
      <c r="G26" s="1375"/>
      <c r="H26" s="1375"/>
      <c r="I26" s="1375"/>
      <c r="J26" s="1375"/>
      <c r="K26" s="1375"/>
      <c r="L26" s="1375"/>
      <c r="M26" s="1375"/>
      <c r="N26" s="1375"/>
      <c r="O26" s="1375"/>
      <c r="P26" s="1375"/>
      <c r="Q26" s="1375"/>
      <c r="R26" s="1375"/>
      <c r="S26" s="1375"/>
      <c r="T26" s="1376"/>
      <c r="U26" s="1381"/>
      <c r="V26" s="1382"/>
      <c r="W26" s="1384"/>
      <c r="X26" s="1384"/>
      <c r="Y26" s="1384"/>
      <c r="Z26" s="1384"/>
      <c r="AA26" s="1384"/>
      <c r="AB26" s="1384"/>
      <c r="AC26" s="1384"/>
      <c r="AD26" s="1384"/>
      <c r="AE26" s="1384"/>
      <c r="AF26" s="1384"/>
      <c r="AG26" s="1384"/>
      <c r="AH26" s="1384"/>
      <c r="AI26" s="1384"/>
      <c r="AJ26" s="1384"/>
      <c r="AK26" s="1384"/>
      <c r="AL26" s="1384"/>
      <c r="AM26" s="1385"/>
    </row>
    <row r="27" spans="1:46" ht="27" customHeight="1">
      <c r="A27" s="1352"/>
      <c r="B27" s="1392"/>
      <c r="C27" s="1361" t="s">
        <v>192</v>
      </c>
      <c r="D27" s="1355"/>
      <c r="E27" s="1355"/>
      <c r="F27" s="1355"/>
      <c r="G27" s="1355"/>
      <c r="H27" s="1355"/>
      <c r="I27" s="1355"/>
      <c r="J27" s="1355"/>
      <c r="K27" s="1355"/>
      <c r="L27" s="1355"/>
      <c r="M27" s="1355"/>
      <c r="N27" s="1355"/>
      <c r="O27" s="1355"/>
      <c r="P27" s="1355"/>
      <c r="Q27" s="1355"/>
      <c r="R27" s="1355"/>
      <c r="S27" s="1355"/>
      <c r="T27" s="1355"/>
      <c r="U27" s="1386" t="s">
        <v>193</v>
      </c>
      <c r="V27" s="1387"/>
      <c r="W27" s="1388" t="e">
        <f>'⑦明細書（参考様式）'!AE214-'⑦明細書（参考様式）'!W214-'⑦明細書（参考様式）'!AJ214</f>
        <v>#DIV/0!</v>
      </c>
      <c r="X27" s="1388"/>
      <c r="Y27" s="1388"/>
      <c r="Z27" s="1388"/>
      <c r="AA27" s="1388"/>
      <c r="AB27" s="1388"/>
      <c r="AC27" s="1388"/>
      <c r="AD27" s="1388"/>
      <c r="AE27" s="1388"/>
      <c r="AF27" s="1388"/>
      <c r="AG27" s="1388"/>
      <c r="AH27" s="1388"/>
      <c r="AI27" s="1388"/>
      <c r="AJ27" s="1388"/>
      <c r="AK27" s="1388"/>
      <c r="AL27" s="1388"/>
      <c r="AM27" s="1389"/>
    </row>
    <row r="28" spans="1:46">
      <c r="A28" s="1348" t="s">
        <v>194</v>
      </c>
      <c r="B28" s="1390"/>
      <c r="C28" s="1393" t="s">
        <v>195</v>
      </c>
      <c r="D28" s="1393"/>
      <c r="E28" s="1393"/>
      <c r="F28" s="1393"/>
      <c r="G28" s="1393"/>
      <c r="H28" s="1393"/>
      <c r="I28" s="1393"/>
      <c r="J28" s="1393"/>
      <c r="K28" s="1393"/>
      <c r="L28" s="1393"/>
      <c r="M28" s="1393"/>
      <c r="N28" s="1393"/>
      <c r="O28" s="1393"/>
      <c r="P28" s="1393"/>
      <c r="Q28" s="1393"/>
      <c r="R28" s="1393"/>
      <c r="S28" s="1393"/>
      <c r="T28" s="1394"/>
      <c r="U28" s="1381" t="e">
        <f>IF(⑤⑧処遇Ⅰ入力シート!B57="","",⑤⑧処遇Ⅰ入力シート!B57)</f>
        <v>#DIV/0!</v>
      </c>
      <c r="V28" s="1382"/>
      <c r="W28" s="1377"/>
      <c r="X28" s="1377"/>
      <c r="Y28" s="1377"/>
      <c r="Z28" s="1377"/>
      <c r="AA28" s="1377"/>
      <c r="AB28" s="1377"/>
      <c r="AC28" s="1377"/>
      <c r="AD28" s="1377"/>
      <c r="AE28" s="1377"/>
      <c r="AF28" s="1377"/>
      <c r="AG28" s="1377"/>
      <c r="AH28" s="1377"/>
      <c r="AI28" s="1377"/>
      <c r="AJ28" s="1377"/>
      <c r="AK28" s="1377"/>
      <c r="AL28" s="1377"/>
      <c r="AM28" s="1395"/>
    </row>
    <row r="29" spans="1:46">
      <c r="A29" s="1350"/>
      <c r="B29" s="1391"/>
      <c r="C29" s="1364"/>
      <c r="D29" s="1364"/>
      <c r="E29" s="1364"/>
      <c r="F29" s="1364"/>
      <c r="G29" s="1364"/>
      <c r="H29" s="1364"/>
      <c r="I29" s="1364"/>
      <c r="J29" s="1364"/>
      <c r="K29" s="1364"/>
      <c r="L29" s="1364"/>
      <c r="M29" s="1364"/>
      <c r="N29" s="1364"/>
      <c r="O29" s="1364"/>
      <c r="P29" s="1364"/>
      <c r="Q29" s="1364"/>
      <c r="R29" s="1364"/>
      <c r="S29" s="1364"/>
      <c r="T29" s="1374"/>
      <c r="U29" s="1381"/>
      <c r="V29" s="1382"/>
      <c r="W29" s="1382"/>
      <c r="X29" s="1382"/>
      <c r="Y29" s="1382"/>
      <c r="Z29" s="1382"/>
      <c r="AA29" s="1382"/>
      <c r="AB29" s="1382"/>
      <c r="AC29" s="1382"/>
      <c r="AD29" s="1382"/>
      <c r="AE29" s="1382"/>
      <c r="AF29" s="1382"/>
      <c r="AG29" s="1382"/>
      <c r="AH29" s="1382"/>
      <c r="AI29" s="1382"/>
      <c r="AJ29" s="1382"/>
      <c r="AK29" s="1382"/>
      <c r="AL29" s="1382"/>
      <c r="AM29" s="1383"/>
    </row>
    <row r="30" spans="1:46">
      <c r="A30" s="1350"/>
      <c r="B30" s="1391"/>
      <c r="C30" s="1397" t="s">
        <v>196</v>
      </c>
      <c r="D30" s="1398"/>
      <c r="E30" s="1398"/>
      <c r="F30" s="1398"/>
      <c r="G30" s="1398"/>
      <c r="H30" s="1398"/>
      <c r="I30" s="1398"/>
      <c r="J30" s="1398"/>
      <c r="K30" s="1398"/>
      <c r="L30" s="1398"/>
      <c r="M30" s="1398"/>
      <c r="N30" s="1398"/>
      <c r="O30" s="1398"/>
      <c r="P30" s="1398"/>
      <c r="Q30" s="1398"/>
      <c r="R30" s="1398"/>
      <c r="S30" s="1398"/>
      <c r="T30" s="1399"/>
      <c r="U30" s="1396"/>
      <c r="V30" s="1384"/>
      <c r="W30" s="1384"/>
      <c r="X30" s="1384"/>
      <c r="Y30" s="1384"/>
      <c r="Z30" s="1384"/>
      <c r="AA30" s="1384"/>
      <c r="AB30" s="1384"/>
      <c r="AC30" s="1384"/>
      <c r="AD30" s="1384"/>
      <c r="AE30" s="1384"/>
      <c r="AF30" s="1384"/>
      <c r="AG30" s="1384"/>
      <c r="AH30" s="1384"/>
      <c r="AI30" s="1384"/>
      <c r="AJ30" s="1384"/>
      <c r="AK30" s="1384"/>
      <c r="AL30" s="1384"/>
      <c r="AM30" s="1385"/>
    </row>
    <row r="31" spans="1:46">
      <c r="A31" s="1350"/>
      <c r="B31" s="1391"/>
      <c r="C31" s="1400" t="s">
        <v>197</v>
      </c>
      <c r="D31" s="1400"/>
      <c r="E31" s="1400"/>
      <c r="F31" s="1400"/>
      <c r="G31" s="1400"/>
      <c r="H31" s="1400"/>
      <c r="I31" s="1400"/>
      <c r="J31" s="1400"/>
      <c r="K31" s="1400"/>
      <c r="L31" s="1400"/>
      <c r="M31" s="1400"/>
      <c r="N31" s="1400"/>
      <c r="O31" s="1400"/>
      <c r="P31" s="1400"/>
      <c r="Q31" s="1400"/>
      <c r="R31" s="1400"/>
      <c r="S31" s="1400"/>
      <c r="T31" s="1401"/>
      <c r="U31" s="1402" t="str">
        <f>'⑦明細書（参考様式）'!BK22</f>
        <v>□</v>
      </c>
      <c r="V31" s="1348"/>
      <c r="W31" s="1400" t="s">
        <v>20</v>
      </c>
      <c r="X31" s="1400"/>
      <c r="Y31" s="1400"/>
      <c r="Z31" s="1400"/>
      <c r="AA31" s="1400"/>
      <c r="AB31" s="1400"/>
      <c r="AC31" s="1400"/>
      <c r="AD31" s="1400"/>
      <c r="AE31" s="1400"/>
      <c r="AF31" s="1400"/>
      <c r="AG31" s="1400"/>
      <c r="AH31" s="1400"/>
      <c r="AI31" s="1400"/>
      <c r="AJ31" s="1400"/>
      <c r="AK31" s="1400"/>
      <c r="AL31" s="1400"/>
      <c r="AM31" s="1401"/>
    </row>
    <row r="32" spans="1:46">
      <c r="A32" s="1350"/>
      <c r="B32" s="1391"/>
      <c r="C32" s="1421" t="s">
        <v>198</v>
      </c>
      <c r="D32" s="1421"/>
      <c r="E32" s="1421"/>
      <c r="F32" s="1421"/>
      <c r="G32" s="1421"/>
      <c r="H32" s="1421"/>
      <c r="I32" s="1421"/>
      <c r="J32" s="1421"/>
      <c r="K32" s="1421"/>
      <c r="L32" s="1421"/>
      <c r="M32" s="1421"/>
      <c r="N32" s="1421"/>
      <c r="O32" s="1421"/>
      <c r="P32" s="1421"/>
      <c r="Q32" s="1421"/>
      <c r="R32" s="1421"/>
      <c r="S32" s="1421"/>
      <c r="T32" s="1422"/>
      <c r="U32" s="1423" t="str">
        <f>'⑦明細書（参考様式）'!BK24</f>
        <v>□</v>
      </c>
      <c r="V32" s="1350"/>
      <c r="W32" s="1424" t="s">
        <v>21</v>
      </c>
      <c r="X32" s="1424"/>
      <c r="Y32" s="1424"/>
      <c r="Z32" s="1351" t="s">
        <v>199</v>
      </c>
      <c r="AA32" s="1351"/>
      <c r="AB32" s="1351"/>
      <c r="AC32" s="1425" t="str">
        <f>IF(⑤⑧処遇Ⅰ入力シート!E66="","",⑤⑧処遇Ⅰ入力シート!E66)</f>
        <v/>
      </c>
      <c r="AD32" s="1425"/>
      <c r="AE32" s="1425"/>
      <c r="AF32" s="1425"/>
      <c r="AG32" s="1425"/>
      <c r="AH32" s="1425"/>
      <c r="AI32" s="1425"/>
      <c r="AJ32" s="1425"/>
      <c r="AK32" s="1425"/>
      <c r="AL32" s="1425"/>
      <c r="AM32" s="1426"/>
    </row>
    <row r="33" spans="1:39">
      <c r="A33" s="1350"/>
      <c r="B33" s="1391"/>
      <c r="C33" s="1421"/>
      <c r="D33" s="1421"/>
      <c r="E33" s="1421"/>
      <c r="F33" s="1421"/>
      <c r="G33" s="1421"/>
      <c r="H33" s="1421"/>
      <c r="I33" s="1421"/>
      <c r="J33" s="1421"/>
      <c r="K33" s="1421"/>
      <c r="L33" s="1421"/>
      <c r="M33" s="1421"/>
      <c r="N33" s="1421"/>
      <c r="O33" s="1421"/>
      <c r="P33" s="1421"/>
      <c r="Q33" s="1421"/>
      <c r="R33" s="1421"/>
      <c r="S33" s="1421"/>
      <c r="T33" s="1422"/>
      <c r="U33" s="1423" t="str">
        <f>'⑦明細書（参考様式）'!BK26</f>
        <v>□</v>
      </c>
      <c r="V33" s="1350"/>
      <c r="W33" s="1427" t="s">
        <v>200</v>
      </c>
      <c r="X33" s="1427"/>
      <c r="Y33" s="1427"/>
      <c r="Z33" s="1427"/>
      <c r="AA33" s="1427"/>
      <c r="AB33" s="1427"/>
      <c r="AC33" s="1427"/>
      <c r="AD33" s="1427"/>
      <c r="AE33" s="1427"/>
      <c r="AF33" s="1427"/>
      <c r="AG33" s="1427"/>
      <c r="AH33" s="1427"/>
      <c r="AI33" s="1427"/>
      <c r="AJ33" s="1427"/>
      <c r="AK33" s="1427"/>
      <c r="AL33" s="1427"/>
      <c r="AM33" s="1428"/>
    </row>
    <row r="34" spans="1:39">
      <c r="A34" s="1350"/>
      <c r="B34" s="1391"/>
      <c r="C34" s="1419"/>
      <c r="D34" s="1419"/>
      <c r="E34" s="1419"/>
      <c r="F34" s="1419"/>
      <c r="G34" s="1419"/>
      <c r="H34" s="1419"/>
      <c r="I34" s="1419"/>
      <c r="J34" s="1419"/>
      <c r="K34" s="1419"/>
      <c r="L34" s="1419"/>
      <c r="M34" s="1419"/>
      <c r="N34" s="1419"/>
      <c r="O34" s="1419"/>
      <c r="P34" s="1419"/>
      <c r="Q34" s="1419"/>
      <c r="R34" s="1419"/>
      <c r="S34" s="1419"/>
      <c r="T34" s="1420"/>
      <c r="U34" s="1429" t="str">
        <f>'⑦明細書（参考様式）'!BK28</f>
        <v>□</v>
      </c>
      <c r="V34" s="1352"/>
      <c r="W34" s="1398" t="s">
        <v>201</v>
      </c>
      <c r="X34" s="1398"/>
      <c r="Y34" s="1398"/>
      <c r="Z34" s="1353" t="s">
        <v>199</v>
      </c>
      <c r="AA34" s="1353"/>
      <c r="AB34" s="1353"/>
      <c r="AC34" s="1407" t="str">
        <f>IF(⑤⑧処遇Ⅰ入力シート!E68="","",⑤⑧処遇Ⅰ入力シート!E68)</f>
        <v/>
      </c>
      <c r="AD34" s="1407"/>
      <c r="AE34" s="1407"/>
      <c r="AF34" s="1407"/>
      <c r="AG34" s="1407"/>
      <c r="AH34" s="1407"/>
      <c r="AI34" s="1407"/>
      <c r="AJ34" s="1407"/>
      <c r="AK34" s="1407"/>
      <c r="AL34" s="1407"/>
      <c r="AM34" s="1408"/>
    </row>
    <row r="35" spans="1:39">
      <c r="A35" s="1350"/>
      <c r="B35" s="1391"/>
      <c r="C35" s="1409" t="s">
        <v>23</v>
      </c>
      <c r="D35" s="1410"/>
      <c r="E35" s="1410"/>
      <c r="F35" s="1410"/>
      <c r="G35" s="1410"/>
      <c r="H35" s="1410"/>
      <c r="I35" s="1410"/>
      <c r="J35" s="1410"/>
      <c r="K35" s="1410"/>
      <c r="L35" s="1410"/>
      <c r="M35" s="1410"/>
      <c r="N35" s="1410"/>
      <c r="O35" s="1410"/>
      <c r="P35" s="1410"/>
      <c r="Q35" s="1410"/>
      <c r="R35" s="1410"/>
      <c r="S35" s="1410"/>
      <c r="T35" s="1411"/>
      <c r="U35" s="1415" t="str">
        <f>IF(⑤⑧処遇Ⅰ入力シート!L65="","",⑤⑧処遇Ⅰ入力シート!L65)</f>
        <v/>
      </c>
      <c r="V35" s="1416"/>
      <c r="W35" s="1416"/>
      <c r="X35" s="1416"/>
      <c r="Y35" s="1416"/>
      <c r="Z35" s="1416"/>
      <c r="AA35" s="1416"/>
      <c r="AB35" s="1416"/>
      <c r="AC35" s="1416"/>
      <c r="AD35" s="1416"/>
      <c r="AE35" s="1416"/>
      <c r="AF35" s="1416"/>
      <c r="AG35" s="1416"/>
      <c r="AH35" s="1416"/>
      <c r="AI35" s="1416"/>
      <c r="AJ35" s="1416"/>
      <c r="AK35" s="1416"/>
      <c r="AL35" s="1416"/>
      <c r="AM35" s="1417"/>
    </row>
    <row r="36" spans="1:39" ht="62.25" customHeight="1">
      <c r="A36" s="1352"/>
      <c r="B36" s="1392"/>
      <c r="C36" s="1412"/>
      <c r="D36" s="1413"/>
      <c r="E36" s="1413"/>
      <c r="F36" s="1413"/>
      <c r="G36" s="1413"/>
      <c r="H36" s="1413"/>
      <c r="I36" s="1413"/>
      <c r="J36" s="1413"/>
      <c r="K36" s="1413"/>
      <c r="L36" s="1413"/>
      <c r="M36" s="1413"/>
      <c r="N36" s="1413"/>
      <c r="O36" s="1413"/>
      <c r="P36" s="1413"/>
      <c r="Q36" s="1413"/>
      <c r="R36" s="1413"/>
      <c r="S36" s="1413"/>
      <c r="T36" s="1414"/>
      <c r="U36" s="1418"/>
      <c r="V36" s="1419"/>
      <c r="W36" s="1419"/>
      <c r="X36" s="1419"/>
      <c r="Y36" s="1419"/>
      <c r="Z36" s="1419"/>
      <c r="AA36" s="1419"/>
      <c r="AB36" s="1419"/>
      <c r="AC36" s="1419"/>
      <c r="AD36" s="1419"/>
      <c r="AE36" s="1419"/>
      <c r="AF36" s="1419"/>
      <c r="AG36" s="1419"/>
      <c r="AH36" s="1419"/>
      <c r="AI36" s="1419"/>
      <c r="AJ36" s="1419"/>
      <c r="AK36" s="1419"/>
      <c r="AL36" s="1419"/>
      <c r="AM36" s="1420"/>
    </row>
    <row r="37" spans="1:39" ht="7.5" customHeight="1"/>
    <row r="38" spans="1:39">
      <c r="A38" s="1" t="s">
        <v>202</v>
      </c>
    </row>
    <row r="39" spans="1:39">
      <c r="C39" s="1" t="s">
        <v>203</v>
      </c>
    </row>
    <row r="40" spans="1:39">
      <c r="A40" s="1" t="s">
        <v>204</v>
      </c>
    </row>
    <row r="41" spans="1:39">
      <c r="A41" s="1378" t="s">
        <v>176</v>
      </c>
      <c r="B41" s="1378"/>
      <c r="C41" s="1354" t="s">
        <v>205</v>
      </c>
      <c r="D41" s="1400"/>
      <c r="E41" s="1400"/>
      <c r="F41" s="1400"/>
      <c r="G41" s="1400"/>
      <c r="H41" s="1400"/>
      <c r="I41" s="1400"/>
      <c r="J41" s="1400"/>
      <c r="K41" s="1400"/>
      <c r="L41" s="1400"/>
      <c r="M41" s="1400"/>
      <c r="N41" s="1400"/>
      <c r="O41" s="1400"/>
      <c r="P41" s="1400"/>
      <c r="Q41" s="1400"/>
      <c r="R41" s="1400"/>
      <c r="S41" s="1400"/>
      <c r="T41" s="1401"/>
      <c r="U41" s="1430">
        <f>'⑦明細書（参考様式）'!CB214</f>
        <v>0</v>
      </c>
      <c r="V41" s="1430"/>
      <c r="W41" s="1430"/>
      <c r="X41" s="1430"/>
      <c r="Y41" s="1430"/>
      <c r="Z41" s="1430"/>
      <c r="AA41" s="1430"/>
      <c r="AB41" s="1430"/>
      <c r="AC41" s="1430"/>
      <c r="AD41" s="1430"/>
      <c r="AE41" s="1430"/>
      <c r="AF41" s="1430"/>
      <c r="AG41" s="1430"/>
      <c r="AH41" s="1430"/>
      <c r="AI41" s="1430"/>
      <c r="AJ41" s="1430"/>
      <c r="AK41" s="1430"/>
      <c r="AL41" s="1430"/>
      <c r="AM41" s="1430"/>
    </row>
    <row r="42" spans="1:39">
      <c r="A42" s="1378"/>
      <c r="B42" s="1378"/>
      <c r="C42" s="1431" t="s">
        <v>206</v>
      </c>
      <c r="D42" s="1424"/>
      <c r="E42" s="1424"/>
      <c r="F42" s="1424"/>
      <c r="G42" s="1424"/>
      <c r="H42" s="1424"/>
      <c r="I42" s="1424"/>
      <c r="J42" s="1424"/>
      <c r="K42" s="1424"/>
      <c r="L42" s="1424"/>
      <c r="M42" s="1424"/>
      <c r="N42" s="1424"/>
      <c r="O42" s="1424"/>
      <c r="P42" s="1424"/>
      <c r="Q42" s="1424"/>
      <c r="R42" s="1424"/>
      <c r="S42" s="1424"/>
      <c r="T42" s="1432"/>
      <c r="U42" s="1430"/>
      <c r="V42" s="1430"/>
      <c r="W42" s="1430"/>
      <c r="X42" s="1430"/>
      <c r="Y42" s="1430"/>
      <c r="Z42" s="1430"/>
      <c r="AA42" s="1430"/>
      <c r="AB42" s="1430"/>
      <c r="AC42" s="1430"/>
      <c r="AD42" s="1430"/>
      <c r="AE42" s="1430"/>
      <c r="AF42" s="1430"/>
      <c r="AG42" s="1430"/>
      <c r="AH42" s="1430"/>
      <c r="AI42" s="1430"/>
      <c r="AJ42" s="1430"/>
      <c r="AK42" s="1430"/>
      <c r="AL42" s="1430"/>
      <c r="AM42" s="1430"/>
    </row>
    <row r="43" spans="1:39">
      <c r="A43" s="1378" t="s">
        <v>179</v>
      </c>
      <c r="B43" s="1378"/>
      <c r="C43" s="1354" t="s">
        <v>207</v>
      </c>
      <c r="D43" s="1400"/>
      <c r="E43" s="1400"/>
      <c r="F43" s="1400"/>
      <c r="G43" s="1400"/>
      <c r="H43" s="1400"/>
      <c r="I43" s="1400"/>
      <c r="J43" s="1400"/>
      <c r="K43" s="1400"/>
      <c r="L43" s="1400"/>
      <c r="M43" s="1400"/>
      <c r="N43" s="1400"/>
      <c r="O43" s="1400"/>
      <c r="P43" s="1400"/>
      <c r="Q43" s="1400"/>
      <c r="R43" s="1400"/>
      <c r="S43" s="1400"/>
      <c r="T43" s="1401"/>
      <c r="U43" s="1430">
        <f>'⑦明細書（参考様式）'!CC214</f>
        <v>0</v>
      </c>
      <c r="V43" s="1430"/>
      <c r="W43" s="1430"/>
      <c r="X43" s="1430"/>
      <c r="Y43" s="1430"/>
      <c r="Z43" s="1430"/>
      <c r="AA43" s="1430"/>
      <c r="AB43" s="1430"/>
      <c r="AC43" s="1430"/>
      <c r="AD43" s="1430"/>
      <c r="AE43" s="1430"/>
      <c r="AF43" s="1430"/>
      <c r="AG43" s="1430"/>
      <c r="AH43" s="1430"/>
      <c r="AI43" s="1430"/>
      <c r="AJ43" s="1430"/>
      <c r="AK43" s="1430"/>
      <c r="AL43" s="1430"/>
      <c r="AM43" s="1430"/>
    </row>
    <row r="44" spans="1:39">
      <c r="A44" s="1378"/>
      <c r="B44" s="1378"/>
      <c r="C44" s="1431" t="s">
        <v>206</v>
      </c>
      <c r="D44" s="1424"/>
      <c r="E44" s="1424"/>
      <c r="F44" s="1424"/>
      <c r="G44" s="1424"/>
      <c r="H44" s="1424"/>
      <c r="I44" s="1424"/>
      <c r="J44" s="1424"/>
      <c r="K44" s="1424"/>
      <c r="L44" s="1424"/>
      <c r="M44" s="1424"/>
      <c r="N44" s="1424"/>
      <c r="O44" s="1424"/>
      <c r="P44" s="1424"/>
      <c r="Q44" s="1424"/>
      <c r="R44" s="1424"/>
      <c r="S44" s="1424"/>
      <c r="T44" s="1432"/>
      <c r="U44" s="1430"/>
      <c r="V44" s="1430"/>
      <c r="W44" s="1430"/>
      <c r="X44" s="1430"/>
      <c r="Y44" s="1430"/>
      <c r="Z44" s="1430"/>
      <c r="AA44" s="1430"/>
      <c r="AB44" s="1430"/>
      <c r="AC44" s="1430"/>
      <c r="AD44" s="1430"/>
      <c r="AE44" s="1430"/>
      <c r="AF44" s="1430"/>
      <c r="AG44" s="1430"/>
      <c r="AH44" s="1430"/>
      <c r="AI44" s="1430"/>
      <c r="AJ44" s="1430"/>
      <c r="AK44" s="1430"/>
      <c r="AL44" s="1430"/>
      <c r="AM44" s="1430"/>
    </row>
    <row r="45" spans="1:39">
      <c r="A45" s="1378" t="s">
        <v>183</v>
      </c>
      <c r="B45" s="1378"/>
      <c r="C45" s="1354" t="s">
        <v>208</v>
      </c>
      <c r="D45" s="1400"/>
      <c r="E45" s="1400"/>
      <c r="F45" s="1400"/>
      <c r="G45" s="1400"/>
      <c r="H45" s="1400"/>
      <c r="I45" s="1400"/>
      <c r="J45" s="1400"/>
      <c r="K45" s="1400"/>
      <c r="L45" s="1400"/>
      <c r="M45" s="1400"/>
      <c r="N45" s="1400"/>
      <c r="O45" s="1400"/>
      <c r="P45" s="1400"/>
      <c r="Q45" s="1400"/>
      <c r="R45" s="1400"/>
      <c r="S45" s="1400"/>
      <c r="T45" s="1401"/>
      <c r="U45" s="1430">
        <f>'⑦明細書（参考様式）'!CD214</f>
        <v>0</v>
      </c>
      <c r="V45" s="1430"/>
      <c r="W45" s="1430"/>
      <c r="X45" s="1430"/>
      <c r="Y45" s="1430"/>
      <c r="Z45" s="1430"/>
      <c r="AA45" s="1430"/>
      <c r="AB45" s="1430"/>
      <c r="AC45" s="1430"/>
      <c r="AD45" s="1430"/>
      <c r="AE45" s="1430"/>
      <c r="AF45" s="1430"/>
      <c r="AG45" s="1430"/>
      <c r="AH45" s="1430"/>
      <c r="AI45" s="1430"/>
      <c r="AJ45" s="1430"/>
      <c r="AK45" s="1430"/>
      <c r="AL45" s="1430"/>
      <c r="AM45" s="1430"/>
    </row>
    <row r="46" spans="1:39">
      <c r="A46" s="1378"/>
      <c r="B46" s="1378"/>
      <c r="C46" s="1431" t="s">
        <v>206</v>
      </c>
      <c r="D46" s="1424"/>
      <c r="E46" s="1424"/>
      <c r="F46" s="1424"/>
      <c r="G46" s="1424"/>
      <c r="H46" s="1424"/>
      <c r="I46" s="1424"/>
      <c r="J46" s="1424"/>
      <c r="K46" s="1424"/>
      <c r="L46" s="1424"/>
      <c r="M46" s="1424"/>
      <c r="N46" s="1424"/>
      <c r="O46" s="1424"/>
      <c r="P46" s="1424"/>
      <c r="Q46" s="1424"/>
      <c r="R46" s="1424"/>
      <c r="S46" s="1424"/>
      <c r="T46" s="1432"/>
      <c r="U46" s="1430"/>
      <c r="V46" s="1430"/>
      <c r="W46" s="1430"/>
      <c r="X46" s="1430"/>
      <c r="Y46" s="1430"/>
      <c r="Z46" s="1430"/>
      <c r="AA46" s="1430"/>
      <c r="AB46" s="1430"/>
      <c r="AC46" s="1430"/>
      <c r="AD46" s="1430"/>
      <c r="AE46" s="1430"/>
      <c r="AF46" s="1430"/>
      <c r="AG46" s="1430"/>
      <c r="AH46" s="1430"/>
      <c r="AI46" s="1430"/>
      <c r="AJ46" s="1430"/>
      <c r="AK46" s="1430"/>
      <c r="AL46" s="1430"/>
      <c r="AM46" s="1430"/>
    </row>
    <row r="47" spans="1:39">
      <c r="A47" s="1378" t="s">
        <v>194</v>
      </c>
      <c r="B47" s="1378"/>
      <c r="C47" s="1354" t="s">
        <v>209</v>
      </c>
      <c r="D47" s="1400"/>
      <c r="E47" s="1400"/>
      <c r="F47" s="1400"/>
      <c r="G47" s="1400"/>
      <c r="H47" s="1400"/>
      <c r="I47" s="1400"/>
      <c r="J47" s="1400"/>
      <c r="K47" s="1400"/>
      <c r="L47" s="1400"/>
      <c r="M47" s="1400"/>
      <c r="N47" s="1400"/>
      <c r="O47" s="1400"/>
      <c r="P47" s="1400"/>
      <c r="Q47" s="1400"/>
      <c r="R47" s="1400"/>
      <c r="S47" s="1400"/>
      <c r="T47" s="1401"/>
      <c r="U47" s="1430">
        <f>'⑦明細書（参考様式）'!CE214</f>
        <v>0</v>
      </c>
      <c r="V47" s="1430"/>
      <c r="W47" s="1430"/>
      <c r="X47" s="1430"/>
      <c r="Y47" s="1430"/>
      <c r="Z47" s="1430"/>
      <c r="AA47" s="1430"/>
      <c r="AB47" s="1430"/>
      <c r="AC47" s="1430"/>
      <c r="AD47" s="1430"/>
      <c r="AE47" s="1430"/>
      <c r="AF47" s="1430"/>
      <c r="AG47" s="1430"/>
      <c r="AH47" s="1430"/>
      <c r="AI47" s="1430"/>
      <c r="AJ47" s="1430"/>
      <c r="AK47" s="1430"/>
      <c r="AL47" s="1430"/>
      <c r="AM47" s="1430"/>
    </row>
    <row r="48" spans="1:39">
      <c r="A48" s="1378"/>
      <c r="B48" s="1378"/>
      <c r="C48" s="1397" t="s">
        <v>206</v>
      </c>
      <c r="D48" s="1398"/>
      <c r="E48" s="1398"/>
      <c r="F48" s="1398"/>
      <c r="G48" s="1398"/>
      <c r="H48" s="1398"/>
      <c r="I48" s="1398"/>
      <c r="J48" s="1398"/>
      <c r="K48" s="1398"/>
      <c r="L48" s="1398"/>
      <c r="M48" s="1398"/>
      <c r="N48" s="1398"/>
      <c r="O48" s="1398"/>
      <c r="P48" s="1398"/>
      <c r="Q48" s="1398"/>
      <c r="R48" s="1398"/>
      <c r="S48" s="1398"/>
      <c r="T48" s="1399"/>
      <c r="U48" s="1430"/>
      <c r="V48" s="1430"/>
      <c r="W48" s="1430"/>
      <c r="X48" s="1430"/>
      <c r="Y48" s="1430"/>
      <c r="Z48" s="1430"/>
      <c r="AA48" s="1430"/>
      <c r="AB48" s="1430"/>
      <c r="AC48" s="1430"/>
      <c r="AD48" s="1430"/>
      <c r="AE48" s="1430"/>
      <c r="AF48" s="1430"/>
      <c r="AG48" s="1430"/>
      <c r="AH48" s="1430"/>
      <c r="AI48" s="1430"/>
      <c r="AJ48" s="1430"/>
      <c r="AK48" s="1430"/>
      <c r="AL48" s="1430"/>
      <c r="AM48" s="1430"/>
    </row>
    <row r="49" spans="1:40">
      <c r="A49" s="1378" t="s">
        <v>210</v>
      </c>
      <c r="B49" s="1378"/>
      <c r="C49" s="1431" t="s">
        <v>211</v>
      </c>
      <c r="D49" s="1424"/>
      <c r="E49" s="1424"/>
      <c r="F49" s="1424"/>
      <c r="G49" s="1424"/>
      <c r="H49" s="1424"/>
      <c r="I49" s="1424"/>
      <c r="J49" s="1424"/>
      <c r="K49" s="1424"/>
      <c r="L49" s="1424"/>
      <c r="M49" s="1424"/>
      <c r="N49" s="1424"/>
      <c r="O49" s="1424"/>
      <c r="P49" s="1424"/>
      <c r="Q49" s="1424"/>
      <c r="R49" s="1424"/>
      <c r="S49" s="1424"/>
      <c r="T49" s="1432"/>
      <c r="U49" s="1433">
        <f>'⑦明細書（参考様式）'!CF214</f>
        <v>0</v>
      </c>
      <c r="V49" s="1433"/>
      <c r="W49" s="1433"/>
      <c r="X49" s="1433"/>
      <c r="Y49" s="1433"/>
      <c r="Z49" s="1433"/>
      <c r="AA49" s="1433"/>
      <c r="AB49" s="1433"/>
      <c r="AC49" s="1433"/>
      <c r="AD49" s="1433"/>
      <c r="AE49" s="1433"/>
      <c r="AF49" s="1433"/>
      <c r="AG49" s="1433"/>
      <c r="AH49" s="1433"/>
      <c r="AI49" s="1433"/>
      <c r="AJ49" s="1433"/>
      <c r="AK49" s="1433"/>
      <c r="AL49" s="1433"/>
      <c r="AM49" s="1433"/>
    </row>
    <row r="50" spans="1:40">
      <c r="A50" s="1378"/>
      <c r="B50" s="1378"/>
      <c r="C50" s="1397" t="s">
        <v>212</v>
      </c>
      <c r="D50" s="1398"/>
      <c r="E50" s="1398"/>
      <c r="F50" s="1398"/>
      <c r="G50" s="1398"/>
      <c r="H50" s="1398"/>
      <c r="I50" s="1398"/>
      <c r="J50" s="1398"/>
      <c r="K50" s="1398"/>
      <c r="L50" s="1398"/>
      <c r="M50" s="1398"/>
      <c r="N50" s="1398"/>
      <c r="O50" s="1398"/>
      <c r="P50" s="1398"/>
      <c r="Q50" s="1398"/>
      <c r="R50" s="1398"/>
      <c r="S50" s="1398"/>
      <c r="T50" s="1399"/>
      <c r="U50" s="1433"/>
      <c r="V50" s="1433"/>
      <c r="W50" s="1433"/>
      <c r="X50" s="1433"/>
      <c r="Y50" s="1433"/>
      <c r="Z50" s="1433"/>
      <c r="AA50" s="1433"/>
      <c r="AB50" s="1433"/>
      <c r="AC50" s="1433"/>
      <c r="AD50" s="1433"/>
      <c r="AE50" s="1433"/>
      <c r="AF50" s="1433"/>
      <c r="AG50" s="1433"/>
      <c r="AH50" s="1433"/>
      <c r="AI50" s="1433"/>
      <c r="AJ50" s="1433"/>
      <c r="AK50" s="1433"/>
      <c r="AL50" s="1433"/>
      <c r="AM50" s="1433"/>
    </row>
    <row r="51" spans="1:40">
      <c r="A51" s="1378" t="s">
        <v>213</v>
      </c>
      <c r="B51" s="1378"/>
      <c r="C51" s="1431" t="s">
        <v>214</v>
      </c>
      <c r="D51" s="1424"/>
      <c r="E51" s="1424"/>
      <c r="F51" s="1424"/>
      <c r="G51" s="1424"/>
      <c r="H51" s="1424"/>
      <c r="I51" s="1424"/>
      <c r="J51" s="1424"/>
      <c r="K51" s="1424"/>
      <c r="L51" s="1424"/>
      <c r="M51" s="1424"/>
      <c r="N51" s="1424"/>
      <c r="O51" s="1424"/>
      <c r="P51" s="1424"/>
      <c r="Q51" s="1424"/>
      <c r="R51" s="1424"/>
      <c r="S51" s="1424"/>
      <c r="T51" s="1432"/>
      <c r="U51" s="1403">
        <f>IFERROR(ROUNDDOWN(U49/U45,0),0)</f>
        <v>0</v>
      </c>
      <c r="V51" s="1377"/>
      <c r="W51" s="1377"/>
      <c r="X51" s="1377"/>
      <c r="Y51" s="1377"/>
      <c r="Z51" s="1377"/>
      <c r="AA51" s="1377"/>
      <c r="AB51" s="1377"/>
      <c r="AC51" s="1377"/>
      <c r="AD51" s="1377"/>
      <c r="AE51" s="1377"/>
      <c r="AF51" s="1377"/>
      <c r="AG51" s="1377"/>
      <c r="AH51" s="1377"/>
      <c r="AI51" s="1377"/>
      <c r="AJ51" s="1377"/>
      <c r="AK51" s="1377"/>
      <c r="AL51" s="1377"/>
      <c r="AM51" s="1395"/>
    </row>
    <row r="52" spans="1:40">
      <c r="A52" s="1378"/>
      <c r="B52" s="1378"/>
      <c r="C52" s="1397" t="s">
        <v>215</v>
      </c>
      <c r="D52" s="1398"/>
      <c r="E52" s="1398"/>
      <c r="F52" s="1398"/>
      <c r="G52" s="1398"/>
      <c r="H52" s="1398"/>
      <c r="I52" s="1398"/>
      <c r="J52" s="1398"/>
      <c r="K52" s="1398"/>
      <c r="L52" s="1398"/>
      <c r="M52" s="1398"/>
      <c r="N52" s="1398"/>
      <c r="O52" s="1398"/>
      <c r="P52" s="1398"/>
      <c r="Q52" s="1398"/>
      <c r="R52" s="1398"/>
      <c r="S52" s="1398"/>
      <c r="T52" s="1399"/>
      <c r="U52" s="1381"/>
      <c r="V52" s="1382"/>
      <c r="W52" s="1384"/>
      <c r="X52" s="1384"/>
      <c r="Y52" s="1384"/>
      <c r="Z52" s="1384"/>
      <c r="AA52" s="1384"/>
      <c r="AB52" s="1384"/>
      <c r="AC52" s="1384"/>
      <c r="AD52" s="1384"/>
      <c r="AE52" s="1384"/>
      <c r="AF52" s="1384"/>
      <c r="AG52" s="1384"/>
      <c r="AH52" s="1384"/>
      <c r="AI52" s="1384"/>
      <c r="AJ52" s="1384"/>
      <c r="AK52" s="1384"/>
      <c r="AL52" s="1384"/>
      <c r="AM52" s="1385"/>
    </row>
    <row r="53" spans="1:40">
      <c r="A53" s="1378" t="s">
        <v>216</v>
      </c>
      <c r="B53" s="1378"/>
      <c r="C53" s="1354" t="s">
        <v>184</v>
      </c>
      <c r="D53" s="1400"/>
      <c r="E53" s="1400"/>
      <c r="F53" s="1400"/>
      <c r="G53" s="1400"/>
      <c r="H53" s="1400"/>
      <c r="I53" s="1400"/>
      <c r="J53" s="1400"/>
      <c r="K53" s="1400"/>
      <c r="L53" s="1400"/>
      <c r="M53" s="1400"/>
      <c r="N53" s="1400"/>
      <c r="O53" s="1400"/>
      <c r="P53" s="1400"/>
      <c r="Q53" s="1400"/>
      <c r="R53" s="1400"/>
      <c r="S53" s="1400"/>
      <c r="T53" s="1400"/>
      <c r="U53" s="1348" t="s">
        <v>218</v>
      </c>
      <c r="V53" s="1349"/>
      <c r="W53" s="1435" t="e">
        <f>U57-U58</f>
        <v>#DIV/0!</v>
      </c>
      <c r="X53" s="1435"/>
      <c r="Y53" s="1435"/>
      <c r="Z53" s="1435"/>
      <c r="AA53" s="1435"/>
      <c r="AB53" s="1435"/>
      <c r="AC53" s="1435"/>
      <c r="AD53" s="1435"/>
      <c r="AE53" s="1435"/>
      <c r="AF53" s="1435"/>
      <c r="AG53" s="1435"/>
      <c r="AH53" s="1435"/>
      <c r="AI53" s="1435"/>
      <c r="AJ53" s="1435"/>
      <c r="AK53" s="1435"/>
      <c r="AL53" s="1435"/>
      <c r="AM53" s="1436"/>
      <c r="AN53" s="5"/>
    </row>
    <row r="54" spans="1:40" ht="13.5" customHeight="1">
      <c r="A54" s="1378"/>
      <c r="B54" s="1378"/>
      <c r="C54" s="1363" t="s">
        <v>426</v>
      </c>
      <c r="D54" s="1364"/>
      <c r="E54" s="1364"/>
      <c r="F54" s="1364"/>
      <c r="G54" s="1364"/>
      <c r="H54" s="1364"/>
      <c r="I54" s="1364"/>
      <c r="J54" s="1364"/>
      <c r="K54" s="1364"/>
      <c r="L54" s="1364"/>
      <c r="M54" s="1364"/>
      <c r="N54" s="1364"/>
      <c r="O54" s="1364"/>
      <c r="P54" s="1364"/>
      <c r="Q54" s="1364"/>
      <c r="R54" s="1364"/>
      <c r="S54" s="1364"/>
      <c r="T54" s="1374"/>
      <c r="U54" s="1350"/>
      <c r="V54" s="1351"/>
      <c r="W54" s="1437"/>
      <c r="X54" s="1437"/>
      <c r="Y54" s="1437"/>
      <c r="Z54" s="1437"/>
      <c r="AA54" s="1437"/>
      <c r="AB54" s="1437"/>
      <c r="AC54" s="1437"/>
      <c r="AD54" s="1437"/>
      <c r="AE54" s="1437"/>
      <c r="AF54" s="1437"/>
      <c r="AG54" s="1437"/>
      <c r="AH54" s="1437"/>
      <c r="AI54" s="1437"/>
      <c r="AJ54" s="1437"/>
      <c r="AK54" s="1437"/>
      <c r="AL54" s="1437"/>
      <c r="AM54" s="1438"/>
      <c r="AN54" s="5"/>
    </row>
    <row r="55" spans="1:40">
      <c r="A55" s="1378"/>
      <c r="B55" s="1378"/>
      <c r="C55" s="1363"/>
      <c r="D55" s="1364"/>
      <c r="E55" s="1364"/>
      <c r="F55" s="1364"/>
      <c r="G55" s="1364"/>
      <c r="H55" s="1364"/>
      <c r="I55" s="1364"/>
      <c r="J55" s="1364"/>
      <c r="K55" s="1364"/>
      <c r="L55" s="1364"/>
      <c r="M55" s="1364"/>
      <c r="N55" s="1364"/>
      <c r="O55" s="1364"/>
      <c r="P55" s="1364"/>
      <c r="Q55" s="1364"/>
      <c r="R55" s="1364"/>
      <c r="S55" s="1364"/>
      <c r="T55" s="1374"/>
      <c r="U55" s="1350"/>
      <c r="V55" s="1351"/>
      <c r="W55" s="1437"/>
      <c r="X55" s="1437"/>
      <c r="Y55" s="1437"/>
      <c r="Z55" s="1437"/>
      <c r="AA55" s="1437"/>
      <c r="AB55" s="1437"/>
      <c r="AC55" s="1437"/>
      <c r="AD55" s="1437"/>
      <c r="AE55" s="1437"/>
      <c r="AF55" s="1437"/>
      <c r="AG55" s="1437"/>
      <c r="AH55" s="1437"/>
      <c r="AI55" s="1437"/>
      <c r="AJ55" s="1437"/>
      <c r="AK55" s="1437"/>
      <c r="AL55" s="1437"/>
      <c r="AM55" s="1438"/>
      <c r="AN55" s="5"/>
    </row>
    <row r="56" spans="1:40">
      <c r="A56" s="1378"/>
      <c r="B56" s="1378"/>
      <c r="C56" s="1441"/>
      <c r="D56" s="1442"/>
      <c r="E56" s="1442"/>
      <c r="F56" s="1442"/>
      <c r="G56" s="1442"/>
      <c r="H56" s="1442"/>
      <c r="I56" s="1442"/>
      <c r="J56" s="1442"/>
      <c r="K56" s="1442"/>
      <c r="L56" s="1442"/>
      <c r="M56" s="1442"/>
      <c r="N56" s="1442"/>
      <c r="O56" s="1442"/>
      <c r="P56" s="1442"/>
      <c r="Q56" s="1442"/>
      <c r="R56" s="1442"/>
      <c r="S56" s="1442"/>
      <c r="T56" s="1443"/>
      <c r="U56" s="1434"/>
      <c r="V56" s="1367"/>
      <c r="W56" s="1439"/>
      <c r="X56" s="1439"/>
      <c r="Y56" s="1439"/>
      <c r="Z56" s="1439"/>
      <c r="AA56" s="1439"/>
      <c r="AB56" s="1439"/>
      <c r="AC56" s="1439"/>
      <c r="AD56" s="1439"/>
      <c r="AE56" s="1439"/>
      <c r="AF56" s="1439"/>
      <c r="AG56" s="1439"/>
      <c r="AH56" s="1439"/>
      <c r="AI56" s="1439"/>
      <c r="AJ56" s="1439"/>
      <c r="AK56" s="1439"/>
      <c r="AL56" s="1439"/>
      <c r="AM56" s="1440"/>
      <c r="AN56" s="5"/>
    </row>
    <row r="57" spans="1:40" ht="13.5" customHeight="1">
      <c r="A57" s="1378"/>
      <c r="B57" s="1378"/>
      <c r="C57" s="7"/>
      <c r="D57" s="8" t="s">
        <v>187</v>
      </c>
      <c r="E57" s="1369" t="s">
        <v>188</v>
      </c>
      <c r="F57" s="1369"/>
      <c r="G57" s="1369"/>
      <c r="H57" s="1369"/>
      <c r="I57" s="1369"/>
      <c r="J57" s="1369"/>
      <c r="K57" s="1369"/>
      <c r="L57" s="1369"/>
      <c r="M57" s="1369"/>
      <c r="N57" s="1369"/>
      <c r="O57" s="1369"/>
      <c r="P57" s="1369"/>
      <c r="Q57" s="1369"/>
      <c r="R57" s="1369"/>
      <c r="S57" s="1369"/>
      <c r="T57" s="1370"/>
      <c r="U57" s="1444">
        <f>'⑦明細書（参考様式）'!CG214-'⑦明細書（参考様式）'!CI214</f>
        <v>0</v>
      </c>
      <c r="V57" s="1445"/>
      <c r="W57" s="1445"/>
      <c r="X57" s="1445"/>
      <c r="Y57" s="1445"/>
      <c r="Z57" s="1445"/>
      <c r="AA57" s="1445"/>
      <c r="AB57" s="1445"/>
      <c r="AC57" s="1445"/>
      <c r="AD57" s="1445"/>
      <c r="AE57" s="1445"/>
      <c r="AF57" s="1445"/>
      <c r="AG57" s="1445"/>
      <c r="AH57" s="1445"/>
      <c r="AI57" s="1445"/>
      <c r="AJ57" s="1445"/>
      <c r="AK57" s="1445"/>
      <c r="AL57" s="1445"/>
      <c r="AM57" s="1446"/>
    </row>
    <row r="58" spans="1:40" ht="20.100000000000001" customHeight="1">
      <c r="A58" s="1378"/>
      <c r="B58" s="1378"/>
      <c r="C58" s="9"/>
      <c r="D58" s="10" t="s">
        <v>190</v>
      </c>
      <c r="E58" s="1364" t="s">
        <v>219</v>
      </c>
      <c r="F58" s="1364"/>
      <c r="G58" s="1364"/>
      <c r="H58" s="1364"/>
      <c r="I58" s="1364"/>
      <c r="J58" s="1364"/>
      <c r="K58" s="1364"/>
      <c r="L58" s="1364"/>
      <c r="M58" s="1364"/>
      <c r="N58" s="1364"/>
      <c r="O58" s="1364"/>
      <c r="P58" s="1364"/>
      <c r="Q58" s="1364"/>
      <c r="R58" s="1364"/>
      <c r="S58" s="1364"/>
      <c r="T58" s="1374"/>
      <c r="U58" s="1444" t="e">
        <f>'⑦明細書（参考様式）'!CK214+'⑦明細書（参考様式）'!X233</f>
        <v>#DIV/0!</v>
      </c>
      <c r="V58" s="1445"/>
      <c r="W58" s="1445"/>
      <c r="X58" s="1445"/>
      <c r="Y58" s="1445"/>
      <c r="Z58" s="1445"/>
      <c r="AA58" s="1445"/>
      <c r="AB58" s="1445"/>
      <c r="AC58" s="1445"/>
      <c r="AD58" s="1445"/>
      <c r="AE58" s="1445"/>
      <c r="AF58" s="1445"/>
      <c r="AG58" s="1445"/>
      <c r="AH58" s="1445"/>
      <c r="AI58" s="1445"/>
      <c r="AJ58" s="1445"/>
      <c r="AK58" s="1445"/>
      <c r="AL58" s="1445"/>
      <c r="AM58" s="1446"/>
    </row>
    <row r="59" spans="1:40" ht="20.100000000000001" customHeight="1">
      <c r="A59" s="1378"/>
      <c r="B59" s="1378"/>
      <c r="C59" s="9"/>
      <c r="D59" s="10"/>
      <c r="E59" s="1364"/>
      <c r="F59" s="1364"/>
      <c r="G59" s="1364"/>
      <c r="H59" s="1364"/>
      <c r="I59" s="1364"/>
      <c r="J59" s="1364"/>
      <c r="K59" s="1364"/>
      <c r="L59" s="1364"/>
      <c r="M59" s="1364"/>
      <c r="N59" s="1364"/>
      <c r="O59" s="1364"/>
      <c r="P59" s="1364"/>
      <c r="Q59" s="1364"/>
      <c r="R59" s="1364"/>
      <c r="S59" s="1364"/>
      <c r="T59" s="1374"/>
      <c r="U59" s="1381"/>
      <c r="V59" s="1382"/>
      <c r="W59" s="1382"/>
      <c r="X59" s="1382"/>
      <c r="Y59" s="1382"/>
      <c r="Z59" s="1382"/>
      <c r="AA59" s="1382"/>
      <c r="AB59" s="1382"/>
      <c r="AC59" s="1382"/>
      <c r="AD59" s="1382"/>
      <c r="AE59" s="1382"/>
      <c r="AF59" s="1382"/>
      <c r="AG59" s="1382"/>
      <c r="AH59" s="1382"/>
      <c r="AI59" s="1382"/>
      <c r="AJ59" s="1382"/>
      <c r="AK59" s="1382"/>
      <c r="AL59" s="1382"/>
      <c r="AM59" s="1383"/>
    </row>
    <row r="60" spans="1:40" ht="20.100000000000001" customHeight="1">
      <c r="A60" s="1378"/>
      <c r="B60" s="1378"/>
      <c r="C60" s="9"/>
      <c r="D60" s="10"/>
      <c r="E60" s="1364"/>
      <c r="F60" s="1364"/>
      <c r="G60" s="1364"/>
      <c r="H60" s="1364"/>
      <c r="I60" s="1364"/>
      <c r="J60" s="1364"/>
      <c r="K60" s="1364"/>
      <c r="L60" s="1364"/>
      <c r="M60" s="1364"/>
      <c r="N60" s="1364"/>
      <c r="O60" s="1364"/>
      <c r="P60" s="1364"/>
      <c r="Q60" s="1364"/>
      <c r="R60" s="1364"/>
      <c r="S60" s="1364"/>
      <c r="T60" s="1374"/>
      <c r="U60" s="1381"/>
      <c r="V60" s="1382"/>
      <c r="W60" s="1382"/>
      <c r="X60" s="1382"/>
      <c r="Y60" s="1382"/>
      <c r="Z60" s="1382"/>
      <c r="AA60" s="1382"/>
      <c r="AB60" s="1382"/>
      <c r="AC60" s="1382"/>
      <c r="AD60" s="1382"/>
      <c r="AE60" s="1382"/>
      <c r="AF60" s="1382"/>
      <c r="AG60" s="1382"/>
      <c r="AH60" s="1382"/>
      <c r="AI60" s="1382"/>
      <c r="AJ60" s="1382"/>
      <c r="AK60" s="1382"/>
      <c r="AL60" s="1382"/>
      <c r="AM60" s="1383"/>
    </row>
    <row r="61" spans="1:40" ht="20.100000000000001" customHeight="1">
      <c r="A61" s="1378"/>
      <c r="B61" s="1378"/>
      <c r="C61" s="11"/>
      <c r="D61" s="12"/>
      <c r="E61" s="1375"/>
      <c r="F61" s="1375"/>
      <c r="G61" s="1375"/>
      <c r="H61" s="1375"/>
      <c r="I61" s="1375"/>
      <c r="J61" s="1375"/>
      <c r="K61" s="1375"/>
      <c r="L61" s="1375"/>
      <c r="M61" s="1375"/>
      <c r="N61" s="1375"/>
      <c r="O61" s="1375"/>
      <c r="P61" s="1375"/>
      <c r="Q61" s="1375"/>
      <c r="R61" s="1375"/>
      <c r="S61" s="1375"/>
      <c r="T61" s="1376"/>
      <c r="U61" s="1396"/>
      <c r="V61" s="1384"/>
      <c r="W61" s="1384"/>
      <c r="X61" s="1384"/>
      <c r="Y61" s="1384"/>
      <c r="Z61" s="1384"/>
      <c r="AA61" s="1384"/>
      <c r="AB61" s="1384"/>
      <c r="AC61" s="1384"/>
      <c r="AD61" s="1384"/>
      <c r="AE61" s="1384"/>
      <c r="AF61" s="1384"/>
      <c r="AG61" s="1384"/>
      <c r="AH61" s="1384"/>
      <c r="AI61" s="1384"/>
      <c r="AJ61" s="1384"/>
      <c r="AK61" s="1384"/>
      <c r="AL61" s="1384"/>
      <c r="AM61" s="1385"/>
    </row>
    <row r="62" spans="1:40">
      <c r="A62" s="1348" t="s">
        <v>220</v>
      </c>
      <c r="B62" s="1390"/>
      <c r="C62" s="1453" t="s">
        <v>221</v>
      </c>
      <c r="D62" s="1453"/>
      <c r="E62" s="1453"/>
      <c r="F62" s="1453"/>
      <c r="G62" s="1453"/>
      <c r="H62" s="1453"/>
      <c r="I62" s="1453"/>
      <c r="J62" s="13"/>
      <c r="K62" s="13"/>
      <c r="L62" s="13"/>
      <c r="M62" s="13"/>
      <c r="N62" s="13"/>
      <c r="O62" s="13"/>
      <c r="P62" s="13"/>
      <c r="Q62" s="13"/>
      <c r="R62" s="13"/>
      <c r="S62" s="13"/>
      <c r="T62" s="14"/>
      <c r="U62" s="1348" t="str">
        <f>IF(⑤⑧処遇Ⅰ入力シート!B83="○","☑","□")</f>
        <v>□</v>
      </c>
      <c r="V62" s="1349"/>
      <c r="W62" s="1400" t="s">
        <v>20</v>
      </c>
      <c r="X62" s="1400"/>
      <c r="Y62" s="1400"/>
      <c r="Z62" s="1400"/>
      <c r="AA62" s="1400"/>
      <c r="AB62" s="1400"/>
      <c r="AC62" s="1400"/>
      <c r="AD62" s="1400"/>
      <c r="AE62" s="1400"/>
      <c r="AF62" s="1400"/>
      <c r="AG62" s="1400"/>
      <c r="AH62" s="1400"/>
      <c r="AI62" s="1400"/>
      <c r="AJ62" s="1400"/>
      <c r="AK62" s="1400"/>
      <c r="AL62" s="1400"/>
      <c r="AM62" s="1401"/>
    </row>
    <row r="63" spans="1:40">
      <c r="A63" s="1350"/>
      <c r="B63" s="1391"/>
      <c r="C63" s="9" t="s">
        <v>55</v>
      </c>
      <c r="D63" s="15"/>
      <c r="E63" s="15"/>
      <c r="F63" s="15"/>
      <c r="G63" s="15"/>
      <c r="H63" s="15"/>
      <c r="I63" s="15"/>
      <c r="J63" s="15"/>
      <c r="K63" s="15"/>
      <c r="L63" s="15"/>
      <c r="M63" s="15"/>
      <c r="N63" s="15"/>
      <c r="O63" s="15"/>
      <c r="P63" s="15"/>
      <c r="Q63" s="15"/>
      <c r="R63" s="15"/>
      <c r="S63" s="15"/>
      <c r="T63" s="16"/>
      <c r="U63" s="1350" t="str">
        <f>IF(⑤⑧処遇Ⅰ入力シート!B85="○","☑","□")</f>
        <v>□</v>
      </c>
      <c r="V63" s="1351"/>
      <c r="W63" s="1424" t="s">
        <v>21</v>
      </c>
      <c r="X63" s="1424"/>
      <c r="Y63" s="1424"/>
      <c r="Z63" s="1351" t="s">
        <v>199</v>
      </c>
      <c r="AA63" s="1351"/>
      <c r="AB63" s="1351"/>
      <c r="AC63" s="1427" t="str">
        <f>IF(⑤⑧処遇Ⅰ入力シート!E85="","",⑤⑧処遇Ⅰ入力シート!E85)</f>
        <v/>
      </c>
      <c r="AD63" s="1427"/>
      <c r="AE63" s="1427"/>
      <c r="AF63" s="1427"/>
      <c r="AG63" s="1427"/>
      <c r="AH63" s="1427"/>
      <c r="AI63" s="1427"/>
      <c r="AJ63" s="1427"/>
      <c r="AK63" s="1427"/>
      <c r="AL63" s="1427"/>
      <c r="AM63" s="1428"/>
    </row>
    <row r="64" spans="1:40">
      <c r="A64" s="1350"/>
      <c r="B64" s="1391"/>
      <c r="C64" s="1447" t="s">
        <v>222</v>
      </c>
      <c r="D64" s="1421"/>
      <c r="E64" s="1421"/>
      <c r="F64" s="1421"/>
      <c r="G64" s="1421"/>
      <c r="H64" s="1421"/>
      <c r="I64" s="1421"/>
      <c r="J64" s="1421"/>
      <c r="K64" s="1421"/>
      <c r="L64" s="1421"/>
      <c r="M64" s="1421"/>
      <c r="N64" s="1421"/>
      <c r="O64" s="1421"/>
      <c r="P64" s="1421"/>
      <c r="Q64" s="1421"/>
      <c r="R64" s="1421"/>
      <c r="S64" s="1421"/>
      <c r="T64" s="1422"/>
      <c r="U64" s="1350" t="str">
        <f>IF(⑤⑧処遇Ⅰ入力シート!B87="○","☑","□")</f>
        <v>□</v>
      </c>
      <c r="V64" s="1351"/>
      <c r="W64" s="1424" t="s">
        <v>223</v>
      </c>
      <c r="X64" s="1424"/>
      <c r="Y64" s="1424"/>
      <c r="Z64" s="1424"/>
      <c r="AA64" s="1424"/>
      <c r="AB64" s="1424"/>
      <c r="AC64" s="1424"/>
      <c r="AD64" s="1424"/>
      <c r="AE64" s="1424"/>
      <c r="AF64" s="1424"/>
      <c r="AG64" s="1424"/>
      <c r="AH64" s="1424"/>
      <c r="AI64" s="1424"/>
      <c r="AJ64" s="1424"/>
      <c r="AK64" s="1424"/>
      <c r="AL64" s="1424"/>
      <c r="AM64" s="1432"/>
    </row>
    <row r="65" spans="1:39">
      <c r="A65" s="1350"/>
      <c r="B65" s="1391"/>
      <c r="C65" s="1418"/>
      <c r="D65" s="1419"/>
      <c r="E65" s="1419"/>
      <c r="F65" s="1419"/>
      <c r="G65" s="1419"/>
      <c r="H65" s="1419"/>
      <c r="I65" s="1419"/>
      <c r="J65" s="1419"/>
      <c r="K65" s="1419"/>
      <c r="L65" s="1419"/>
      <c r="M65" s="1419"/>
      <c r="N65" s="1419"/>
      <c r="O65" s="1419"/>
      <c r="P65" s="1419"/>
      <c r="Q65" s="1419"/>
      <c r="R65" s="1419"/>
      <c r="S65" s="1419"/>
      <c r="T65" s="1420"/>
      <c r="U65" s="1352" t="str">
        <f>IF(⑤⑧処遇Ⅰ入力シート!B89="○","☑","□")</f>
        <v>□</v>
      </c>
      <c r="V65" s="1353"/>
      <c r="W65" s="1398" t="s">
        <v>201</v>
      </c>
      <c r="X65" s="1398"/>
      <c r="Y65" s="1398"/>
      <c r="Z65" s="1353" t="s">
        <v>199</v>
      </c>
      <c r="AA65" s="1353"/>
      <c r="AB65" s="1353"/>
      <c r="AC65" s="1427" t="str">
        <f>IF(⑤⑧処遇Ⅰ入力シート!E89="","",⑤⑧処遇Ⅰ入力シート!E89)</f>
        <v/>
      </c>
      <c r="AD65" s="1427"/>
      <c r="AE65" s="1427"/>
      <c r="AF65" s="1427"/>
      <c r="AG65" s="1427"/>
      <c r="AH65" s="1427"/>
      <c r="AI65" s="1427"/>
      <c r="AJ65" s="1427"/>
      <c r="AK65" s="1427"/>
      <c r="AL65" s="1427"/>
      <c r="AM65" s="1428"/>
    </row>
    <row r="66" spans="1:39">
      <c r="A66" s="1350"/>
      <c r="B66" s="1391"/>
      <c r="C66" s="1451" t="s">
        <v>224</v>
      </c>
      <c r="D66" s="1393"/>
      <c r="E66" s="1393"/>
      <c r="F66" s="1393"/>
      <c r="G66" s="1393"/>
      <c r="H66" s="1393"/>
      <c r="I66" s="1393"/>
      <c r="J66" s="1393"/>
      <c r="K66" s="1393"/>
      <c r="L66" s="1393"/>
      <c r="M66" s="1393"/>
      <c r="N66" s="1393"/>
      <c r="O66" s="1393"/>
      <c r="P66" s="1393"/>
      <c r="Q66" s="1393"/>
      <c r="R66" s="1393"/>
      <c r="S66" s="1393"/>
      <c r="T66" s="1394"/>
      <c r="U66" s="1354" t="s">
        <v>225</v>
      </c>
      <c r="V66" s="1400"/>
      <c r="W66" s="1400"/>
      <c r="X66" s="1349" t="s">
        <v>57</v>
      </c>
      <c r="Y66" s="1349"/>
      <c r="Z66" s="1349" t="str">
        <f>IF(⑤⑧処遇Ⅰ入力シート!H83="","",⑤⑧処遇Ⅰ入力シート!H83)</f>
        <v/>
      </c>
      <c r="AA66" s="1349"/>
      <c r="AB66" s="13" t="s">
        <v>17</v>
      </c>
      <c r="AC66" s="1349" t="str">
        <f>IF(⑤⑧処遇Ⅰ入力シート!J83="","",⑤⑧処遇Ⅰ入力シート!J83)</f>
        <v/>
      </c>
      <c r="AD66" s="1349"/>
      <c r="AE66" s="13" t="s">
        <v>59</v>
      </c>
      <c r="AF66" s="17"/>
      <c r="AG66" s="17"/>
      <c r="AH66" s="13"/>
      <c r="AI66" s="13"/>
      <c r="AJ66" s="13"/>
      <c r="AK66" s="13"/>
      <c r="AL66" s="13"/>
      <c r="AM66" s="14"/>
    </row>
    <row r="67" spans="1:39">
      <c r="A67" s="1350"/>
      <c r="B67" s="1391"/>
      <c r="C67" s="1363"/>
      <c r="D67" s="1364"/>
      <c r="E67" s="1364"/>
      <c r="F67" s="1364"/>
      <c r="G67" s="1364"/>
      <c r="H67" s="1364"/>
      <c r="I67" s="1364"/>
      <c r="J67" s="1364"/>
      <c r="K67" s="1364"/>
      <c r="L67" s="1364"/>
      <c r="M67" s="1364"/>
      <c r="N67" s="1364"/>
      <c r="O67" s="1364"/>
      <c r="P67" s="1364"/>
      <c r="Q67" s="1364"/>
      <c r="R67" s="1364"/>
      <c r="S67" s="1364"/>
      <c r="T67" s="1374"/>
      <c r="U67" s="9"/>
      <c r="V67" s="15"/>
      <c r="X67" s="1351" t="s">
        <v>182</v>
      </c>
      <c r="Y67" s="1351"/>
      <c r="Z67" s="1351" t="s">
        <v>57</v>
      </c>
      <c r="AA67" s="1351"/>
      <c r="AB67" s="1351" t="str">
        <f>IF(⑤⑧処遇Ⅰ入力シート!I87="","",⑤⑧処遇Ⅰ入力シート!I87)</f>
        <v/>
      </c>
      <c r="AC67" s="1351"/>
      <c r="AD67" s="15" t="s">
        <v>17</v>
      </c>
      <c r="AE67" s="1351" t="str">
        <f>IF(⑤⑧処遇Ⅰ入力シート!K87="","",⑤⑧処遇Ⅰ入力シート!K87)</f>
        <v/>
      </c>
      <c r="AF67" s="1351"/>
      <c r="AG67" s="15" t="s">
        <v>59</v>
      </c>
      <c r="AH67" s="15"/>
      <c r="AI67" s="15"/>
      <c r="AJ67" s="15"/>
      <c r="AK67" s="15"/>
      <c r="AL67" s="15"/>
      <c r="AM67" s="16"/>
    </row>
    <row r="68" spans="1:39">
      <c r="A68" s="1350"/>
      <c r="B68" s="1391"/>
      <c r="C68" s="1363"/>
      <c r="D68" s="1364"/>
      <c r="E68" s="1364"/>
      <c r="F68" s="1364"/>
      <c r="G68" s="1364"/>
      <c r="H68" s="1364"/>
      <c r="I68" s="1364"/>
      <c r="J68" s="1364"/>
      <c r="K68" s="1364"/>
      <c r="L68" s="1364"/>
      <c r="M68" s="1364"/>
      <c r="N68" s="1364"/>
      <c r="O68" s="1364"/>
      <c r="P68" s="1364"/>
      <c r="Q68" s="1364"/>
      <c r="R68" s="1364"/>
      <c r="S68" s="1364"/>
      <c r="T68" s="1374"/>
      <c r="U68" s="1448" t="s">
        <v>226</v>
      </c>
      <c r="V68" s="1449"/>
      <c r="W68" s="1449"/>
      <c r="X68" s="1449" t="s">
        <v>227</v>
      </c>
      <c r="Y68" s="1449"/>
      <c r="Z68" s="1449"/>
      <c r="AA68" s="1449"/>
      <c r="AB68" s="1449"/>
      <c r="AC68" s="1449"/>
      <c r="AD68" s="1449"/>
      <c r="AE68" s="1449"/>
      <c r="AF68" s="1449"/>
      <c r="AG68" s="1449"/>
      <c r="AH68" s="1449"/>
      <c r="AI68" s="1449"/>
      <c r="AJ68" s="1449"/>
      <c r="AK68" s="1449"/>
      <c r="AL68" s="1449"/>
      <c r="AM68" s="1450"/>
    </row>
    <row r="69" spans="1:39" ht="25.5" customHeight="1">
      <c r="A69" s="1350"/>
      <c r="B69" s="1391"/>
      <c r="C69" s="1363"/>
      <c r="D69" s="1364"/>
      <c r="E69" s="1364"/>
      <c r="F69" s="1364"/>
      <c r="G69" s="1364"/>
      <c r="H69" s="1364"/>
      <c r="I69" s="1364"/>
      <c r="J69" s="1364"/>
      <c r="K69" s="1364"/>
      <c r="L69" s="1364"/>
      <c r="M69" s="1364"/>
      <c r="N69" s="1364"/>
      <c r="O69" s="1364"/>
      <c r="P69" s="1364"/>
      <c r="Q69" s="1364"/>
      <c r="R69" s="1364"/>
      <c r="S69" s="1364"/>
      <c r="T69" s="1374"/>
      <c r="U69" s="1447" t="str">
        <f>IF(⑤⑧処遇Ⅰ入力シート!M83="","",⑤⑧処遇Ⅰ入力シート!M83)</f>
        <v/>
      </c>
      <c r="V69" s="1421"/>
      <c r="W69" s="1421"/>
      <c r="X69" s="1421"/>
      <c r="Y69" s="1421"/>
      <c r="Z69" s="1421"/>
      <c r="AA69" s="1421"/>
      <c r="AB69" s="1421"/>
      <c r="AC69" s="1421"/>
      <c r="AD69" s="1421"/>
      <c r="AE69" s="1421"/>
      <c r="AF69" s="1421"/>
      <c r="AG69" s="1421"/>
      <c r="AH69" s="1421"/>
      <c r="AI69" s="1421"/>
      <c r="AJ69" s="1421"/>
      <c r="AK69" s="1421"/>
      <c r="AL69" s="1421"/>
      <c r="AM69" s="1422"/>
    </row>
    <row r="70" spans="1:39" ht="25.5" customHeight="1">
      <c r="A70" s="1350"/>
      <c r="B70" s="1391"/>
      <c r="C70" s="1363"/>
      <c r="D70" s="1364"/>
      <c r="E70" s="1364"/>
      <c r="F70" s="1364"/>
      <c r="G70" s="1364"/>
      <c r="H70" s="1364"/>
      <c r="I70" s="1364"/>
      <c r="J70" s="1364"/>
      <c r="K70" s="1364"/>
      <c r="L70" s="1364"/>
      <c r="M70" s="1364"/>
      <c r="N70" s="1364"/>
      <c r="O70" s="1364"/>
      <c r="P70" s="1364"/>
      <c r="Q70" s="1364"/>
      <c r="R70" s="1364"/>
      <c r="S70" s="1364"/>
      <c r="T70" s="1374"/>
      <c r="U70" s="1447"/>
      <c r="V70" s="1421"/>
      <c r="W70" s="1421"/>
      <c r="X70" s="1421"/>
      <c r="Y70" s="1421"/>
      <c r="Z70" s="1421"/>
      <c r="AA70" s="1421"/>
      <c r="AB70" s="1421"/>
      <c r="AC70" s="1421"/>
      <c r="AD70" s="1421"/>
      <c r="AE70" s="1421"/>
      <c r="AF70" s="1421"/>
      <c r="AG70" s="1421"/>
      <c r="AH70" s="1421"/>
      <c r="AI70" s="1421"/>
      <c r="AJ70" s="1421"/>
      <c r="AK70" s="1421"/>
      <c r="AL70" s="1421"/>
      <c r="AM70" s="1422"/>
    </row>
    <row r="71" spans="1:39" ht="25.5" customHeight="1">
      <c r="A71" s="1350"/>
      <c r="B71" s="1391"/>
      <c r="C71" s="1363"/>
      <c r="D71" s="1364"/>
      <c r="E71" s="1364"/>
      <c r="F71" s="1364"/>
      <c r="G71" s="1364"/>
      <c r="H71" s="1364"/>
      <c r="I71" s="1364"/>
      <c r="J71" s="1364"/>
      <c r="K71" s="1364"/>
      <c r="L71" s="1364"/>
      <c r="M71" s="1364"/>
      <c r="N71" s="1364"/>
      <c r="O71" s="1364"/>
      <c r="P71" s="1364"/>
      <c r="Q71" s="1364"/>
      <c r="R71" s="1364"/>
      <c r="S71" s="1364"/>
      <c r="T71" s="1374"/>
      <c r="U71" s="1447"/>
      <c r="V71" s="1421"/>
      <c r="W71" s="1421"/>
      <c r="X71" s="1421"/>
      <c r="Y71" s="1421"/>
      <c r="Z71" s="1421"/>
      <c r="AA71" s="1421"/>
      <c r="AB71" s="1421"/>
      <c r="AC71" s="1421"/>
      <c r="AD71" s="1421"/>
      <c r="AE71" s="1421"/>
      <c r="AF71" s="1421"/>
      <c r="AG71" s="1421"/>
      <c r="AH71" s="1421"/>
      <c r="AI71" s="1421"/>
      <c r="AJ71" s="1421"/>
      <c r="AK71" s="1421"/>
      <c r="AL71" s="1421"/>
      <c r="AM71" s="1422"/>
    </row>
    <row r="72" spans="1:39" ht="25.5" customHeight="1">
      <c r="A72" s="1352"/>
      <c r="B72" s="1392"/>
      <c r="C72" s="1452"/>
      <c r="D72" s="1375"/>
      <c r="E72" s="1375"/>
      <c r="F72" s="1375"/>
      <c r="G72" s="1375"/>
      <c r="H72" s="1375"/>
      <c r="I72" s="1375"/>
      <c r="J72" s="1375"/>
      <c r="K72" s="1375"/>
      <c r="L72" s="1375"/>
      <c r="M72" s="1375"/>
      <c r="N72" s="1375"/>
      <c r="O72" s="1375"/>
      <c r="P72" s="1375"/>
      <c r="Q72" s="1375"/>
      <c r="R72" s="1375"/>
      <c r="S72" s="1375"/>
      <c r="T72" s="1376"/>
      <c r="U72" s="1418"/>
      <c r="V72" s="1419"/>
      <c r="W72" s="1419"/>
      <c r="X72" s="1419"/>
      <c r="Y72" s="1419"/>
      <c r="Z72" s="1419"/>
      <c r="AA72" s="1419"/>
      <c r="AB72" s="1419"/>
      <c r="AC72" s="1419"/>
      <c r="AD72" s="1419"/>
      <c r="AE72" s="1419"/>
      <c r="AF72" s="1419"/>
      <c r="AG72" s="1419"/>
      <c r="AH72" s="1419"/>
      <c r="AI72" s="1419"/>
      <c r="AJ72" s="1419"/>
      <c r="AK72" s="1419"/>
      <c r="AL72" s="1419"/>
      <c r="AM72" s="1420"/>
    </row>
    <row r="73" spans="1:39">
      <c r="A73" s="1348" t="s">
        <v>228</v>
      </c>
      <c r="B73" s="1390"/>
      <c r="C73" s="1400" t="s">
        <v>229</v>
      </c>
      <c r="D73" s="1400"/>
      <c r="E73" s="1400"/>
      <c r="F73" s="1400"/>
      <c r="G73" s="1400"/>
      <c r="H73" s="1400"/>
      <c r="I73" s="1400"/>
      <c r="J73" s="1400"/>
      <c r="K73" s="1400"/>
      <c r="L73" s="1400"/>
      <c r="M73" s="1400"/>
      <c r="N73" s="1400"/>
      <c r="O73" s="1400"/>
      <c r="P73" s="1400"/>
      <c r="Q73" s="1400"/>
      <c r="R73" s="1400"/>
      <c r="S73" s="1400"/>
      <c r="T73" s="1400"/>
      <c r="U73" s="1403" t="str">
        <f>IFERROR(ROUNDDOWN(W53/U45,0),"")</f>
        <v/>
      </c>
      <c r="V73" s="1377"/>
      <c r="W73" s="1377"/>
      <c r="X73" s="1377"/>
      <c r="Y73" s="1377"/>
      <c r="Z73" s="1377"/>
      <c r="AA73" s="1377"/>
      <c r="AB73" s="1377"/>
      <c r="AC73" s="1377"/>
      <c r="AD73" s="1377"/>
      <c r="AE73" s="1377"/>
      <c r="AF73" s="1377"/>
      <c r="AG73" s="1377"/>
      <c r="AH73" s="1377"/>
      <c r="AI73" s="1377"/>
      <c r="AJ73" s="1377"/>
      <c r="AK73" s="1377"/>
      <c r="AL73" s="1377"/>
      <c r="AM73" s="1395"/>
    </row>
    <row r="74" spans="1:39">
      <c r="A74" s="1352"/>
      <c r="B74" s="1392"/>
      <c r="C74" s="1398" t="s">
        <v>230</v>
      </c>
      <c r="D74" s="1398"/>
      <c r="E74" s="1398"/>
      <c r="F74" s="1398"/>
      <c r="G74" s="1398"/>
      <c r="H74" s="1398"/>
      <c r="I74" s="1398"/>
      <c r="J74" s="1398"/>
      <c r="K74" s="1398"/>
      <c r="L74" s="1398"/>
      <c r="M74" s="1398"/>
      <c r="N74" s="1398"/>
      <c r="O74" s="1398"/>
      <c r="P74" s="1398"/>
      <c r="Q74" s="1398"/>
      <c r="R74" s="1398"/>
      <c r="S74" s="1398"/>
      <c r="T74" s="1398"/>
      <c r="U74" s="1396"/>
      <c r="V74" s="1384"/>
      <c r="W74" s="1384"/>
      <c r="X74" s="1384"/>
      <c r="Y74" s="1384"/>
      <c r="Z74" s="1384"/>
      <c r="AA74" s="1384"/>
      <c r="AB74" s="1384"/>
      <c r="AC74" s="1384"/>
      <c r="AD74" s="1384"/>
      <c r="AE74" s="1384"/>
      <c r="AF74" s="1384"/>
      <c r="AG74" s="1384"/>
      <c r="AH74" s="1384"/>
      <c r="AI74" s="1384"/>
      <c r="AJ74" s="1384"/>
      <c r="AK74" s="1384"/>
      <c r="AL74" s="1384"/>
      <c r="AM74" s="1385"/>
    </row>
    <row r="76" spans="1:39">
      <c r="A76" s="1" t="s">
        <v>231</v>
      </c>
    </row>
    <row r="77" spans="1:39">
      <c r="A77" s="1348" t="s">
        <v>176</v>
      </c>
      <c r="B77" s="1390"/>
      <c r="C77" s="1354" t="s">
        <v>205</v>
      </c>
      <c r="D77" s="1400"/>
      <c r="E77" s="1400"/>
      <c r="F77" s="1400"/>
      <c r="G77" s="1400"/>
      <c r="H77" s="1400"/>
      <c r="I77" s="1400"/>
      <c r="J77" s="1400"/>
      <c r="K77" s="1400"/>
      <c r="L77" s="1400"/>
      <c r="M77" s="1400"/>
      <c r="N77" s="1400"/>
      <c r="O77" s="1400"/>
      <c r="P77" s="1400"/>
      <c r="Q77" s="1400"/>
      <c r="R77" s="1400"/>
      <c r="S77" s="1400"/>
      <c r="T77" s="1401"/>
      <c r="U77" s="1430">
        <f>'⑦明細書（参考様式）'!CL214</f>
        <v>0</v>
      </c>
      <c r="V77" s="1430"/>
      <c r="W77" s="1430"/>
      <c r="X77" s="1430"/>
      <c r="Y77" s="1430"/>
      <c r="Z77" s="1430"/>
      <c r="AA77" s="1430"/>
      <c r="AB77" s="1430"/>
      <c r="AC77" s="1430"/>
      <c r="AD77" s="1430"/>
      <c r="AE77" s="1430"/>
      <c r="AF77" s="1430"/>
      <c r="AG77" s="1430"/>
      <c r="AH77" s="1430"/>
      <c r="AI77" s="1430"/>
      <c r="AJ77" s="1430"/>
      <c r="AK77" s="1430"/>
      <c r="AL77" s="1430"/>
      <c r="AM77" s="1430"/>
    </row>
    <row r="78" spans="1:39">
      <c r="A78" s="1352"/>
      <c r="B78" s="1392"/>
      <c r="C78" s="1397" t="s">
        <v>206</v>
      </c>
      <c r="D78" s="1398"/>
      <c r="E78" s="1398"/>
      <c r="F78" s="1398"/>
      <c r="G78" s="1398"/>
      <c r="H78" s="1398"/>
      <c r="I78" s="1398"/>
      <c r="J78" s="1398"/>
      <c r="K78" s="1398"/>
      <c r="L78" s="1398"/>
      <c r="M78" s="1398"/>
      <c r="N78" s="1398"/>
      <c r="O78" s="1398"/>
      <c r="P78" s="1398"/>
      <c r="Q78" s="1398"/>
      <c r="R78" s="1398"/>
      <c r="S78" s="1398"/>
      <c r="T78" s="1399"/>
      <c r="U78" s="1430"/>
      <c r="V78" s="1430"/>
      <c r="W78" s="1430"/>
      <c r="X78" s="1430"/>
      <c r="Y78" s="1430"/>
      <c r="Z78" s="1430"/>
      <c r="AA78" s="1430"/>
      <c r="AB78" s="1430"/>
      <c r="AC78" s="1430"/>
      <c r="AD78" s="1430"/>
      <c r="AE78" s="1430"/>
      <c r="AF78" s="1430"/>
      <c r="AG78" s="1430"/>
      <c r="AH78" s="1430"/>
      <c r="AI78" s="1430"/>
      <c r="AJ78" s="1430"/>
      <c r="AK78" s="1430"/>
      <c r="AL78" s="1430"/>
      <c r="AM78" s="1430"/>
    </row>
    <row r="79" spans="1:39">
      <c r="A79" s="1348" t="s">
        <v>179</v>
      </c>
      <c r="B79" s="1390"/>
      <c r="C79" s="1354" t="s">
        <v>207</v>
      </c>
      <c r="D79" s="1400"/>
      <c r="E79" s="1400"/>
      <c r="F79" s="1400"/>
      <c r="G79" s="1400"/>
      <c r="H79" s="1400"/>
      <c r="I79" s="1400"/>
      <c r="J79" s="1400"/>
      <c r="K79" s="1400"/>
      <c r="L79" s="1400"/>
      <c r="M79" s="1400"/>
      <c r="N79" s="1400"/>
      <c r="O79" s="1400"/>
      <c r="P79" s="1400"/>
      <c r="Q79" s="1400"/>
      <c r="R79" s="1400"/>
      <c r="S79" s="1400"/>
      <c r="T79" s="1401"/>
      <c r="U79" s="1430">
        <f>'⑦明細書（参考様式）'!CM214</f>
        <v>0</v>
      </c>
      <c r="V79" s="1430"/>
      <c r="W79" s="1430"/>
      <c r="X79" s="1430"/>
      <c r="Y79" s="1430"/>
      <c r="Z79" s="1430"/>
      <c r="AA79" s="1430"/>
      <c r="AB79" s="1430"/>
      <c r="AC79" s="1430"/>
      <c r="AD79" s="1430"/>
      <c r="AE79" s="1430"/>
      <c r="AF79" s="1430"/>
      <c r="AG79" s="1430"/>
      <c r="AH79" s="1430"/>
      <c r="AI79" s="1430"/>
      <c r="AJ79" s="1430"/>
      <c r="AK79" s="1430"/>
      <c r="AL79" s="1430"/>
      <c r="AM79" s="1430"/>
    </row>
    <row r="80" spans="1:39">
      <c r="A80" s="1352"/>
      <c r="B80" s="1392"/>
      <c r="C80" s="1431" t="s">
        <v>206</v>
      </c>
      <c r="D80" s="1424"/>
      <c r="E80" s="1424"/>
      <c r="F80" s="1424"/>
      <c r="G80" s="1424"/>
      <c r="H80" s="1424"/>
      <c r="I80" s="1424"/>
      <c r="J80" s="1424"/>
      <c r="K80" s="1424"/>
      <c r="L80" s="1424"/>
      <c r="M80" s="1424"/>
      <c r="N80" s="1424"/>
      <c r="O80" s="1424"/>
      <c r="P80" s="1424"/>
      <c r="Q80" s="1424"/>
      <c r="R80" s="1424"/>
      <c r="S80" s="1424"/>
      <c r="T80" s="1432"/>
      <c r="U80" s="1430"/>
      <c r="V80" s="1430"/>
      <c r="W80" s="1430"/>
      <c r="X80" s="1430"/>
      <c r="Y80" s="1430"/>
      <c r="Z80" s="1430"/>
      <c r="AA80" s="1430"/>
      <c r="AB80" s="1430"/>
      <c r="AC80" s="1430"/>
      <c r="AD80" s="1430"/>
      <c r="AE80" s="1430"/>
      <c r="AF80" s="1430"/>
      <c r="AG80" s="1430"/>
      <c r="AH80" s="1430"/>
      <c r="AI80" s="1430"/>
      <c r="AJ80" s="1430"/>
      <c r="AK80" s="1430"/>
      <c r="AL80" s="1430"/>
      <c r="AM80" s="1430"/>
    </row>
    <row r="81" spans="1:40">
      <c r="A81" s="1348" t="s">
        <v>183</v>
      </c>
      <c r="B81" s="1390"/>
      <c r="C81" s="1354" t="s">
        <v>208</v>
      </c>
      <c r="D81" s="1400"/>
      <c r="E81" s="1400"/>
      <c r="F81" s="1400"/>
      <c r="G81" s="1400"/>
      <c r="H81" s="1400"/>
      <c r="I81" s="1400"/>
      <c r="J81" s="1400"/>
      <c r="K81" s="1400"/>
      <c r="L81" s="1400"/>
      <c r="M81" s="1400"/>
      <c r="N81" s="1400"/>
      <c r="O81" s="1400"/>
      <c r="P81" s="1400"/>
      <c r="Q81" s="1400"/>
      <c r="R81" s="1400"/>
      <c r="S81" s="1400"/>
      <c r="T81" s="1401"/>
      <c r="U81" s="1430">
        <f>'⑦明細書（参考様式）'!CN214</f>
        <v>0</v>
      </c>
      <c r="V81" s="1430"/>
      <c r="W81" s="1430"/>
      <c r="X81" s="1430"/>
      <c r="Y81" s="1430"/>
      <c r="Z81" s="1430"/>
      <c r="AA81" s="1430"/>
      <c r="AB81" s="1430"/>
      <c r="AC81" s="1430"/>
      <c r="AD81" s="1430"/>
      <c r="AE81" s="1430"/>
      <c r="AF81" s="1430"/>
      <c r="AG81" s="1430"/>
      <c r="AH81" s="1430"/>
      <c r="AI81" s="1430"/>
      <c r="AJ81" s="1430"/>
      <c r="AK81" s="1430"/>
      <c r="AL81" s="1430"/>
      <c r="AM81" s="1430"/>
    </row>
    <row r="82" spans="1:40">
      <c r="A82" s="1352"/>
      <c r="B82" s="1392"/>
      <c r="C82" s="1397" t="s">
        <v>206</v>
      </c>
      <c r="D82" s="1398"/>
      <c r="E82" s="1398"/>
      <c r="F82" s="1398"/>
      <c r="G82" s="1398"/>
      <c r="H82" s="1398"/>
      <c r="I82" s="1398"/>
      <c r="J82" s="1398"/>
      <c r="K82" s="1398"/>
      <c r="L82" s="1398"/>
      <c r="M82" s="1398"/>
      <c r="N82" s="1398"/>
      <c r="O82" s="1398"/>
      <c r="P82" s="1398"/>
      <c r="Q82" s="1398"/>
      <c r="R82" s="1398"/>
      <c r="S82" s="1398"/>
      <c r="T82" s="1399"/>
      <c r="U82" s="1430"/>
      <c r="V82" s="1430"/>
      <c r="W82" s="1430"/>
      <c r="X82" s="1430"/>
      <c r="Y82" s="1430"/>
      <c r="Z82" s="1430"/>
      <c r="AA82" s="1430"/>
      <c r="AB82" s="1430"/>
      <c r="AC82" s="1430"/>
      <c r="AD82" s="1430"/>
      <c r="AE82" s="1430"/>
      <c r="AF82" s="1430"/>
      <c r="AG82" s="1430"/>
      <c r="AH82" s="1430"/>
      <c r="AI82" s="1430"/>
      <c r="AJ82" s="1430"/>
      <c r="AK82" s="1430"/>
      <c r="AL82" s="1430"/>
      <c r="AM82" s="1430"/>
    </row>
    <row r="83" spans="1:40">
      <c r="A83" s="1348" t="s">
        <v>194</v>
      </c>
      <c r="B83" s="1390"/>
      <c r="C83" s="1431" t="s">
        <v>232</v>
      </c>
      <c r="D83" s="1424"/>
      <c r="E83" s="1424"/>
      <c r="F83" s="1424"/>
      <c r="G83" s="1424"/>
      <c r="H83" s="1424"/>
      <c r="I83" s="1424"/>
      <c r="J83" s="1424"/>
      <c r="K83" s="1424"/>
      <c r="L83" s="1424"/>
      <c r="M83" s="1424"/>
      <c r="N83" s="1424"/>
      <c r="O83" s="1424"/>
      <c r="P83" s="1424"/>
      <c r="Q83" s="1424"/>
      <c r="R83" s="1424"/>
      <c r="S83" s="1424"/>
      <c r="T83" s="1432"/>
      <c r="U83" s="1430">
        <f>'⑦明細書（参考様式）'!CO214</f>
        <v>0</v>
      </c>
      <c r="V83" s="1430"/>
      <c r="W83" s="1430"/>
      <c r="X83" s="1430"/>
      <c r="Y83" s="1430"/>
      <c r="Z83" s="1430"/>
      <c r="AA83" s="1430"/>
      <c r="AB83" s="1430"/>
      <c r="AC83" s="1430"/>
      <c r="AD83" s="1430"/>
      <c r="AE83" s="1430"/>
      <c r="AF83" s="1430"/>
      <c r="AG83" s="1430"/>
      <c r="AH83" s="1430"/>
      <c r="AI83" s="1430"/>
      <c r="AJ83" s="1430"/>
      <c r="AK83" s="1430"/>
      <c r="AL83" s="1430"/>
      <c r="AM83" s="1430"/>
    </row>
    <row r="84" spans="1:40">
      <c r="A84" s="1352"/>
      <c r="B84" s="1392"/>
      <c r="C84" s="1431" t="s">
        <v>206</v>
      </c>
      <c r="D84" s="1424"/>
      <c r="E84" s="1424"/>
      <c r="F84" s="1424"/>
      <c r="G84" s="1424"/>
      <c r="H84" s="1424"/>
      <c r="I84" s="1424"/>
      <c r="J84" s="1424"/>
      <c r="K84" s="1424"/>
      <c r="L84" s="1424"/>
      <c r="M84" s="1424"/>
      <c r="N84" s="1424"/>
      <c r="O84" s="1424"/>
      <c r="P84" s="1424"/>
      <c r="Q84" s="1424"/>
      <c r="R84" s="1424"/>
      <c r="S84" s="1424"/>
      <c r="T84" s="1432"/>
      <c r="U84" s="1430"/>
      <c r="V84" s="1430"/>
      <c r="W84" s="1430"/>
      <c r="X84" s="1430"/>
      <c r="Y84" s="1430"/>
      <c r="Z84" s="1430"/>
      <c r="AA84" s="1430"/>
      <c r="AB84" s="1430"/>
      <c r="AC84" s="1430"/>
      <c r="AD84" s="1430"/>
      <c r="AE84" s="1430"/>
      <c r="AF84" s="1430"/>
      <c r="AG84" s="1430"/>
      <c r="AH84" s="1430"/>
      <c r="AI84" s="1430"/>
      <c r="AJ84" s="1430"/>
      <c r="AK84" s="1430"/>
      <c r="AL84" s="1430"/>
      <c r="AM84" s="1430"/>
    </row>
    <row r="85" spans="1:40">
      <c r="A85" s="1348" t="s">
        <v>210</v>
      </c>
      <c r="B85" s="1390"/>
      <c r="C85" s="1354" t="s">
        <v>211</v>
      </c>
      <c r="D85" s="1400"/>
      <c r="E85" s="1400"/>
      <c r="F85" s="1400"/>
      <c r="G85" s="1400"/>
      <c r="H85" s="1400"/>
      <c r="I85" s="1400"/>
      <c r="J85" s="1400"/>
      <c r="K85" s="1400"/>
      <c r="L85" s="1400"/>
      <c r="M85" s="1400"/>
      <c r="N85" s="1400"/>
      <c r="O85" s="1400"/>
      <c r="P85" s="1400"/>
      <c r="Q85" s="1400"/>
      <c r="R85" s="1400"/>
      <c r="S85" s="1400"/>
      <c r="T85" s="1401"/>
      <c r="U85" s="1433">
        <f>'⑦明細書（参考様式）'!CP214</f>
        <v>0</v>
      </c>
      <c r="V85" s="1433"/>
      <c r="W85" s="1433"/>
      <c r="X85" s="1433"/>
      <c r="Y85" s="1433"/>
      <c r="Z85" s="1433"/>
      <c r="AA85" s="1433"/>
      <c r="AB85" s="1433"/>
      <c r="AC85" s="1433"/>
      <c r="AD85" s="1433"/>
      <c r="AE85" s="1433"/>
      <c r="AF85" s="1433"/>
      <c r="AG85" s="1433"/>
      <c r="AH85" s="1433"/>
      <c r="AI85" s="1433"/>
      <c r="AJ85" s="1433"/>
      <c r="AK85" s="1433"/>
      <c r="AL85" s="1433"/>
      <c r="AM85" s="1433"/>
    </row>
    <row r="86" spans="1:40">
      <c r="A86" s="1352"/>
      <c r="B86" s="1392"/>
      <c r="C86" s="1431" t="s">
        <v>212</v>
      </c>
      <c r="D86" s="1424"/>
      <c r="E86" s="1424"/>
      <c r="F86" s="1424"/>
      <c r="G86" s="1424"/>
      <c r="H86" s="1424"/>
      <c r="I86" s="1424"/>
      <c r="J86" s="1424"/>
      <c r="K86" s="1424"/>
      <c r="L86" s="1424"/>
      <c r="M86" s="1424"/>
      <c r="N86" s="1424"/>
      <c r="O86" s="1424"/>
      <c r="P86" s="1424"/>
      <c r="Q86" s="1424"/>
      <c r="R86" s="1424"/>
      <c r="S86" s="1424"/>
      <c r="T86" s="1432"/>
      <c r="U86" s="1433"/>
      <c r="V86" s="1433"/>
      <c r="W86" s="1433"/>
      <c r="X86" s="1433"/>
      <c r="Y86" s="1433"/>
      <c r="Z86" s="1433"/>
      <c r="AA86" s="1433"/>
      <c r="AB86" s="1433"/>
      <c r="AC86" s="1433"/>
      <c r="AD86" s="1433"/>
      <c r="AE86" s="1433"/>
      <c r="AF86" s="1433"/>
      <c r="AG86" s="1433"/>
      <c r="AH86" s="1433"/>
      <c r="AI86" s="1433"/>
      <c r="AJ86" s="1433"/>
      <c r="AK86" s="1433"/>
      <c r="AL86" s="1433"/>
      <c r="AM86" s="1433"/>
    </row>
    <row r="87" spans="1:40">
      <c r="A87" s="1348" t="s">
        <v>213</v>
      </c>
      <c r="B87" s="1390"/>
      <c r="C87" s="1354" t="s">
        <v>233</v>
      </c>
      <c r="D87" s="1400"/>
      <c r="E87" s="1400"/>
      <c r="F87" s="1400"/>
      <c r="G87" s="1400"/>
      <c r="H87" s="1400"/>
      <c r="I87" s="1400"/>
      <c r="J87" s="1400"/>
      <c r="K87" s="1400"/>
      <c r="L87" s="1400"/>
      <c r="M87" s="1400"/>
      <c r="N87" s="1400"/>
      <c r="O87" s="1400"/>
      <c r="P87" s="1400"/>
      <c r="Q87" s="1400"/>
      <c r="R87" s="1400"/>
      <c r="S87" s="1400"/>
      <c r="T87" s="1401"/>
      <c r="U87" s="1403">
        <f>IFERROR(ROUNDDOWN(U85/U81,0),0)</f>
        <v>0</v>
      </c>
      <c r="V87" s="1377"/>
      <c r="W87" s="1377"/>
      <c r="X87" s="1377"/>
      <c r="Y87" s="1377"/>
      <c r="Z87" s="1377"/>
      <c r="AA87" s="1377"/>
      <c r="AB87" s="1377"/>
      <c r="AC87" s="1377"/>
      <c r="AD87" s="1377"/>
      <c r="AE87" s="1377"/>
      <c r="AF87" s="1377"/>
      <c r="AG87" s="1377"/>
      <c r="AH87" s="1377"/>
      <c r="AI87" s="1377"/>
      <c r="AJ87" s="1377"/>
      <c r="AK87" s="1377"/>
      <c r="AL87" s="1377"/>
      <c r="AM87" s="1395"/>
    </row>
    <row r="88" spans="1:40">
      <c r="A88" s="1352"/>
      <c r="B88" s="1392"/>
      <c r="C88" s="1397" t="s">
        <v>215</v>
      </c>
      <c r="D88" s="1398"/>
      <c r="E88" s="1398"/>
      <c r="F88" s="1398"/>
      <c r="G88" s="1398"/>
      <c r="H88" s="1398"/>
      <c r="I88" s="1398"/>
      <c r="J88" s="1398"/>
      <c r="K88" s="1398"/>
      <c r="L88" s="1398"/>
      <c r="M88" s="1398"/>
      <c r="N88" s="1398"/>
      <c r="O88" s="1398"/>
      <c r="P88" s="1398"/>
      <c r="Q88" s="1398"/>
      <c r="R88" s="1398"/>
      <c r="S88" s="1398"/>
      <c r="T88" s="1399"/>
      <c r="U88" s="1396"/>
      <c r="V88" s="1382"/>
      <c r="W88" s="1384"/>
      <c r="X88" s="1384"/>
      <c r="Y88" s="1384"/>
      <c r="Z88" s="1384"/>
      <c r="AA88" s="1384"/>
      <c r="AB88" s="1384"/>
      <c r="AC88" s="1384"/>
      <c r="AD88" s="1384"/>
      <c r="AE88" s="1384"/>
      <c r="AF88" s="1384"/>
      <c r="AG88" s="1384"/>
      <c r="AH88" s="1384"/>
      <c r="AI88" s="1384"/>
      <c r="AJ88" s="1384"/>
      <c r="AK88" s="1384"/>
      <c r="AL88" s="1384"/>
      <c r="AM88" s="1385"/>
    </row>
    <row r="89" spans="1:40">
      <c r="A89" s="1378" t="s">
        <v>216</v>
      </c>
      <c r="B89" s="1378"/>
      <c r="C89" s="1354" t="s">
        <v>184</v>
      </c>
      <c r="D89" s="1400"/>
      <c r="E89" s="1400"/>
      <c r="F89" s="1400"/>
      <c r="G89" s="1400"/>
      <c r="H89" s="1400"/>
      <c r="I89" s="1400"/>
      <c r="J89" s="1400"/>
      <c r="K89" s="1400"/>
      <c r="L89" s="1400"/>
      <c r="M89" s="1400"/>
      <c r="N89" s="1400"/>
      <c r="O89" s="1400"/>
      <c r="P89" s="1400"/>
      <c r="Q89" s="1400"/>
      <c r="R89" s="1400"/>
      <c r="S89" s="1400"/>
      <c r="T89" s="1401"/>
      <c r="U89" s="1348" t="s">
        <v>234</v>
      </c>
      <c r="V89" s="1349"/>
      <c r="W89" s="1435">
        <f>U93-U94</f>
        <v>0</v>
      </c>
      <c r="X89" s="1435"/>
      <c r="Y89" s="1435"/>
      <c r="Z89" s="1435"/>
      <c r="AA89" s="1435"/>
      <c r="AB89" s="1435"/>
      <c r="AC89" s="1435"/>
      <c r="AD89" s="1435"/>
      <c r="AE89" s="1435"/>
      <c r="AF89" s="1435"/>
      <c r="AG89" s="1435"/>
      <c r="AH89" s="1435"/>
      <c r="AI89" s="1435"/>
      <c r="AJ89" s="1435"/>
      <c r="AK89" s="1435"/>
      <c r="AL89" s="1435"/>
      <c r="AM89" s="1436"/>
      <c r="AN89" s="5"/>
    </row>
    <row r="90" spans="1:40" ht="13.5" customHeight="1">
      <c r="A90" s="1378"/>
      <c r="B90" s="1378"/>
      <c r="C90" s="1363" t="s">
        <v>427</v>
      </c>
      <c r="D90" s="1364"/>
      <c r="E90" s="1364"/>
      <c r="F90" s="1364"/>
      <c r="G90" s="1364"/>
      <c r="H90" s="1364"/>
      <c r="I90" s="1364"/>
      <c r="J90" s="1364"/>
      <c r="K90" s="1364"/>
      <c r="L90" s="1364"/>
      <c r="M90" s="1364"/>
      <c r="N90" s="1364"/>
      <c r="O90" s="1364"/>
      <c r="P90" s="1364"/>
      <c r="Q90" s="1364"/>
      <c r="R90" s="1364"/>
      <c r="S90" s="1364"/>
      <c r="T90" s="1374"/>
      <c r="U90" s="1350"/>
      <c r="V90" s="1333"/>
      <c r="W90" s="1437"/>
      <c r="X90" s="1437"/>
      <c r="Y90" s="1437"/>
      <c r="Z90" s="1437"/>
      <c r="AA90" s="1437"/>
      <c r="AB90" s="1437"/>
      <c r="AC90" s="1437"/>
      <c r="AD90" s="1437"/>
      <c r="AE90" s="1437"/>
      <c r="AF90" s="1437"/>
      <c r="AG90" s="1437"/>
      <c r="AH90" s="1437"/>
      <c r="AI90" s="1437"/>
      <c r="AJ90" s="1437"/>
      <c r="AK90" s="1437"/>
      <c r="AL90" s="1437"/>
      <c r="AM90" s="1438"/>
      <c r="AN90" s="5"/>
    </row>
    <row r="91" spans="1:40">
      <c r="A91" s="1378"/>
      <c r="B91" s="1378"/>
      <c r="C91" s="1363"/>
      <c r="D91" s="1364"/>
      <c r="E91" s="1364"/>
      <c r="F91" s="1364"/>
      <c r="G91" s="1364"/>
      <c r="H91" s="1364"/>
      <c r="I91" s="1364"/>
      <c r="J91" s="1364"/>
      <c r="K91" s="1364"/>
      <c r="L91" s="1364"/>
      <c r="M91" s="1364"/>
      <c r="N91" s="1364"/>
      <c r="O91" s="1364"/>
      <c r="P91" s="1364"/>
      <c r="Q91" s="1364"/>
      <c r="R91" s="1364"/>
      <c r="S91" s="1364"/>
      <c r="T91" s="1374"/>
      <c r="U91" s="1350"/>
      <c r="V91" s="1333"/>
      <c r="W91" s="1437"/>
      <c r="X91" s="1437"/>
      <c r="Y91" s="1437"/>
      <c r="Z91" s="1437"/>
      <c r="AA91" s="1437"/>
      <c r="AB91" s="1437"/>
      <c r="AC91" s="1437"/>
      <c r="AD91" s="1437"/>
      <c r="AE91" s="1437"/>
      <c r="AF91" s="1437"/>
      <c r="AG91" s="1437"/>
      <c r="AH91" s="1437"/>
      <c r="AI91" s="1437"/>
      <c r="AJ91" s="1437"/>
      <c r="AK91" s="1437"/>
      <c r="AL91" s="1437"/>
      <c r="AM91" s="1438"/>
      <c r="AN91" s="5"/>
    </row>
    <row r="92" spans="1:40">
      <c r="A92" s="1378"/>
      <c r="B92" s="1378"/>
      <c r="C92" s="1441"/>
      <c r="D92" s="1442"/>
      <c r="E92" s="1442"/>
      <c r="F92" s="1442"/>
      <c r="G92" s="1442"/>
      <c r="H92" s="1442"/>
      <c r="I92" s="1442"/>
      <c r="J92" s="1442"/>
      <c r="K92" s="1442"/>
      <c r="L92" s="1442"/>
      <c r="M92" s="1442"/>
      <c r="N92" s="1442"/>
      <c r="O92" s="1442"/>
      <c r="P92" s="1442"/>
      <c r="Q92" s="1442"/>
      <c r="R92" s="1442"/>
      <c r="S92" s="1442"/>
      <c r="T92" s="1443"/>
      <c r="U92" s="1434"/>
      <c r="V92" s="1367"/>
      <c r="W92" s="1439"/>
      <c r="X92" s="1439"/>
      <c r="Y92" s="1439"/>
      <c r="Z92" s="1439"/>
      <c r="AA92" s="1439"/>
      <c r="AB92" s="1439"/>
      <c r="AC92" s="1439"/>
      <c r="AD92" s="1439"/>
      <c r="AE92" s="1439"/>
      <c r="AF92" s="1439"/>
      <c r="AG92" s="1439"/>
      <c r="AH92" s="1439"/>
      <c r="AI92" s="1439"/>
      <c r="AJ92" s="1439"/>
      <c r="AK92" s="1439"/>
      <c r="AL92" s="1439"/>
      <c r="AM92" s="1440"/>
      <c r="AN92" s="5"/>
    </row>
    <row r="93" spans="1:40" ht="13.5" customHeight="1">
      <c r="A93" s="1378"/>
      <c r="B93" s="1378"/>
      <c r="C93" s="7"/>
      <c r="D93" s="8" t="s">
        <v>187</v>
      </c>
      <c r="E93" s="1369" t="s">
        <v>188</v>
      </c>
      <c r="F93" s="1369"/>
      <c r="G93" s="1369"/>
      <c r="H93" s="1369"/>
      <c r="I93" s="1369"/>
      <c r="J93" s="1369"/>
      <c r="K93" s="1369"/>
      <c r="L93" s="1369"/>
      <c r="M93" s="1369"/>
      <c r="N93" s="1369"/>
      <c r="O93" s="1369"/>
      <c r="P93" s="1369"/>
      <c r="Q93" s="1369"/>
      <c r="R93" s="1369"/>
      <c r="S93" s="1369"/>
      <c r="T93" s="1370"/>
      <c r="U93" s="1444">
        <f>'⑦明細書（参考様式）'!CQ214-'⑦明細書（参考様式）'!CS214</f>
        <v>0</v>
      </c>
      <c r="V93" s="1445"/>
      <c r="W93" s="1445"/>
      <c r="X93" s="1445"/>
      <c r="Y93" s="1445"/>
      <c r="Z93" s="1445"/>
      <c r="AA93" s="1445"/>
      <c r="AB93" s="1445"/>
      <c r="AC93" s="1445"/>
      <c r="AD93" s="1445"/>
      <c r="AE93" s="1445"/>
      <c r="AF93" s="1445"/>
      <c r="AG93" s="1445"/>
      <c r="AH93" s="1445"/>
      <c r="AI93" s="1445"/>
      <c r="AJ93" s="1445"/>
      <c r="AK93" s="1445"/>
      <c r="AL93" s="1445"/>
      <c r="AM93" s="1446"/>
    </row>
    <row r="94" spans="1:40" ht="20.100000000000001" customHeight="1">
      <c r="A94" s="1378"/>
      <c r="B94" s="1378"/>
      <c r="C94" s="9"/>
      <c r="D94" s="10" t="s">
        <v>190</v>
      </c>
      <c r="E94" s="1364" t="s">
        <v>219</v>
      </c>
      <c r="F94" s="1364"/>
      <c r="G94" s="1364"/>
      <c r="H94" s="1364"/>
      <c r="I94" s="1364"/>
      <c r="J94" s="1364"/>
      <c r="K94" s="1364"/>
      <c r="L94" s="1364"/>
      <c r="M94" s="1364"/>
      <c r="N94" s="1364"/>
      <c r="O94" s="1364"/>
      <c r="P94" s="1364"/>
      <c r="Q94" s="1364"/>
      <c r="R94" s="1364"/>
      <c r="S94" s="1364"/>
      <c r="T94" s="1374"/>
      <c r="U94" s="1444">
        <f>'⑦明細書（参考様式）'!CU214</f>
        <v>0</v>
      </c>
      <c r="V94" s="1445"/>
      <c r="W94" s="1445"/>
      <c r="X94" s="1445"/>
      <c r="Y94" s="1445"/>
      <c r="Z94" s="1445"/>
      <c r="AA94" s="1445"/>
      <c r="AB94" s="1445"/>
      <c r="AC94" s="1445"/>
      <c r="AD94" s="1445"/>
      <c r="AE94" s="1445"/>
      <c r="AF94" s="1445"/>
      <c r="AG94" s="1445"/>
      <c r="AH94" s="1445"/>
      <c r="AI94" s="1445"/>
      <c r="AJ94" s="1445"/>
      <c r="AK94" s="1445"/>
      <c r="AL94" s="1445"/>
      <c r="AM94" s="1446"/>
    </row>
    <row r="95" spans="1:40" ht="20.100000000000001" customHeight="1">
      <c r="A95" s="1378"/>
      <c r="B95" s="1378"/>
      <c r="C95" s="9"/>
      <c r="D95" s="10"/>
      <c r="E95" s="1364"/>
      <c r="F95" s="1364"/>
      <c r="G95" s="1364"/>
      <c r="H95" s="1364"/>
      <c r="I95" s="1364"/>
      <c r="J95" s="1364"/>
      <c r="K95" s="1364"/>
      <c r="L95" s="1364"/>
      <c r="M95" s="1364"/>
      <c r="N95" s="1364"/>
      <c r="O95" s="1364"/>
      <c r="P95" s="1364"/>
      <c r="Q95" s="1364"/>
      <c r="R95" s="1364"/>
      <c r="S95" s="1364"/>
      <c r="T95" s="1374"/>
      <c r="U95" s="1381"/>
      <c r="V95" s="1382"/>
      <c r="W95" s="1382"/>
      <c r="X95" s="1382"/>
      <c r="Y95" s="1382"/>
      <c r="Z95" s="1382"/>
      <c r="AA95" s="1382"/>
      <c r="AB95" s="1382"/>
      <c r="AC95" s="1382"/>
      <c r="AD95" s="1382"/>
      <c r="AE95" s="1382"/>
      <c r="AF95" s="1382"/>
      <c r="AG95" s="1382"/>
      <c r="AH95" s="1382"/>
      <c r="AI95" s="1382"/>
      <c r="AJ95" s="1382"/>
      <c r="AK95" s="1382"/>
      <c r="AL95" s="1382"/>
      <c r="AM95" s="1383"/>
    </row>
    <row r="96" spans="1:40" ht="20.100000000000001" customHeight="1">
      <c r="A96" s="1378"/>
      <c r="B96" s="1378"/>
      <c r="C96" s="9"/>
      <c r="D96" s="10"/>
      <c r="E96" s="1364"/>
      <c r="F96" s="1364"/>
      <c r="G96" s="1364"/>
      <c r="H96" s="1364"/>
      <c r="I96" s="1364"/>
      <c r="J96" s="1364"/>
      <c r="K96" s="1364"/>
      <c r="L96" s="1364"/>
      <c r="M96" s="1364"/>
      <c r="N96" s="1364"/>
      <c r="O96" s="1364"/>
      <c r="P96" s="1364"/>
      <c r="Q96" s="1364"/>
      <c r="R96" s="1364"/>
      <c r="S96" s="1364"/>
      <c r="T96" s="1374"/>
      <c r="U96" s="1381"/>
      <c r="V96" s="1382"/>
      <c r="W96" s="1382"/>
      <c r="X96" s="1382"/>
      <c r="Y96" s="1382"/>
      <c r="Z96" s="1382"/>
      <c r="AA96" s="1382"/>
      <c r="AB96" s="1382"/>
      <c r="AC96" s="1382"/>
      <c r="AD96" s="1382"/>
      <c r="AE96" s="1382"/>
      <c r="AF96" s="1382"/>
      <c r="AG96" s="1382"/>
      <c r="AH96" s="1382"/>
      <c r="AI96" s="1382"/>
      <c r="AJ96" s="1382"/>
      <c r="AK96" s="1382"/>
      <c r="AL96" s="1382"/>
      <c r="AM96" s="1383"/>
    </row>
    <row r="97" spans="1:39" ht="20.100000000000001" customHeight="1">
      <c r="A97" s="1378"/>
      <c r="B97" s="1378"/>
      <c r="C97" s="11"/>
      <c r="D97" s="12"/>
      <c r="E97" s="1375"/>
      <c r="F97" s="1375"/>
      <c r="G97" s="1375"/>
      <c r="H97" s="1375"/>
      <c r="I97" s="1375"/>
      <c r="J97" s="1375"/>
      <c r="K97" s="1375"/>
      <c r="L97" s="1375"/>
      <c r="M97" s="1375"/>
      <c r="N97" s="1375"/>
      <c r="O97" s="1375"/>
      <c r="P97" s="1375"/>
      <c r="Q97" s="1375"/>
      <c r="R97" s="1375"/>
      <c r="S97" s="1375"/>
      <c r="T97" s="1376"/>
      <c r="U97" s="1396"/>
      <c r="V97" s="1384"/>
      <c r="W97" s="1384"/>
      <c r="X97" s="1384"/>
      <c r="Y97" s="1384"/>
      <c r="Z97" s="1384"/>
      <c r="AA97" s="1384"/>
      <c r="AB97" s="1384"/>
      <c r="AC97" s="1384"/>
      <c r="AD97" s="1384"/>
      <c r="AE97" s="1384"/>
      <c r="AF97" s="1384"/>
      <c r="AG97" s="1384"/>
      <c r="AH97" s="1384"/>
      <c r="AI97" s="1384"/>
      <c r="AJ97" s="1384"/>
      <c r="AK97" s="1384"/>
      <c r="AL97" s="1384"/>
      <c r="AM97" s="1385"/>
    </row>
    <row r="98" spans="1:39">
      <c r="A98" s="1348" t="s">
        <v>220</v>
      </c>
      <c r="B98" s="1390"/>
      <c r="C98" s="1361" t="s">
        <v>221</v>
      </c>
      <c r="D98" s="1355"/>
      <c r="E98" s="1355"/>
      <c r="F98" s="1355"/>
      <c r="G98" s="1355"/>
      <c r="H98" s="1355"/>
      <c r="I98" s="1362"/>
      <c r="J98" s="13"/>
      <c r="K98" s="13"/>
      <c r="L98" s="13"/>
      <c r="M98" s="13"/>
      <c r="N98" s="13"/>
      <c r="O98" s="13"/>
      <c r="P98" s="13"/>
      <c r="Q98" s="13"/>
      <c r="R98" s="13"/>
      <c r="S98" s="13"/>
      <c r="T98" s="14"/>
      <c r="U98" s="1348" t="str">
        <f>IF(⑤⑧処遇Ⅰ入力シート!B104="○","☑","□")</f>
        <v>□</v>
      </c>
      <c r="V98" s="1349"/>
      <c r="W98" s="1400" t="s">
        <v>20</v>
      </c>
      <c r="X98" s="1400"/>
      <c r="Y98" s="1400"/>
      <c r="Z98" s="1400"/>
      <c r="AA98" s="1400"/>
      <c r="AB98" s="1400"/>
      <c r="AC98" s="1400"/>
      <c r="AD98" s="1400"/>
      <c r="AE98" s="1400"/>
      <c r="AF98" s="1400"/>
      <c r="AG98" s="1400"/>
      <c r="AH98" s="1400"/>
      <c r="AI98" s="1400"/>
      <c r="AJ98" s="1400"/>
      <c r="AK98" s="1400"/>
      <c r="AL98" s="1400"/>
      <c r="AM98" s="1401"/>
    </row>
    <row r="99" spans="1:39">
      <c r="A99" s="1350"/>
      <c r="B99" s="1391"/>
      <c r="C99" s="9" t="s">
        <v>55</v>
      </c>
      <c r="D99" s="15"/>
      <c r="E99" s="15"/>
      <c r="F99" s="15"/>
      <c r="G99" s="15"/>
      <c r="H99" s="15"/>
      <c r="I99" s="15"/>
      <c r="J99" s="15"/>
      <c r="K99" s="15"/>
      <c r="L99" s="15"/>
      <c r="M99" s="15"/>
      <c r="N99" s="15"/>
      <c r="O99" s="15"/>
      <c r="P99" s="15"/>
      <c r="Q99" s="15"/>
      <c r="R99" s="15"/>
      <c r="S99" s="15"/>
      <c r="T99" s="16"/>
      <c r="U99" s="1350" t="str">
        <f>IF(⑤⑧処遇Ⅰ入力シート!B106="○","☑","□")</f>
        <v>□</v>
      </c>
      <c r="V99" s="1351"/>
      <c r="W99" s="1424" t="s">
        <v>21</v>
      </c>
      <c r="X99" s="1424"/>
      <c r="Y99" s="1424"/>
      <c r="Z99" s="1351" t="s">
        <v>199</v>
      </c>
      <c r="AA99" s="1351"/>
      <c r="AB99" s="1351"/>
      <c r="AC99" s="1329" t="str">
        <f>IF(⑤⑧処遇Ⅰ入力シート!E106="","",⑤⑧処遇Ⅰ入力シート!E106)</f>
        <v/>
      </c>
      <c r="AD99" s="1329"/>
      <c r="AE99" s="1329"/>
      <c r="AF99" s="1329"/>
      <c r="AG99" s="1329"/>
      <c r="AH99" s="1329"/>
      <c r="AI99" s="1329"/>
      <c r="AJ99" s="1329"/>
      <c r="AK99" s="1329"/>
      <c r="AL99" s="1329"/>
      <c r="AM99" s="1461"/>
    </row>
    <row r="100" spans="1:39">
      <c r="A100" s="1350"/>
      <c r="B100" s="1391"/>
      <c r="C100" s="1447" t="s">
        <v>222</v>
      </c>
      <c r="D100" s="1421"/>
      <c r="E100" s="1421"/>
      <c r="F100" s="1421"/>
      <c r="G100" s="1421"/>
      <c r="H100" s="1421"/>
      <c r="I100" s="1421"/>
      <c r="J100" s="1421"/>
      <c r="K100" s="1421"/>
      <c r="L100" s="1421"/>
      <c r="M100" s="1421"/>
      <c r="N100" s="1421"/>
      <c r="O100" s="1421"/>
      <c r="P100" s="1421"/>
      <c r="Q100" s="1421"/>
      <c r="R100" s="1421"/>
      <c r="S100" s="1421"/>
      <c r="T100" s="1422"/>
      <c r="U100" s="1350" t="str">
        <f>IF(⑤⑧処遇Ⅰ入力シート!B108="○","☑","□")</f>
        <v>□</v>
      </c>
      <c r="V100" s="1351"/>
      <c r="W100" s="1424" t="s">
        <v>200</v>
      </c>
      <c r="X100" s="1424"/>
      <c r="Y100" s="1424"/>
      <c r="Z100" s="1424"/>
      <c r="AA100" s="1424"/>
      <c r="AB100" s="1424"/>
      <c r="AC100" s="1424"/>
      <c r="AD100" s="1424"/>
      <c r="AE100" s="1424"/>
      <c r="AF100" s="1424"/>
      <c r="AG100" s="1424"/>
      <c r="AH100" s="1424"/>
      <c r="AI100" s="1424"/>
      <c r="AJ100" s="1424"/>
      <c r="AK100" s="1424"/>
      <c r="AL100" s="1424"/>
      <c r="AM100" s="1432"/>
    </row>
    <row r="101" spans="1:39">
      <c r="A101" s="1350"/>
      <c r="B101" s="1391"/>
      <c r="C101" s="1418"/>
      <c r="D101" s="1419"/>
      <c r="E101" s="1419"/>
      <c r="F101" s="1419"/>
      <c r="G101" s="1419"/>
      <c r="H101" s="1419"/>
      <c r="I101" s="1419"/>
      <c r="J101" s="1419"/>
      <c r="K101" s="1419"/>
      <c r="L101" s="1419"/>
      <c r="M101" s="1419"/>
      <c r="N101" s="1419"/>
      <c r="O101" s="1419"/>
      <c r="P101" s="1419"/>
      <c r="Q101" s="1419"/>
      <c r="R101" s="1419"/>
      <c r="S101" s="1419"/>
      <c r="T101" s="1420"/>
      <c r="U101" s="1352" t="str">
        <f>IF(⑤⑧処遇Ⅰ入力シート!B110="○","☑","□")</f>
        <v>□</v>
      </c>
      <c r="V101" s="1353"/>
      <c r="W101" s="1398" t="s">
        <v>201</v>
      </c>
      <c r="X101" s="1398"/>
      <c r="Y101" s="1398"/>
      <c r="Z101" s="1353" t="s">
        <v>199</v>
      </c>
      <c r="AA101" s="1353"/>
      <c r="AB101" s="1353"/>
      <c r="AC101" s="1454" t="str">
        <f>IF(⑤⑧処遇Ⅰ入力シート!E110="","",⑤⑧処遇Ⅰ入力シート!E110)</f>
        <v/>
      </c>
      <c r="AD101" s="1454"/>
      <c r="AE101" s="1454"/>
      <c r="AF101" s="1454"/>
      <c r="AG101" s="1454"/>
      <c r="AH101" s="1454"/>
      <c r="AI101" s="1454"/>
      <c r="AJ101" s="1454"/>
      <c r="AK101" s="1454"/>
      <c r="AL101" s="1454"/>
      <c r="AM101" s="1455"/>
    </row>
    <row r="102" spans="1:39">
      <c r="A102" s="1350"/>
      <c r="B102" s="1391"/>
      <c r="C102" s="1451" t="s">
        <v>224</v>
      </c>
      <c r="D102" s="1393"/>
      <c r="E102" s="1393"/>
      <c r="F102" s="1393"/>
      <c r="G102" s="1393"/>
      <c r="H102" s="1393"/>
      <c r="I102" s="1393"/>
      <c r="J102" s="1393"/>
      <c r="K102" s="1393"/>
      <c r="L102" s="1393"/>
      <c r="M102" s="1393"/>
      <c r="N102" s="1393"/>
      <c r="O102" s="1393"/>
      <c r="P102" s="1393"/>
      <c r="Q102" s="1393"/>
      <c r="R102" s="1393"/>
      <c r="S102" s="1393"/>
      <c r="T102" s="1394"/>
      <c r="U102" s="1354" t="s">
        <v>225</v>
      </c>
      <c r="V102" s="1400"/>
      <c r="W102" s="1400"/>
      <c r="X102" s="1349" t="s">
        <v>57</v>
      </c>
      <c r="Y102" s="1349"/>
      <c r="Z102" s="1349" t="str">
        <f>IF(⑤⑧処遇Ⅰ入力シート!H104="","",⑤⑧処遇Ⅰ入力シート!H104)</f>
        <v/>
      </c>
      <c r="AA102" s="1349"/>
      <c r="AB102" s="13" t="s">
        <v>17</v>
      </c>
      <c r="AC102" s="1349" t="str">
        <f>IF(⑤⑧処遇Ⅰ入力シート!J104="","",⑤⑧処遇Ⅰ入力シート!J104)</f>
        <v/>
      </c>
      <c r="AD102" s="1349"/>
      <c r="AE102" s="13" t="s">
        <v>59</v>
      </c>
      <c r="AF102" s="17"/>
      <c r="AG102" s="17"/>
      <c r="AH102" s="13"/>
      <c r="AI102" s="13"/>
      <c r="AJ102" s="13"/>
      <c r="AK102" s="13"/>
      <c r="AL102" s="13"/>
      <c r="AM102" s="14"/>
    </row>
    <row r="103" spans="1:39">
      <c r="A103" s="1350"/>
      <c r="B103" s="1391"/>
      <c r="C103" s="1363"/>
      <c r="D103" s="1364"/>
      <c r="E103" s="1364"/>
      <c r="F103" s="1364"/>
      <c r="G103" s="1364"/>
      <c r="H103" s="1364"/>
      <c r="I103" s="1364"/>
      <c r="J103" s="1364"/>
      <c r="K103" s="1364"/>
      <c r="L103" s="1364"/>
      <c r="M103" s="1364"/>
      <c r="N103" s="1364"/>
      <c r="O103" s="1364"/>
      <c r="P103" s="1364"/>
      <c r="Q103" s="1364"/>
      <c r="R103" s="1364"/>
      <c r="S103" s="1364"/>
      <c r="T103" s="1374"/>
      <c r="U103" s="9"/>
      <c r="V103" s="15"/>
      <c r="X103" s="1351" t="s">
        <v>182</v>
      </c>
      <c r="Y103" s="1351"/>
      <c r="Z103" s="1351" t="s">
        <v>57</v>
      </c>
      <c r="AA103" s="1351"/>
      <c r="AB103" s="1351" t="str">
        <f>IF(⑤⑧処遇Ⅰ入力シート!I108="","",⑤⑧処遇Ⅰ入力シート!I108)</f>
        <v/>
      </c>
      <c r="AC103" s="1351"/>
      <c r="AD103" s="15" t="s">
        <v>17</v>
      </c>
      <c r="AE103" s="1351" t="str">
        <f>IF(⑤⑧処遇Ⅰ入力シート!K108="","",⑤⑧処遇Ⅰ入力シート!K108)</f>
        <v/>
      </c>
      <c r="AF103" s="1351"/>
      <c r="AG103" s="15" t="s">
        <v>59</v>
      </c>
      <c r="AH103" s="15"/>
      <c r="AI103" s="15"/>
      <c r="AJ103" s="15"/>
      <c r="AK103" s="15"/>
      <c r="AL103" s="15"/>
      <c r="AM103" s="16"/>
    </row>
    <row r="104" spans="1:39">
      <c r="A104" s="1350"/>
      <c r="B104" s="1391"/>
      <c r="C104" s="1363"/>
      <c r="D104" s="1364"/>
      <c r="E104" s="1364"/>
      <c r="F104" s="1364"/>
      <c r="G104" s="1364"/>
      <c r="H104" s="1364"/>
      <c r="I104" s="1364"/>
      <c r="J104" s="1364"/>
      <c r="K104" s="1364"/>
      <c r="L104" s="1364"/>
      <c r="M104" s="1364"/>
      <c r="N104" s="1364"/>
      <c r="O104" s="1364"/>
      <c r="P104" s="1364"/>
      <c r="Q104" s="1364"/>
      <c r="R104" s="1364"/>
      <c r="S104" s="1364"/>
      <c r="T104" s="1374"/>
      <c r="U104" s="1448" t="s">
        <v>226</v>
      </c>
      <c r="V104" s="1449"/>
      <c r="W104" s="1449"/>
      <c r="X104" s="1449" t="s">
        <v>227</v>
      </c>
      <c r="Y104" s="1449"/>
      <c r="Z104" s="1449"/>
      <c r="AA104" s="1449"/>
      <c r="AB104" s="1449"/>
      <c r="AC104" s="1449"/>
      <c r="AD104" s="1449"/>
      <c r="AE104" s="1449"/>
      <c r="AF104" s="1449"/>
      <c r="AG104" s="1449"/>
      <c r="AH104" s="1449"/>
      <c r="AI104" s="1449"/>
      <c r="AJ104" s="1449"/>
      <c r="AK104" s="1449"/>
      <c r="AL104" s="1449"/>
      <c r="AM104" s="1450"/>
    </row>
    <row r="105" spans="1:39" ht="25.5" customHeight="1">
      <c r="A105" s="1350"/>
      <c r="B105" s="1391"/>
      <c r="C105" s="1363"/>
      <c r="D105" s="1364"/>
      <c r="E105" s="1364"/>
      <c r="F105" s="1364"/>
      <c r="G105" s="1364"/>
      <c r="H105" s="1364"/>
      <c r="I105" s="1364"/>
      <c r="J105" s="1364"/>
      <c r="K105" s="1364"/>
      <c r="L105" s="1364"/>
      <c r="M105" s="1364"/>
      <c r="N105" s="1364"/>
      <c r="O105" s="1364"/>
      <c r="P105" s="1364"/>
      <c r="Q105" s="1364"/>
      <c r="R105" s="1364"/>
      <c r="S105" s="1364"/>
      <c r="T105" s="1374"/>
      <c r="U105" s="1447" t="str">
        <f>IF(⑤⑧処遇Ⅰ入力シート!M104="","",⑤⑧処遇Ⅰ入力シート!M104)</f>
        <v/>
      </c>
      <c r="V105" s="1421"/>
      <c r="W105" s="1421"/>
      <c r="X105" s="1421"/>
      <c r="Y105" s="1421"/>
      <c r="Z105" s="1421"/>
      <c r="AA105" s="1421"/>
      <c r="AB105" s="1421"/>
      <c r="AC105" s="1421"/>
      <c r="AD105" s="1421"/>
      <c r="AE105" s="1421"/>
      <c r="AF105" s="1421"/>
      <c r="AG105" s="1421"/>
      <c r="AH105" s="1421"/>
      <c r="AI105" s="1421"/>
      <c r="AJ105" s="1421"/>
      <c r="AK105" s="1421"/>
      <c r="AL105" s="1421"/>
      <c r="AM105" s="1422"/>
    </row>
    <row r="106" spans="1:39" ht="25.5" customHeight="1">
      <c r="A106" s="1350"/>
      <c r="B106" s="1391"/>
      <c r="C106" s="1363"/>
      <c r="D106" s="1364"/>
      <c r="E106" s="1364"/>
      <c r="F106" s="1364"/>
      <c r="G106" s="1364"/>
      <c r="H106" s="1364"/>
      <c r="I106" s="1364"/>
      <c r="J106" s="1364"/>
      <c r="K106" s="1364"/>
      <c r="L106" s="1364"/>
      <c r="M106" s="1364"/>
      <c r="N106" s="1364"/>
      <c r="O106" s="1364"/>
      <c r="P106" s="1364"/>
      <c r="Q106" s="1364"/>
      <c r="R106" s="1364"/>
      <c r="S106" s="1364"/>
      <c r="T106" s="1374"/>
      <c r="U106" s="1447"/>
      <c r="V106" s="1421"/>
      <c r="W106" s="1421"/>
      <c r="X106" s="1421"/>
      <c r="Y106" s="1421"/>
      <c r="Z106" s="1421"/>
      <c r="AA106" s="1421"/>
      <c r="AB106" s="1421"/>
      <c r="AC106" s="1421"/>
      <c r="AD106" s="1421"/>
      <c r="AE106" s="1421"/>
      <c r="AF106" s="1421"/>
      <c r="AG106" s="1421"/>
      <c r="AH106" s="1421"/>
      <c r="AI106" s="1421"/>
      <c r="AJ106" s="1421"/>
      <c r="AK106" s="1421"/>
      <c r="AL106" s="1421"/>
      <c r="AM106" s="1422"/>
    </row>
    <row r="107" spans="1:39" ht="25.5" customHeight="1">
      <c r="A107" s="1350"/>
      <c r="B107" s="1391"/>
      <c r="C107" s="1363"/>
      <c r="D107" s="1364"/>
      <c r="E107" s="1364"/>
      <c r="F107" s="1364"/>
      <c r="G107" s="1364"/>
      <c r="H107" s="1364"/>
      <c r="I107" s="1364"/>
      <c r="J107" s="1364"/>
      <c r="K107" s="1364"/>
      <c r="L107" s="1364"/>
      <c r="M107" s="1364"/>
      <c r="N107" s="1364"/>
      <c r="O107" s="1364"/>
      <c r="P107" s="1364"/>
      <c r="Q107" s="1364"/>
      <c r="R107" s="1364"/>
      <c r="S107" s="1364"/>
      <c r="T107" s="1374"/>
      <c r="U107" s="1447"/>
      <c r="V107" s="1421"/>
      <c r="W107" s="1421"/>
      <c r="X107" s="1421"/>
      <c r="Y107" s="1421"/>
      <c r="Z107" s="1421"/>
      <c r="AA107" s="1421"/>
      <c r="AB107" s="1421"/>
      <c r="AC107" s="1421"/>
      <c r="AD107" s="1421"/>
      <c r="AE107" s="1421"/>
      <c r="AF107" s="1421"/>
      <c r="AG107" s="1421"/>
      <c r="AH107" s="1421"/>
      <c r="AI107" s="1421"/>
      <c r="AJ107" s="1421"/>
      <c r="AK107" s="1421"/>
      <c r="AL107" s="1421"/>
      <c r="AM107" s="1422"/>
    </row>
    <row r="108" spans="1:39" ht="25.5" customHeight="1">
      <c r="A108" s="1352"/>
      <c r="B108" s="1392"/>
      <c r="C108" s="1452"/>
      <c r="D108" s="1375"/>
      <c r="E108" s="1375"/>
      <c r="F108" s="1375"/>
      <c r="G108" s="1375"/>
      <c r="H108" s="1375"/>
      <c r="I108" s="1375"/>
      <c r="J108" s="1375"/>
      <c r="K108" s="1375"/>
      <c r="L108" s="1375"/>
      <c r="M108" s="1375"/>
      <c r="N108" s="1375"/>
      <c r="O108" s="1375"/>
      <c r="P108" s="1375"/>
      <c r="Q108" s="1375"/>
      <c r="R108" s="1375"/>
      <c r="S108" s="1375"/>
      <c r="T108" s="1376"/>
      <c r="U108" s="1418"/>
      <c r="V108" s="1419"/>
      <c r="W108" s="1419"/>
      <c r="X108" s="1419"/>
      <c r="Y108" s="1419"/>
      <c r="Z108" s="1419"/>
      <c r="AA108" s="1419"/>
      <c r="AB108" s="1419"/>
      <c r="AC108" s="1419"/>
      <c r="AD108" s="1419"/>
      <c r="AE108" s="1419"/>
      <c r="AF108" s="1419"/>
      <c r="AG108" s="1419"/>
      <c r="AH108" s="1419"/>
      <c r="AI108" s="1419"/>
      <c r="AJ108" s="1419"/>
      <c r="AK108" s="1419"/>
      <c r="AL108" s="1419"/>
      <c r="AM108" s="1420"/>
    </row>
    <row r="109" spans="1:39">
      <c r="A109" s="1348" t="s">
        <v>228</v>
      </c>
      <c r="B109" s="1390"/>
      <c r="C109" s="1400" t="s">
        <v>229</v>
      </c>
      <c r="D109" s="1400"/>
      <c r="E109" s="1400"/>
      <c r="F109" s="1400"/>
      <c r="G109" s="1400"/>
      <c r="H109" s="1400"/>
      <c r="I109" s="1400"/>
      <c r="J109" s="1400"/>
      <c r="K109" s="1400"/>
      <c r="L109" s="1400"/>
      <c r="M109" s="1400"/>
      <c r="N109" s="1400"/>
      <c r="O109" s="1400"/>
      <c r="P109" s="1400"/>
      <c r="Q109" s="1400"/>
      <c r="R109" s="1400"/>
      <c r="S109" s="1400"/>
      <c r="T109" s="1400"/>
      <c r="U109" s="1403" t="str">
        <f>IFERROR(ROUND(W89/U81,0),"")</f>
        <v/>
      </c>
      <c r="V109" s="1377"/>
      <c r="W109" s="1377"/>
      <c r="X109" s="1377"/>
      <c r="Y109" s="1377"/>
      <c r="Z109" s="1377"/>
      <c r="AA109" s="1377"/>
      <c r="AB109" s="1377"/>
      <c r="AC109" s="1377"/>
      <c r="AD109" s="1377"/>
      <c r="AE109" s="1377"/>
      <c r="AF109" s="1377"/>
      <c r="AG109" s="1377"/>
      <c r="AH109" s="1377"/>
      <c r="AI109" s="1377"/>
      <c r="AJ109" s="1377"/>
      <c r="AK109" s="1377"/>
      <c r="AL109" s="1377"/>
      <c r="AM109" s="1395"/>
    </row>
    <row r="110" spans="1:39">
      <c r="A110" s="1352"/>
      <c r="B110" s="1392"/>
      <c r="C110" s="1398" t="s">
        <v>230</v>
      </c>
      <c r="D110" s="1398"/>
      <c r="E110" s="1398"/>
      <c r="F110" s="1398"/>
      <c r="G110" s="1398"/>
      <c r="H110" s="1398"/>
      <c r="I110" s="1398"/>
      <c r="J110" s="1398"/>
      <c r="K110" s="1398"/>
      <c r="L110" s="1398"/>
      <c r="M110" s="1398"/>
      <c r="N110" s="1398"/>
      <c r="O110" s="1398"/>
      <c r="P110" s="1398"/>
      <c r="Q110" s="1398"/>
      <c r="R110" s="1398"/>
      <c r="S110" s="1398"/>
      <c r="T110" s="1398"/>
      <c r="U110" s="1396"/>
      <c r="V110" s="1384"/>
      <c r="W110" s="1384"/>
      <c r="X110" s="1384"/>
      <c r="Y110" s="1384"/>
      <c r="Z110" s="1384"/>
      <c r="AA110" s="1384"/>
      <c r="AB110" s="1384"/>
      <c r="AC110" s="1384"/>
      <c r="AD110" s="1384"/>
      <c r="AE110" s="1384"/>
      <c r="AF110" s="1384"/>
      <c r="AG110" s="1384"/>
      <c r="AH110" s="1384"/>
      <c r="AI110" s="1384"/>
      <c r="AJ110" s="1384"/>
      <c r="AK110" s="1384"/>
      <c r="AL110" s="1384"/>
      <c r="AM110" s="1385"/>
    </row>
    <row r="112" spans="1:39">
      <c r="A112" s="1" t="s">
        <v>235</v>
      </c>
    </row>
    <row r="113" spans="1:39">
      <c r="A113" s="1" t="s">
        <v>236</v>
      </c>
    </row>
    <row r="114" spans="1:39">
      <c r="A114" s="1348" t="s">
        <v>176</v>
      </c>
      <c r="B114" s="1390"/>
      <c r="C114" s="1354" t="s">
        <v>205</v>
      </c>
      <c r="D114" s="1400"/>
      <c r="E114" s="1400"/>
      <c r="F114" s="1400"/>
      <c r="G114" s="1400"/>
      <c r="H114" s="1400"/>
      <c r="I114" s="1400"/>
      <c r="J114" s="1400"/>
      <c r="K114" s="1400"/>
      <c r="L114" s="1400"/>
      <c r="M114" s="1400"/>
      <c r="N114" s="1400"/>
      <c r="O114" s="1400"/>
      <c r="P114" s="1400"/>
      <c r="Q114" s="1400"/>
      <c r="R114" s="1400"/>
      <c r="S114" s="1400"/>
      <c r="T114" s="1401"/>
      <c r="U114" s="1430">
        <f>SUM(U116:AM122)</f>
        <v>0</v>
      </c>
      <c r="V114" s="1430"/>
      <c r="W114" s="1430"/>
      <c r="X114" s="1430"/>
      <c r="Y114" s="1430"/>
      <c r="Z114" s="1430"/>
      <c r="AA114" s="1430"/>
      <c r="AB114" s="1430"/>
      <c r="AC114" s="1430"/>
      <c r="AD114" s="1430"/>
      <c r="AE114" s="1430"/>
      <c r="AF114" s="1430"/>
      <c r="AG114" s="1430"/>
      <c r="AH114" s="1430"/>
      <c r="AI114" s="1430"/>
      <c r="AJ114" s="1430"/>
      <c r="AK114" s="1430"/>
      <c r="AL114" s="1430"/>
      <c r="AM114" s="1430"/>
    </row>
    <row r="115" spans="1:39">
      <c r="A115" s="1350"/>
      <c r="B115" s="1391"/>
      <c r="C115" s="1365" t="s">
        <v>206</v>
      </c>
      <c r="D115" s="1366"/>
      <c r="E115" s="1366"/>
      <c r="F115" s="1366"/>
      <c r="G115" s="1366"/>
      <c r="H115" s="1366"/>
      <c r="I115" s="1366"/>
      <c r="J115" s="1366"/>
      <c r="K115" s="1366"/>
      <c r="L115" s="1366"/>
      <c r="M115" s="1366"/>
      <c r="N115" s="1366"/>
      <c r="O115" s="1366"/>
      <c r="P115" s="1366"/>
      <c r="Q115" s="1366"/>
      <c r="R115" s="1366"/>
      <c r="S115" s="1366"/>
      <c r="T115" s="1457"/>
      <c r="U115" s="1456"/>
      <c r="V115" s="1456"/>
      <c r="W115" s="1456"/>
      <c r="X115" s="1456"/>
      <c r="Y115" s="1456"/>
      <c r="Z115" s="1456"/>
      <c r="AA115" s="1456"/>
      <c r="AB115" s="1456"/>
      <c r="AC115" s="1456"/>
      <c r="AD115" s="1456"/>
      <c r="AE115" s="1456"/>
      <c r="AF115" s="1456"/>
      <c r="AG115" s="1456"/>
      <c r="AH115" s="1456"/>
      <c r="AI115" s="1456"/>
      <c r="AJ115" s="1456"/>
      <c r="AK115" s="1456"/>
      <c r="AL115" s="1456"/>
      <c r="AM115" s="1456"/>
    </row>
    <row r="116" spans="1:39">
      <c r="A116" s="1350"/>
      <c r="B116" s="1391"/>
      <c r="C116" s="9"/>
      <c r="D116" s="15"/>
      <c r="E116" s="15"/>
      <c r="F116" s="15"/>
      <c r="G116" s="15"/>
      <c r="H116" s="15"/>
      <c r="I116" s="15"/>
      <c r="J116" s="15"/>
      <c r="K116" s="15"/>
      <c r="L116" s="15"/>
      <c r="M116" s="15"/>
      <c r="N116" s="1458" t="s">
        <v>41</v>
      </c>
      <c r="O116" s="1459"/>
      <c r="P116" s="1459"/>
      <c r="Q116" s="1459"/>
      <c r="R116" s="1459"/>
      <c r="S116" s="1459"/>
      <c r="T116" s="1460"/>
      <c r="U116" s="1462">
        <f>IF('⑦明細書（参考様式）'!CV214="","",'⑦明細書（参考様式）'!CV214)</f>
        <v>0</v>
      </c>
      <c r="V116" s="1463"/>
      <c r="W116" s="1463"/>
      <c r="X116" s="1463"/>
      <c r="Y116" s="1463"/>
      <c r="Z116" s="1463"/>
      <c r="AA116" s="1463"/>
      <c r="AB116" s="1463"/>
      <c r="AC116" s="1463"/>
      <c r="AD116" s="1463"/>
      <c r="AE116" s="1463"/>
      <c r="AF116" s="1463"/>
      <c r="AG116" s="1463"/>
      <c r="AH116" s="1463"/>
      <c r="AI116" s="1463"/>
      <c r="AJ116" s="1463"/>
      <c r="AK116" s="1463"/>
      <c r="AL116" s="1463"/>
      <c r="AM116" s="1464"/>
    </row>
    <row r="117" spans="1:39">
      <c r="A117" s="1350"/>
      <c r="B117" s="1391"/>
      <c r="C117" s="9"/>
      <c r="D117" s="15"/>
      <c r="E117" s="15"/>
      <c r="F117" s="15"/>
      <c r="G117" s="15"/>
      <c r="H117" s="15"/>
      <c r="I117" s="15"/>
      <c r="J117" s="15"/>
      <c r="K117" s="15"/>
      <c r="L117" s="15"/>
      <c r="M117" s="15"/>
      <c r="N117" s="1458" t="s">
        <v>146</v>
      </c>
      <c r="O117" s="1459"/>
      <c r="P117" s="1459"/>
      <c r="Q117" s="1459"/>
      <c r="R117" s="1459"/>
      <c r="S117" s="1459"/>
      <c r="T117" s="1460"/>
      <c r="U117" s="1462">
        <f>IF('⑦明細書（参考様式）'!CX214="","",'⑦明細書（参考様式）'!CX214)</f>
        <v>0</v>
      </c>
      <c r="V117" s="1463"/>
      <c r="W117" s="1463"/>
      <c r="X117" s="1463"/>
      <c r="Y117" s="1463"/>
      <c r="Z117" s="1463"/>
      <c r="AA117" s="1463"/>
      <c r="AB117" s="1463"/>
      <c r="AC117" s="1463"/>
      <c r="AD117" s="1463"/>
      <c r="AE117" s="1463"/>
      <c r="AF117" s="1463"/>
      <c r="AG117" s="1463"/>
      <c r="AH117" s="1463"/>
      <c r="AI117" s="1463"/>
      <c r="AJ117" s="1463"/>
      <c r="AK117" s="1463"/>
      <c r="AL117" s="1463"/>
      <c r="AM117" s="1464"/>
    </row>
    <row r="118" spans="1:39">
      <c r="A118" s="1350"/>
      <c r="B118" s="1391"/>
      <c r="C118" s="9"/>
      <c r="D118" s="15"/>
      <c r="E118" s="15"/>
      <c r="F118" s="15"/>
      <c r="G118" s="15"/>
      <c r="H118" s="15"/>
      <c r="I118" s="15"/>
      <c r="J118" s="15"/>
      <c r="K118" s="15"/>
      <c r="L118" s="15"/>
      <c r="M118" s="15"/>
      <c r="N118" s="1458" t="s">
        <v>237</v>
      </c>
      <c r="O118" s="1459"/>
      <c r="P118" s="1459"/>
      <c r="Q118" s="1459"/>
      <c r="R118" s="1459"/>
      <c r="S118" s="1459"/>
      <c r="T118" s="1460"/>
      <c r="U118" s="1462">
        <f>IF('⑦明細書（参考様式）'!CZ214="","",'⑦明細書（参考様式）'!CZ214)</f>
        <v>0</v>
      </c>
      <c r="V118" s="1463"/>
      <c r="W118" s="1463"/>
      <c r="X118" s="1463"/>
      <c r="Y118" s="1463"/>
      <c r="Z118" s="1463"/>
      <c r="AA118" s="1463"/>
      <c r="AB118" s="1463"/>
      <c r="AC118" s="1463"/>
      <c r="AD118" s="1463"/>
      <c r="AE118" s="1463"/>
      <c r="AF118" s="1463"/>
      <c r="AG118" s="1463"/>
      <c r="AH118" s="1463"/>
      <c r="AI118" s="1463"/>
      <c r="AJ118" s="1463"/>
      <c r="AK118" s="1463"/>
      <c r="AL118" s="1463"/>
      <c r="AM118" s="1464"/>
    </row>
    <row r="119" spans="1:39">
      <c r="A119" s="1350"/>
      <c r="B119" s="1391"/>
      <c r="C119" s="9"/>
      <c r="D119" s="15"/>
      <c r="E119" s="15"/>
      <c r="F119" s="15"/>
      <c r="G119" s="15"/>
      <c r="H119" s="15"/>
      <c r="I119" s="15"/>
      <c r="J119" s="15"/>
      <c r="K119" s="15"/>
      <c r="L119" s="15"/>
      <c r="M119" s="15"/>
      <c r="N119" s="1458" t="s">
        <v>238</v>
      </c>
      <c r="O119" s="1459"/>
      <c r="P119" s="1459"/>
      <c r="Q119" s="1459"/>
      <c r="R119" s="1459"/>
      <c r="S119" s="1459"/>
      <c r="T119" s="1460"/>
      <c r="U119" s="1462">
        <f>IF('⑦明細書（参考様式）'!DB214="","",'⑦明細書（参考様式）'!DB214)</f>
        <v>0</v>
      </c>
      <c r="V119" s="1463"/>
      <c r="W119" s="1463"/>
      <c r="X119" s="1463"/>
      <c r="Y119" s="1463"/>
      <c r="Z119" s="1463"/>
      <c r="AA119" s="1463"/>
      <c r="AB119" s="1463"/>
      <c r="AC119" s="1463"/>
      <c r="AD119" s="1463"/>
      <c r="AE119" s="1463"/>
      <c r="AF119" s="1463"/>
      <c r="AG119" s="1463"/>
      <c r="AH119" s="1463"/>
      <c r="AI119" s="1463"/>
      <c r="AJ119" s="1463"/>
      <c r="AK119" s="1463"/>
      <c r="AL119" s="1463"/>
      <c r="AM119" s="1464"/>
    </row>
    <row r="120" spans="1:39">
      <c r="A120" s="1350"/>
      <c r="B120" s="1391"/>
      <c r="C120" s="9"/>
      <c r="D120" s="15"/>
      <c r="E120" s="15"/>
      <c r="F120" s="15"/>
      <c r="G120" s="15"/>
      <c r="H120" s="15"/>
      <c r="I120" s="15"/>
      <c r="J120" s="15"/>
      <c r="K120" s="15"/>
      <c r="L120" s="15"/>
      <c r="M120" s="15"/>
      <c r="N120" s="1458" t="s">
        <v>239</v>
      </c>
      <c r="O120" s="1459"/>
      <c r="P120" s="1459"/>
      <c r="Q120" s="1459"/>
      <c r="R120" s="1459"/>
      <c r="S120" s="1459"/>
      <c r="T120" s="1460"/>
      <c r="U120" s="1462">
        <f>IF('⑦明細書（参考様式）'!DD214="","",'⑦明細書（参考様式）'!DD214)</f>
        <v>0</v>
      </c>
      <c r="V120" s="1463"/>
      <c r="W120" s="1463"/>
      <c r="X120" s="1463"/>
      <c r="Y120" s="1463"/>
      <c r="Z120" s="1463"/>
      <c r="AA120" s="1463"/>
      <c r="AB120" s="1463"/>
      <c r="AC120" s="1463"/>
      <c r="AD120" s="1463"/>
      <c r="AE120" s="1463"/>
      <c r="AF120" s="1463"/>
      <c r="AG120" s="1463"/>
      <c r="AH120" s="1463"/>
      <c r="AI120" s="1463"/>
      <c r="AJ120" s="1463"/>
      <c r="AK120" s="1463"/>
      <c r="AL120" s="1463"/>
      <c r="AM120" s="1464"/>
    </row>
    <row r="121" spans="1:39">
      <c r="A121" s="1350"/>
      <c r="B121" s="1391"/>
      <c r="C121" s="9"/>
      <c r="D121" s="15"/>
      <c r="E121" s="15"/>
      <c r="F121" s="15"/>
      <c r="G121" s="15"/>
      <c r="H121" s="15"/>
      <c r="I121" s="15"/>
      <c r="J121" s="15"/>
      <c r="K121" s="15"/>
      <c r="L121" s="15"/>
      <c r="M121" s="15"/>
      <c r="N121" s="1458" t="s">
        <v>240</v>
      </c>
      <c r="O121" s="1459"/>
      <c r="P121" s="1459"/>
      <c r="Q121" s="1459"/>
      <c r="R121" s="1459"/>
      <c r="S121" s="1459"/>
      <c r="T121" s="1460"/>
      <c r="U121" s="1462">
        <f>IF('⑦明細書（参考様式）'!DF214="","",'⑦明細書（参考様式）'!DF214)</f>
        <v>0</v>
      </c>
      <c r="V121" s="1463"/>
      <c r="W121" s="1463"/>
      <c r="X121" s="1463"/>
      <c r="Y121" s="1463"/>
      <c r="Z121" s="1463"/>
      <c r="AA121" s="1463"/>
      <c r="AB121" s="1463"/>
      <c r="AC121" s="1463"/>
      <c r="AD121" s="1463"/>
      <c r="AE121" s="1463"/>
      <c r="AF121" s="1463"/>
      <c r="AG121" s="1463"/>
      <c r="AH121" s="1463"/>
      <c r="AI121" s="1463"/>
      <c r="AJ121" s="1463"/>
      <c r="AK121" s="1463"/>
      <c r="AL121" s="1463"/>
      <c r="AM121" s="1464"/>
    </row>
    <row r="122" spans="1:39">
      <c r="A122" s="1352"/>
      <c r="B122" s="1392"/>
      <c r="C122" s="11"/>
      <c r="D122" s="18"/>
      <c r="E122" s="18"/>
      <c r="F122" s="18"/>
      <c r="G122" s="18"/>
      <c r="H122" s="18"/>
      <c r="I122" s="18"/>
      <c r="J122" s="18"/>
      <c r="K122" s="18"/>
      <c r="L122" s="18"/>
      <c r="M122" s="18"/>
      <c r="N122" s="1465" t="s">
        <v>201</v>
      </c>
      <c r="O122" s="1466"/>
      <c r="P122" s="1466"/>
      <c r="Q122" s="1466"/>
      <c r="R122" s="1466"/>
      <c r="S122" s="1466"/>
      <c r="T122" s="1467"/>
      <c r="U122" s="1468">
        <f>IF('⑦明細書（参考様式）'!DH214="","",'⑦明細書（参考様式）'!DH214)</f>
        <v>0</v>
      </c>
      <c r="V122" s="1469"/>
      <c r="W122" s="1469"/>
      <c r="X122" s="1469"/>
      <c r="Y122" s="1469"/>
      <c r="Z122" s="1469"/>
      <c r="AA122" s="1469"/>
      <c r="AB122" s="1469"/>
      <c r="AC122" s="1469"/>
      <c r="AD122" s="1469"/>
      <c r="AE122" s="1469"/>
      <c r="AF122" s="1469"/>
      <c r="AG122" s="1469"/>
      <c r="AH122" s="1469"/>
      <c r="AI122" s="1469"/>
      <c r="AJ122" s="1469"/>
      <c r="AK122" s="1469"/>
      <c r="AL122" s="1469"/>
      <c r="AM122" s="1470"/>
    </row>
    <row r="123" spans="1:39">
      <c r="A123" s="1348" t="s">
        <v>179</v>
      </c>
      <c r="B123" s="1390"/>
      <c r="C123" s="1354" t="s">
        <v>207</v>
      </c>
      <c r="D123" s="1400"/>
      <c r="E123" s="1400"/>
      <c r="F123" s="1400"/>
      <c r="G123" s="1400"/>
      <c r="H123" s="1400"/>
      <c r="I123" s="1400"/>
      <c r="J123" s="1400"/>
      <c r="K123" s="1400"/>
      <c r="L123" s="1400"/>
      <c r="M123" s="1400"/>
      <c r="N123" s="1400"/>
      <c r="O123" s="1400"/>
      <c r="P123" s="1400"/>
      <c r="Q123" s="1400"/>
      <c r="R123" s="1400"/>
      <c r="S123" s="1400"/>
      <c r="T123" s="1401"/>
      <c r="U123" s="1430">
        <f>SUM(U125:AM131)</f>
        <v>0</v>
      </c>
      <c r="V123" s="1430"/>
      <c r="W123" s="1430"/>
      <c r="X123" s="1430"/>
      <c r="Y123" s="1430"/>
      <c r="Z123" s="1430"/>
      <c r="AA123" s="1430"/>
      <c r="AB123" s="1430"/>
      <c r="AC123" s="1430"/>
      <c r="AD123" s="1430"/>
      <c r="AE123" s="1430"/>
      <c r="AF123" s="1430"/>
      <c r="AG123" s="1430"/>
      <c r="AH123" s="1430"/>
      <c r="AI123" s="1430"/>
      <c r="AJ123" s="1430"/>
      <c r="AK123" s="1430"/>
      <c r="AL123" s="1430"/>
      <c r="AM123" s="1430"/>
    </row>
    <row r="124" spans="1:39">
      <c r="A124" s="1350"/>
      <c r="B124" s="1391"/>
      <c r="C124" s="1365" t="s">
        <v>206</v>
      </c>
      <c r="D124" s="1366"/>
      <c r="E124" s="1366"/>
      <c r="F124" s="1366"/>
      <c r="G124" s="1366"/>
      <c r="H124" s="1366"/>
      <c r="I124" s="1366"/>
      <c r="J124" s="1366"/>
      <c r="K124" s="1366"/>
      <c r="L124" s="1366"/>
      <c r="M124" s="1366"/>
      <c r="N124" s="1366"/>
      <c r="O124" s="1366"/>
      <c r="P124" s="1366"/>
      <c r="Q124" s="1366"/>
      <c r="R124" s="1366"/>
      <c r="S124" s="1366"/>
      <c r="T124" s="1457"/>
      <c r="U124" s="1456"/>
      <c r="V124" s="1456"/>
      <c r="W124" s="1456"/>
      <c r="X124" s="1456"/>
      <c r="Y124" s="1456"/>
      <c r="Z124" s="1456"/>
      <c r="AA124" s="1456"/>
      <c r="AB124" s="1456"/>
      <c r="AC124" s="1456"/>
      <c r="AD124" s="1456"/>
      <c r="AE124" s="1456"/>
      <c r="AF124" s="1456"/>
      <c r="AG124" s="1456"/>
      <c r="AH124" s="1456"/>
      <c r="AI124" s="1456"/>
      <c r="AJ124" s="1456"/>
      <c r="AK124" s="1456"/>
      <c r="AL124" s="1456"/>
      <c r="AM124" s="1456"/>
    </row>
    <row r="125" spans="1:39">
      <c r="A125" s="1350"/>
      <c r="B125" s="1391"/>
      <c r="C125" s="9"/>
      <c r="D125" s="15"/>
      <c r="E125" s="15"/>
      <c r="F125" s="15"/>
      <c r="G125" s="15"/>
      <c r="H125" s="15"/>
      <c r="I125" s="15"/>
      <c r="J125" s="15"/>
      <c r="K125" s="15"/>
      <c r="L125" s="15"/>
      <c r="M125" s="15"/>
      <c r="N125" s="1458" t="s">
        <v>41</v>
      </c>
      <c r="O125" s="1459"/>
      <c r="P125" s="1459"/>
      <c r="Q125" s="1459"/>
      <c r="R125" s="1459"/>
      <c r="S125" s="1459"/>
      <c r="T125" s="1460"/>
      <c r="U125" s="1462">
        <f>IF('⑦明細書（参考様式）'!CW214="","",'⑦明細書（参考様式）'!CW214)</f>
        <v>0</v>
      </c>
      <c r="V125" s="1463"/>
      <c r="W125" s="1463"/>
      <c r="X125" s="1463"/>
      <c r="Y125" s="1463"/>
      <c r="Z125" s="1463"/>
      <c r="AA125" s="1463"/>
      <c r="AB125" s="1463"/>
      <c r="AC125" s="1463"/>
      <c r="AD125" s="1463"/>
      <c r="AE125" s="1463"/>
      <c r="AF125" s="1463"/>
      <c r="AG125" s="1463"/>
      <c r="AH125" s="1463"/>
      <c r="AI125" s="1463"/>
      <c r="AJ125" s="1463"/>
      <c r="AK125" s="1463"/>
      <c r="AL125" s="1463"/>
      <c r="AM125" s="1464"/>
    </row>
    <row r="126" spans="1:39">
      <c r="A126" s="1350"/>
      <c r="B126" s="1391"/>
      <c r="C126" s="9"/>
      <c r="D126" s="15"/>
      <c r="E126" s="15"/>
      <c r="F126" s="15"/>
      <c r="G126" s="15"/>
      <c r="H126" s="15"/>
      <c r="I126" s="15"/>
      <c r="J126" s="15"/>
      <c r="K126" s="15"/>
      <c r="L126" s="15"/>
      <c r="M126" s="15"/>
      <c r="N126" s="1458" t="s">
        <v>146</v>
      </c>
      <c r="O126" s="1459"/>
      <c r="P126" s="1459"/>
      <c r="Q126" s="1459"/>
      <c r="R126" s="1459"/>
      <c r="S126" s="1459"/>
      <c r="T126" s="1460"/>
      <c r="U126" s="1462">
        <f>IF('⑦明細書（参考様式）'!CY214="","",'⑦明細書（参考様式）'!CY214)</f>
        <v>0</v>
      </c>
      <c r="V126" s="1463"/>
      <c r="W126" s="1463"/>
      <c r="X126" s="1463"/>
      <c r="Y126" s="1463"/>
      <c r="Z126" s="1463"/>
      <c r="AA126" s="1463"/>
      <c r="AB126" s="1463"/>
      <c r="AC126" s="1463"/>
      <c r="AD126" s="1463"/>
      <c r="AE126" s="1463"/>
      <c r="AF126" s="1463"/>
      <c r="AG126" s="1463"/>
      <c r="AH126" s="1463"/>
      <c r="AI126" s="1463"/>
      <c r="AJ126" s="1463"/>
      <c r="AK126" s="1463"/>
      <c r="AL126" s="1463"/>
      <c r="AM126" s="1464"/>
    </row>
    <row r="127" spans="1:39">
      <c r="A127" s="1350"/>
      <c r="B127" s="1391"/>
      <c r="C127" s="9"/>
      <c r="D127" s="15"/>
      <c r="E127" s="15"/>
      <c r="F127" s="15"/>
      <c r="G127" s="15"/>
      <c r="H127" s="15"/>
      <c r="I127" s="15"/>
      <c r="J127" s="15"/>
      <c r="K127" s="15"/>
      <c r="L127" s="15"/>
      <c r="M127" s="15"/>
      <c r="N127" s="1458" t="s">
        <v>237</v>
      </c>
      <c r="O127" s="1459"/>
      <c r="P127" s="1459"/>
      <c r="Q127" s="1459"/>
      <c r="R127" s="1459"/>
      <c r="S127" s="1459"/>
      <c r="T127" s="1460"/>
      <c r="U127" s="1462">
        <f>IF('⑦明細書（参考様式）'!DA214="","",'⑦明細書（参考様式）'!DA214)</f>
        <v>0</v>
      </c>
      <c r="V127" s="1463"/>
      <c r="W127" s="1463"/>
      <c r="X127" s="1463"/>
      <c r="Y127" s="1463"/>
      <c r="Z127" s="1463"/>
      <c r="AA127" s="1463"/>
      <c r="AB127" s="1463"/>
      <c r="AC127" s="1463"/>
      <c r="AD127" s="1463"/>
      <c r="AE127" s="1463"/>
      <c r="AF127" s="1463"/>
      <c r="AG127" s="1463"/>
      <c r="AH127" s="1463"/>
      <c r="AI127" s="1463"/>
      <c r="AJ127" s="1463"/>
      <c r="AK127" s="1463"/>
      <c r="AL127" s="1463"/>
      <c r="AM127" s="1464"/>
    </row>
    <row r="128" spans="1:39">
      <c r="A128" s="1350"/>
      <c r="B128" s="1391"/>
      <c r="C128" s="9"/>
      <c r="D128" s="15"/>
      <c r="E128" s="15"/>
      <c r="F128" s="15"/>
      <c r="G128" s="15"/>
      <c r="H128" s="15"/>
      <c r="I128" s="15"/>
      <c r="J128" s="15"/>
      <c r="K128" s="15"/>
      <c r="L128" s="15"/>
      <c r="M128" s="15"/>
      <c r="N128" s="1458" t="s">
        <v>238</v>
      </c>
      <c r="O128" s="1459"/>
      <c r="P128" s="1459"/>
      <c r="Q128" s="1459"/>
      <c r="R128" s="1459"/>
      <c r="S128" s="1459"/>
      <c r="T128" s="1460"/>
      <c r="U128" s="1462">
        <f>IF('⑦明細書（参考様式）'!DC214="","",'⑦明細書（参考様式）'!DC214)</f>
        <v>0</v>
      </c>
      <c r="V128" s="1463"/>
      <c r="W128" s="1463"/>
      <c r="X128" s="1463"/>
      <c r="Y128" s="1463"/>
      <c r="Z128" s="1463"/>
      <c r="AA128" s="1463"/>
      <c r="AB128" s="1463"/>
      <c r="AC128" s="1463"/>
      <c r="AD128" s="1463"/>
      <c r="AE128" s="1463"/>
      <c r="AF128" s="1463"/>
      <c r="AG128" s="1463"/>
      <c r="AH128" s="1463"/>
      <c r="AI128" s="1463"/>
      <c r="AJ128" s="1463"/>
      <c r="AK128" s="1463"/>
      <c r="AL128" s="1463"/>
      <c r="AM128" s="1464"/>
    </row>
    <row r="129" spans="1:40">
      <c r="A129" s="1350"/>
      <c r="B129" s="1391"/>
      <c r="C129" s="9"/>
      <c r="D129" s="15"/>
      <c r="E129" s="15"/>
      <c r="F129" s="15"/>
      <c r="G129" s="15"/>
      <c r="H129" s="15"/>
      <c r="I129" s="15"/>
      <c r="J129" s="15"/>
      <c r="K129" s="15"/>
      <c r="L129" s="15"/>
      <c r="M129" s="15"/>
      <c r="N129" s="1458" t="s">
        <v>239</v>
      </c>
      <c r="O129" s="1459"/>
      <c r="P129" s="1459"/>
      <c r="Q129" s="1459"/>
      <c r="R129" s="1459"/>
      <c r="S129" s="1459"/>
      <c r="T129" s="1460"/>
      <c r="U129" s="1462">
        <f>IF('⑦明細書（参考様式）'!DE214="","",'⑦明細書（参考様式）'!DE214)</f>
        <v>0</v>
      </c>
      <c r="V129" s="1463"/>
      <c r="W129" s="1463"/>
      <c r="X129" s="1463"/>
      <c r="Y129" s="1463"/>
      <c r="Z129" s="1463"/>
      <c r="AA129" s="1463"/>
      <c r="AB129" s="1463"/>
      <c r="AC129" s="1463"/>
      <c r="AD129" s="1463"/>
      <c r="AE129" s="1463"/>
      <c r="AF129" s="1463"/>
      <c r="AG129" s="1463"/>
      <c r="AH129" s="1463"/>
      <c r="AI129" s="1463"/>
      <c r="AJ129" s="1463"/>
      <c r="AK129" s="1463"/>
      <c r="AL129" s="1463"/>
      <c r="AM129" s="1464"/>
    </row>
    <row r="130" spans="1:40">
      <c r="A130" s="1350"/>
      <c r="B130" s="1391"/>
      <c r="C130" s="9"/>
      <c r="D130" s="15"/>
      <c r="E130" s="15"/>
      <c r="F130" s="15"/>
      <c r="G130" s="15"/>
      <c r="H130" s="15"/>
      <c r="I130" s="15"/>
      <c r="J130" s="15"/>
      <c r="K130" s="15"/>
      <c r="L130" s="15"/>
      <c r="M130" s="15"/>
      <c r="N130" s="1458" t="s">
        <v>240</v>
      </c>
      <c r="O130" s="1459"/>
      <c r="P130" s="1459"/>
      <c r="Q130" s="1459"/>
      <c r="R130" s="1459"/>
      <c r="S130" s="1459"/>
      <c r="T130" s="1460"/>
      <c r="U130" s="1462">
        <f>IF('⑦明細書（参考様式）'!DG214="","",'⑦明細書（参考様式）'!DG214)</f>
        <v>0</v>
      </c>
      <c r="V130" s="1463"/>
      <c r="W130" s="1463"/>
      <c r="X130" s="1463"/>
      <c r="Y130" s="1463"/>
      <c r="Z130" s="1463"/>
      <c r="AA130" s="1463"/>
      <c r="AB130" s="1463"/>
      <c r="AC130" s="1463"/>
      <c r="AD130" s="1463"/>
      <c r="AE130" s="1463"/>
      <c r="AF130" s="1463"/>
      <c r="AG130" s="1463"/>
      <c r="AH130" s="1463"/>
      <c r="AI130" s="1463"/>
      <c r="AJ130" s="1463"/>
      <c r="AK130" s="1463"/>
      <c r="AL130" s="1463"/>
      <c r="AM130" s="1464"/>
    </row>
    <row r="131" spans="1:40">
      <c r="A131" s="1352"/>
      <c r="B131" s="1392"/>
      <c r="C131" s="11"/>
      <c r="D131" s="18"/>
      <c r="E131" s="18"/>
      <c r="F131" s="18"/>
      <c r="G131" s="18"/>
      <c r="H131" s="18"/>
      <c r="I131" s="18"/>
      <c r="J131" s="18"/>
      <c r="K131" s="18"/>
      <c r="L131" s="18"/>
      <c r="M131" s="18"/>
      <c r="N131" s="1465" t="s">
        <v>201</v>
      </c>
      <c r="O131" s="1466"/>
      <c r="P131" s="1466"/>
      <c r="Q131" s="1466"/>
      <c r="R131" s="1466"/>
      <c r="S131" s="1466"/>
      <c r="T131" s="1467"/>
      <c r="U131" s="1462">
        <f>IF('⑦明細書（参考様式）'!DI214="","",'⑦明細書（参考様式）'!DI214)</f>
        <v>0</v>
      </c>
      <c r="V131" s="1463"/>
      <c r="W131" s="1463"/>
      <c r="X131" s="1463"/>
      <c r="Y131" s="1463"/>
      <c r="Z131" s="1463"/>
      <c r="AA131" s="1463"/>
      <c r="AB131" s="1463"/>
      <c r="AC131" s="1463"/>
      <c r="AD131" s="1463"/>
      <c r="AE131" s="1463"/>
      <c r="AF131" s="1463"/>
      <c r="AG131" s="1463"/>
      <c r="AH131" s="1463"/>
      <c r="AI131" s="1463"/>
      <c r="AJ131" s="1463"/>
      <c r="AK131" s="1463"/>
      <c r="AL131" s="1463"/>
      <c r="AM131" s="1464"/>
    </row>
    <row r="132" spans="1:40">
      <c r="A132" s="1348" t="s">
        <v>183</v>
      </c>
      <c r="B132" s="1390"/>
      <c r="C132" s="1354" t="s">
        <v>208</v>
      </c>
      <c r="D132" s="1400"/>
      <c r="E132" s="1400"/>
      <c r="F132" s="1400"/>
      <c r="G132" s="1400"/>
      <c r="H132" s="1400"/>
      <c r="I132" s="1400"/>
      <c r="J132" s="1400"/>
      <c r="K132" s="1400"/>
      <c r="L132" s="1400"/>
      <c r="M132" s="1400"/>
      <c r="N132" s="1400"/>
      <c r="O132" s="1400"/>
      <c r="P132" s="1400"/>
      <c r="Q132" s="1400"/>
      <c r="R132" s="1400"/>
      <c r="S132" s="1400"/>
      <c r="T132" s="1401"/>
      <c r="U132" s="1471">
        <f>'⑦明細書（参考様式）'!DJ214</f>
        <v>0</v>
      </c>
      <c r="V132" s="1472"/>
      <c r="W132" s="1472"/>
      <c r="X132" s="1472"/>
      <c r="Y132" s="1472"/>
      <c r="Z132" s="1472"/>
      <c r="AA132" s="1472"/>
      <c r="AB132" s="1472"/>
      <c r="AC132" s="1472"/>
      <c r="AD132" s="1472"/>
      <c r="AE132" s="1472"/>
      <c r="AF132" s="1472"/>
      <c r="AG132" s="1472"/>
      <c r="AH132" s="1472"/>
      <c r="AI132" s="1472"/>
      <c r="AJ132" s="1472"/>
      <c r="AK132" s="1472"/>
      <c r="AL132" s="1472"/>
      <c r="AM132" s="1473"/>
    </row>
    <row r="133" spans="1:40">
      <c r="A133" s="1352"/>
      <c r="B133" s="1392"/>
      <c r="C133" s="1397" t="s">
        <v>206</v>
      </c>
      <c r="D133" s="1398"/>
      <c r="E133" s="1398"/>
      <c r="F133" s="1398"/>
      <c r="G133" s="1398"/>
      <c r="H133" s="1398"/>
      <c r="I133" s="1398"/>
      <c r="J133" s="1398"/>
      <c r="K133" s="1398"/>
      <c r="L133" s="1398"/>
      <c r="M133" s="1398"/>
      <c r="N133" s="1398"/>
      <c r="O133" s="1398"/>
      <c r="P133" s="1398"/>
      <c r="Q133" s="1398"/>
      <c r="R133" s="1398"/>
      <c r="S133" s="1398"/>
      <c r="T133" s="1399"/>
      <c r="U133" s="1468"/>
      <c r="V133" s="1469"/>
      <c r="W133" s="1469"/>
      <c r="X133" s="1469"/>
      <c r="Y133" s="1469"/>
      <c r="Z133" s="1469"/>
      <c r="AA133" s="1469"/>
      <c r="AB133" s="1469"/>
      <c r="AC133" s="1469"/>
      <c r="AD133" s="1469"/>
      <c r="AE133" s="1469"/>
      <c r="AF133" s="1469"/>
      <c r="AG133" s="1469"/>
      <c r="AH133" s="1469"/>
      <c r="AI133" s="1469"/>
      <c r="AJ133" s="1469"/>
      <c r="AK133" s="1469"/>
      <c r="AL133" s="1469"/>
      <c r="AM133" s="1470"/>
    </row>
    <row r="134" spans="1:40">
      <c r="A134" s="1348" t="s">
        <v>194</v>
      </c>
      <c r="B134" s="1390"/>
      <c r="C134" s="1431" t="s">
        <v>232</v>
      </c>
      <c r="D134" s="1424"/>
      <c r="E134" s="1424"/>
      <c r="F134" s="1424"/>
      <c r="G134" s="1424"/>
      <c r="H134" s="1424"/>
      <c r="I134" s="1424"/>
      <c r="J134" s="1424"/>
      <c r="K134" s="1424"/>
      <c r="L134" s="1424"/>
      <c r="M134" s="1424"/>
      <c r="N134" s="1424"/>
      <c r="O134" s="1424"/>
      <c r="P134" s="1424"/>
      <c r="Q134" s="1424"/>
      <c r="R134" s="1424"/>
      <c r="S134" s="1424"/>
      <c r="T134" s="1432"/>
      <c r="U134" s="1471">
        <f>'⑦明細書（参考様式）'!DK214</f>
        <v>0</v>
      </c>
      <c r="V134" s="1472"/>
      <c r="W134" s="1472"/>
      <c r="X134" s="1472"/>
      <c r="Y134" s="1472"/>
      <c r="Z134" s="1472"/>
      <c r="AA134" s="1472"/>
      <c r="AB134" s="1472"/>
      <c r="AC134" s="1472"/>
      <c r="AD134" s="1472"/>
      <c r="AE134" s="1472"/>
      <c r="AF134" s="1472"/>
      <c r="AG134" s="1472"/>
      <c r="AH134" s="1472"/>
      <c r="AI134" s="1472"/>
      <c r="AJ134" s="1472"/>
      <c r="AK134" s="1472"/>
      <c r="AL134" s="1472"/>
      <c r="AM134" s="1473"/>
    </row>
    <row r="135" spans="1:40">
      <c r="A135" s="1352"/>
      <c r="B135" s="1392"/>
      <c r="C135" s="1397" t="s">
        <v>206</v>
      </c>
      <c r="D135" s="1398"/>
      <c r="E135" s="1398"/>
      <c r="F135" s="1398"/>
      <c r="G135" s="1398"/>
      <c r="H135" s="1398"/>
      <c r="I135" s="1398"/>
      <c r="J135" s="1398"/>
      <c r="K135" s="1398"/>
      <c r="L135" s="1398"/>
      <c r="M135" s="1398"/>
      <c r="N135" s="1398"/>
      <c r="O135" s="1398"/>
      <c r="P135" s="1398"/>
      <c r="Q135" s="1398"/>
      <c r="R135" s="1398"/>
      <c r="S135" s="1398"/>
      <c r="T135" s="1399"/>
      <c r="U135" s="1468"/>
      <c r="V135" s="1469"/>
      <c r="W135" s="1469"/>
      <c r="X135" s="1469"/>
      <c r="Y135" s="1469"/>
      <c r="Z135" s="1469"/>
      <c r="AA135" s="1469"/>
      <c r="AB135" s="1469"/>
      <c r="AC135" s="1469"/>
      <c r="AD135" s="1469"/>
      <c r="AE135" s="1469"/>
      <c r="AF135" s="1469"/>
      <c r="AG135" s="1469"/>
      <c r="AH135" s="1469"/>
      <c r="AI135" s="1469"/>
      <c r="AJ135" s="1469"/>
      <c r="AK135" s="1469"/>
      <c r="AL135" s="1469"/>
      <c r="AM135" s="1470"/>
    </row>
    <row r="136" spans="1:40">
      <c r="A136" s="1348" t="s">
        <v>210</v>
      </c>
      <c r="B136" s="1390"/>
      <c r="C136" s="1354" t="s">
        <v>211</v>
      </c>
      <c r="D136" s="1400"/>
      <c r="E136" s="1400"/>
      <c r="F136" s="1400"/>
      <c r="G136" s="1400"/>
      <c r="H136" s="1400"/>
      <c r="I136" s="1400"/>
      <c r="J136" s="1400"/>
      <c r="K136" s="1400"/>
      <c r="L136" s="1400"/>
      <c r="M136" s="1400"/>
      <c r="N136" s="1400"/>
      <c r="O136" s="1400"/>
      <c r="P136" s="1400"/>
      <c r="Q136" s="1400"/>
      <c r="R136" s="1400"/>
      <c r="S136" s="1400"/>
      <c r="T136" s="1401"/>
      <c r="U136" s="1403">
        <f>'⑦明細書（参考様式）'!DL214</f>
        <v>0</v>
      </c>
      <c r="V136" s="1377"/>
      <c r="W136" s="1377"/>
      <c r="X136" s="1377"/>
      <c r="Y136" s="1377"/>
      <c r="Z136" s="1377"/>
      <c r="AA136" s="1377"/>
      <c r="AB136" s="1377"/>
      <c r="AC136" s="1377"/>
      <c r="AD136" s="1377"/>
      <c r="AE136" s="1377"/>
      <c r="AF136" s="1377"/>
      <c r="AG136" s="1377"/>
      <c r="AH136" s="1377"/>
      <c r="AI136" s="1377"/>
      <c r="AJ136" s="1377"/>
      <c r="AK136" s="1377"/>
      <c r="AL136" s="1377"/>
      <c r="AM136" s="1395"/>
    </row>
    <row r="137" spans="1:40">
      <c r="A137" s="1352"/>
      <c r="B137" s="1392"/>
      <c r="C137" s="1397" t="s">
        <v>212</v>
      </c>
      <c r="D137" s="1398"/>
      <c r="E137" s="1398"/>
      <c r="F137" s="1398"/>
      <c r="G137" s="1398"/>
      <c r="H137" s="1398"/>
      <c r="I137" s="1398"/>
      <c r="J137" s="1398"/>
      <c r="K137" s="1398"/>
      <c r="L137" s="1398"/>
      <c r="M137" s="1398"/>
      <c r="N137" s="1398"/>
      <c r="O137" s="1398"/>
      <c r="P137" s="1398"/>
      <c r="Q137" s="1398"/>
      <c r="R137" s="1398"/>
      <c r="S137" s="1398"/>
      <c r="T137" s="1399"/>
      <c r="U137" s="1396"/>
      <c r="V137" s="1384"/>
      <c r="W137" s="1384"/>
      <c r="X137" s="1384"/>
      <c r="Y137" s="1384"/>
      <c r="Z137" s="1384"/>
      <c r="AA137" s="1384"/>
      <c r="AB137" s="1384"/>
      <c r="AC137" s="1384"/>
      <c r="AD137" s="1384"/>
      <c r="AE137" s="1384"/>
      <c r="AF137" s="1384"/>
      <c r="AG137" s="1384"/>
      <c r="AH137" s="1384"/>
      <c r="AI137" s="1384"/>
      <c r="AJ137" s="1384"/>
      <c r="AK137" s="1384"/>
      <c r="AL137" s="1384"/>
      <c r="AM137" s="1385"/>
    </row>
    <row r="138" spans="1:40">
      <c r="A138" s="1348" t="s">
        <v>213</v>
      </c>
      <c r="B138" s="1390"/>
      <c r="C138" s="1354" t="s">
        <v>233</v>
      </c>
      <c r="D138" s="1400"/>
      <c r="E138" s="1400"/>
      <c r="F138" s="1400"/>
      <c r="G138" s="1400"/>
      <c r="H138" s="1400"/>
      <c r="I138" s="1400"/>
      <c r="J138" s="1400"/>
      <c r="K138" s="1400"/>
      <c r="L138" s="1400"/>
      <c r="M138" s="1400"/>
      <c r="N138" s="1400"/>
      <c r="O138" s="1400"/>
      <c r="P138" s="1400"/>
      <c r="Q138" s="1400"/>
      <c r="R138" s="1400"/>
      <c r="S138" s="1400"/>
      <c r="T138" s="1401"/>
      <c r="U138" s="1403">
        <f>IFERROR(ROUND(U136/U132,0),0)</f>
        <v>0</v>
      </c>
      <c r="V138" s="1377"/>
      <c r="W138" s="1377"/>
      <c r="X138" s="1377"/>
      <c r="Y138" s="1377"/>
      <c r="Z138" s="1377"/>
      <c r="AA138" s="1377"/>
      <c r="AB138" s="1377"/>
      <c r="AC138" s="1377"/>
      <c r="AD138" s="1377"/>
      <c r="AE138" s="1377"/>
      <c r="AF138" s="1377"/>
      <c r="AG138" s="1377"/>
      <c r="AH138" s="1377"/>
      <c r="AI138" s="1377"/>
      <c r="AJ138" s="1377"/>
      <c r="AK138" s="1377"/>
      <c r="AL138" s="1377"/>
      <c r="AM138" s="1395"/>
    </row>
    <row r="139" spans="1:40">
      <c r="A139" s="1352"/>
      <c r="B139" s="1392"/>
      <c r="C139" s="1397" t="s">
        <v>215</v>
      </c>
      <c r="D139" s="1398"/>
      <c r="E139" s="1398"/>
      <c r="F139" s="1398"/>
      <c r="G139" s="1398"/>
      <c r="H139" s="1398"/>
      <c r="I139" s="1398"/>
      <c r="J139" s="1398"/>
      <c r="K139" s="1398"/>
      <c r="L139" s="1398"/>
      <c r="M139" s="1398"/>
      <c r="N139" s="1398"/>
      <c r="O139" s="1398"/>
      <c r="P139" s="1398"/>
      <c r="Q139" s="1398"/>
      <c r="R139" s="1398"/>
      <c r="S139" s="1398"/>
      <c r="T139" s="1399"/>
      <c r="U139" s="1396"/>
      <c r="V139" s="1382"/>
      <c r="W139" s="1384"/>
      <c r="X139" s="1384"/>
      <c r="Y139" s="1384"/>
      <c r="Z139" s="1384"/>
      <c r="AA139" s="1384"/>
      <c r="AB139" s="1384"/>
      <c r="AC139" s="1384"/>
      <c r="AD139" s="1384"/>
      <c r="AE139" s="1384"/>
      <c r="AF139" s="1384"/>
      <c r="AG139" s="1384"/>
      <c r="AH139" s="1384"/>
      <c r="AI139" s="1384"/>
      <c r="AJ139" s="1384"/>
      <c r="AK139" s="1384"/>
      <c r="AL139" s="1384"/>
      <c r="AM139" s="1385"/>
    </row>
    <row r="140" spans="1:40">
      <c r="A140" s="1378" t="s">
        <v>216</v>
      </c>
      <c r="B140" s="1378"/>
      <c r="C140" s="1354" t="s">
        <v>184</v>
      </c>
      <c r="D140" s="1400"/>
      <c r="E140" s="1400"/>
      <c r="F140" s="1400"/>
      <c r="G140" s="1400"/>
      <c r="H140" s="1400"/>
      <c r="I140" s="1400"/>
      <c r="J140" s="1400"/>
      <c r="K140" s="1400"/>
      <c r="L140" s="1400"/>
      <c r="M140" s="1400"/>
      <c r="N140" s="1400"/>
      <c r="O140" s="1400"/>
      <c r="P140" s="1400"/>
      <c r="Q140" s="1400"/>
      <c r="R140" s="1400"/>
      <c r="S140" s="1400"/>
      <c r="T140" s="1401"/>
      <c r="U140" s="1348" t="s">
        <v>241</v>
      </c>
      <c r="V140" s="1349"/>
      <c r="W140" s="1435">
        <f>U144-U145</f>
        <v>0</v>
      </c>
      <c r="X140" s="1435"/>
      <c r="Y140" s="1435"/>
      <c r="Z140" s="1435"/>
      <c r="AA140" s="1435"/>
      <c r="AB140" s="1435"/>
      <c r="AC140" s="1435"/>
      <c r="AD140" s="1435"/>
      <c r="AE140" s="1435"/>
      <c r="AF140" s="1435"/>
      <c r="AG140" s="1435"/>
      <c r="AH140" s="1435"/>
      <c r="AI140" s="1435"/>
      <c r="AJ140" s="1435"/>
      <c r="AK140" s="1435"/>
      <c r="AL140" s="1435"/>
      <c r="AM140" s="1436"/>
      <c r="AN140" s="5"/>
    </row>
    <row r="141" spans="1:40" ht="13.5" customHeight="1">
      <c r="A141" s="1378"/>
      <c r="B141" s="1378"/>
      <c r="C141" s="1363" t="s">
        <v>426</v>
      </c>
      <c r="D141" s="1364"/>
      <c r="E141" s="1364"/>
      <c r="F141" s="1364"/>
      <c r="G141" s="1364"/>
      <c r="H141" s="1364"/>
      <c r="I141" s="1364"/>
      <c r="J141" s="1364"/>
      <c r="K141" s="1364"/>
      <c r="L141" s="1364"/>
      <c r="M141" s="1364"/>
      <c r="N141" s="1364"/>
      <c r="O141" s="1364"/>
      <c r="P141" s="1364"/>
      <c r="Q141" s="1364"/>
      <c r="R141" s="1364"/>
      <c r="S141" s="1364"/>
      <c r="T141" s="1374"/>
      <c r="U141" s="1350"/>
      <c r="V141" s="1333"/>
      <c r="W141" s="1437"/>
      <c r="X141" s="1437"/>
      <c r="Y141" s="1437"/>
      <c r="Z141" s="1437"/>
      <c r="AA141" s="1437"/>
      <c r="AB141" s="1437"/>
      <c r="AC141" s="1437"/>
      <c r="AD141" s="1437"/>
      <c r="AE141" s="1437"/>
      <c r="AF141" s="1437"/>
      <c r="AG141" s="1437"/>
      <c r="AH141" s="1437"/>
      <c r="AI141" s="1437"/>
      <c r="AJ141" s="1437"/>
      <c r="AK141" s="1437"/>
      <c r="AL141" s="1437"/>
      <c r="AM141" s="1438"/>
      <c r="AN141" s="5"/>
    </row>
    <row r="142" spans="1:40">
      <c r="A142" s="1378"/>
      <c r="B142" s="1378"/>
      <c r="C142" s="1363"/>
      <c r="D142" s="1364"/>
      <c r="E142" s="1364"/>
      <c r="F142" s="1364"/>
      <c r="G142" s="1364"/>
      <c r="H142" s="1364"/>
      <c r="I142" s="1364"/>
      <c r="J142" s="1364"/>
      <c r="K142" s="1364"/>
      <c r="L142" s="1364"/>
      <c r="M142" s="1364"/>
      <c r="N142" s="1364"/>
      <c r="O142" s="1364"/>
      <c r="P142" s="1364"/>
      <c r="Q142" s="1364"/>
      <c r="R142" s="1364"/>
      <c r="S142" s="1364"/>
      <c r="T142" s="1374"/>
      <c r="U142" s="1350"/>
      <c r="V142" s="1333"/>
      <c r="W142" s="1437"/>
      <c r="X142" s="1437"/>
      <c r="Y142" s="1437"/>
      <c r="Z142" s="1437"/>
      <c r="AA142" s="1437"/>
      <c r="AB142" s="1437"/>
      <c r="AC142" s="1437"/>
      <c r="AD142" s="1437"/>
      <c r="AE142" s="1437"/>
      <c r="AF142" s="1437"/>
      <c r="AG142" s="1437"/>
      <c r="AH142" s="1437"/>
      <c r="AI142" s="1437"/>
      <c r="AJ142" s="1437"/>
      <c r="AK142" s="1437"/>
      <c r="AL142" s="1437"/>
      <c r="AM142" s="1438"/>
      <c r="AN142" s="5"/>
    </row>
    <row r="143" spans="1:40">
      <c r="A143" s="1378"/>
      <c r="B143" s="1378"/>
      <c r="C143" s="1441"/>
      <c r="D143" s="1442"/>
      <c r="E143" s="1442"/>
      <c r="F143" s="1442"/>
      <c r="G143" s="1442"/>
      <c r="H143" s="1442"/>
      <c r="I143" s="1442"/>
      <c r="J143" s="1442"/>
      <c r="K143" s="1442"/>
      <c r="L143" s="1442"/>
      <c r="M143" s="1442"/>
      <c r="N143" s="1442"/>
      <c r="O143" s="1442"/>
      <c r="P143" s="1442"/>
      <c r="Q143" s="1442"/>
      <c r="R143" s="1442"/>
      <c r="S143" s="1442"/>
      <c r="T143" s="1443"/>
      <c r="U143" s="1434"/>
      <c r="V143" s="1367"/>
      <c r="W143" s="1439"/>
      <c r="X143" s="1439"/>
      <c r="Y143" s="1439"/>
      <c r="Z143" s="1439"/>
      <c r="AA143" s="1439"/>
      <c r="AB143" s="1439"/>
      <c r="AC143" s="1439"/>
      <c r="AD143" s="1439"/>
      <c r="AE143" s="1439"/>
      <c r="AF143" s="1439"/>
      <c r="AG143" s="1439"/>
      <c r="AH143" s="1439"/>
      <c r="AI143" s="1439"/>
      <c r="AJ143" s="1439"/>
      <c r="AK143" s="1439"/>
      <c r="AL143" s="1439"/>
      <c r="AM143" s="1440"/>
      <c r="AN143" s="5"/>
    </row>
    <row r="144" spans="1:40" ht="13.5" customHeight="1">
      <c r="A144" s="1378"/>
      <c r="B144" s="1378"/>
      <c r="C144" s="7"/>
      <c r="D144" s="8" t="s">
        <v>187</v>
      </c>
      <c r="E144" s="1369" t="s">
        <v>188</v>
      </c>
      <c r="F144" s="1369"/>
      <c r="G144" s="1369"/>
      <c r="H144" s="1369"/>
      <c r="I144" s="1369"/>
      <c r="J144" s="1369"/>
      <c r="K144" s="1369"/>
      <c r="L144" s="1369"/>
      <c r="M144" s="1369"/>
      <c r="N144" s="1369"/>
      <c r="O144" s="1369"/>
      <c r="P144" s="1369"/>
      <c r="Q144" s="1369"/>
      <c r="R144" s="1369"/>
      <c r="S144" s="1369"/>
      <c r="T144" s="1370"/>
      <c r="U144" s="1444">
        <f>'⑦明細書（参考様式）'!DM214-'⑦明細書（参考様式）'!DO214</f>
        <v>0</v>
      </c>
      <c r="V144" s="1445"/>
      <c r="W144" s="1445"/>
      <c r="X144" s="1445"/>
      <c r="Y144" s="1445"/>
      <c r="Z144" s="1445"/>
      <c r="AA144" s="1445"/>
      <c r="AB144" s="1445"/>
      <c r="AC144" s="1445"/>
      <c r="AD144" s="1445"/>
      <c r="AE144" s="1445"/>
      <c r="AF144" s="1445"/>
      <c r="AG144" s="1445"/>
      <c r="AH144" s="1445"/>
      <c r="AI144" s="1445"/>
      <c r="AJ144" s="1445"/>
      <c r="AK144" s="1445"/>
      <c r="AL144" s="1445"/>
      <c r="AM144" s="1446"/>
    </row>
    <row r="145" spans="1:39" ht="20.100000000000001" customHeight="1">
      <c r="A145" s="1378"/>
      <c r="B145" s="1378"/>
      <c r="C145" s="9"/>
      <c r="D145" s="10" t="s">
        <v>190</v>
      </c>
      <c r="E145" s="1364" t="s">
        <v>219</v>
      </c>
      <c r="F145" s="1364"/>
      <c r="G145" s="1364"/>
      <c r="H145" s="1364"/>
      <c r="I145" s="1364"/>
      <c r="J145" s="1364"/>
      <c r="K145" s="1364"/>
      <c r="L145" s="1364"/>
      <c r="M145" s="1364"/>
      <c r="N145" s="1364"/>
      <c r="O145" s="1364"/>
      <c r="P145" s="1364"/>
      <c r="Q145" s="1364"/>
      <c r="R145" s="1364"/>
      <c r="S145" s="1364"/>
      <c r="T145" s="1374"/>
      <c r="U145" s="1444">
        <f>'⑦明細書（参考様式）'!DQ214</f>
        <v>0</v>
      </c>
      <c r="V145" s="1445"/>
      <c r="W145" s="1445"/>
      <c r="X145" s="1445"/>
      <c r="Y145" s="1445"/>
      <c r="Z145" s="1445"/>
      <c r="AA145" s="1445"/>
      <c r="AB145" s="1445"/>
      <c r="AC145" s="1445"/>
      <c r="AD145" s="1445"/>
      <c r="AE145" s="1445"/>
      <c r="AF145" s="1445"/>
      <c r="AG145" s="1445"/>
      <c r="AH145" s="1445"/>
      <c r="AI145" s="1445"/>
      <c r="AJ145" s="1445"/>
      <c r="AK145" s="1445"/>
      <c r="AL145" s="1445"/>
      <c r="AM145" s="1446"/>
    </row>
    <row r="146" spans="1:39" ht="20.100000000000001" customHeight="1">
      <c r="A146" s="1378"/>
      <c r="B146" s="1378"/>
      <c r="C146" s="9"/>
      <c r="D146" s="10"/>
      <c r="E146" s="1364"/>
      <c r="F146" s="1364"/>
      <c r="G146" s="1364"/>
      <c r="H146" s="1364"/>
      <c r="I146" s="1364"/>
      <c r="J146" s="1364"/>
      <c r="K146" s="1364"/>
      <c r="L146" s="1364"/>
      <c r="M146" s="1364"/>
      <c r="N146" s="1364"/>
      <c r="O146" s="1364"/>
      <c r="P146" s="1364"/>
      <c r="Q146" s="1364"/>
      <c r="R146" s="1364"/>
      <c r="S146" s="1364"/>
      <c r="T146" s="1374"/>
      <c r="U146" s="1381"/>
      <c r="V146" s="1382"/>
      <c r="W146" s="1382"/>
      <c r="X146" s="1382"/>
      <c r="Y146" s="1382"/>
      <c r="Z146" s="1382"/>
      <c r="AA146" s="1382"/>
      <c r="AB146" s="1382"/>
      <c r="AC146" s="1382"/>
      <c r="AD146" s="1382"/>
      <c r="AE146" s="1382"/>
      <c r="AF146" s="1382"/>
      <c r="AG146" s="1382"/>
      <c r="AH146" s="1382"/>
      <c r="AI146" s="1382"/>
      <c r="AJ146" s="1382"/>
      <c r="AK146" s="1382"/>
      <c r="AL146" s="1382"/>
      <c r="AM146" s="1383"/>
    </row>
    <row r="147" spans="1:39" ht="20.100000000000001" customHeight="1">
      <c r="A147" s="1378"/>
      <c r="B147" s="1378"/>
      <c r="C147" s="9"/>
      <c r="D147" s="10"/>
      <c r="E147" s="1364"/>
      <c r="F147" s="1364"/>
      <c r="G147" s="1364"/>
      <c r="H147" s="1364"/>
      <c r="I147" s="1364"/>
      <c r="J147" s="1364"/>
      <c r="K147" s="1364"/>
      <c r="L147" s="1364"/>
      <c r="M147" s="1364"/>
      <c r="N147" s="1364"/>
      <c r="O147" s="1364"/>
      <c r="P147" s="1364"/>
      <c r="Q147" s="1364"/>
      <c r="R147" s="1364"/>
      <c r="S147" s="1364"/>
      <c r="T147" s="1374"/>
      <c r="U147" s="1381"/>
      <c r="V147" s="1382"/>
      <c r="W147" s="1382"/>
      <c r="X147" s="1382"/>
      <c r="Y147" s="1382"/>
      <c r="Z147" s="1382"/>
      <c r="AA147" s="1382"/>
      <c r="AB147" s="1382"/>
      <c r="AC147" s="1382"/>
      <c r="AD147" s="1382"/>
      <c r="AE147" s="1382"/>
      <c r="AF147" s="1382"/>
      <c r="AG147" s="1382"/>
      <c r="AH147" s="1382"/>
      <c r="AI147" s="1382"/>
      <c r="AJ147" s="1382"/>
      <c r="AK147" s="1382"/>
      <c r="AL147" s="1382"/>
      <c r="AM147" s="1383"/>
    </row>
    <row r="148" spans="1:39" ht="20.100000000000001" customHeight="1">
      <c r="A148" s="1378"/>
      <c r="B148" s="1378"/>
      <c r="C148" s="11"/>
      <c r="D148" s="12"/>
      <c r="E148" s="1375"/>
      <c r="F148" s="1375"/>
      <c r="G148" s="1375"/>
      <c r="H148" s="1375"/>
      <c r="I148" s="1375"/>
      <c r="J148" s="1375"/>
      <c r="K148" s="1375"/>
      <c r="L148" s="1375"/>
      <c r="M148" s="1375"/>
      <c r="N148" s="1375"/>
      <c r="O148" s="1375"/>
      <c r="P148" s="1375"/>
      <c r="Q148" s="1375"/>
      <c r="R148" s="1375"/>
      <c r="S148" s="1375"/>
      <c r="T148" s="1376"/>
      <c r="U148" s="1396"/>
      <c r="V148" s="1384"/>
      <c r="W148" s="1384"/>
      <c r="X148" s="1384"/>
      <c r="Y148" s="1384"/>
      <c r="Z148" s="1384"/>
      <c r="AA148" s="1384"/>
      <c r="AB148" s="1384"/>
      <c r="AC148" s="1384"/>
      <c r="AD148" s="1384"/>
      <c r="AE148" s="1384"/>
      <c r="AF148" s="1384"/>
      <c r="AG148" s="1384"/>
      <c r="AH148" s="1384"/>
      <c r="AI148" s="1384"/>
      <c r="AJ148" s="1384"/>
      <c r="AK148" s="1384"/>
      <c r="AL148" s="1384"/>
      <c r="AM148" s="1385"/>
    </row>
    <row r="149" spans="1:39">
      <c r="A149" s="1348" t="s">
        <v>220</v>
      </c>
      <c r="B149" s="1390"/>
      <c r="C149" s="1361" t="s">
        <v>221</v>
      </c>
      <c r="D149" s="1355"/>
      <c r="E149" s="1355"/>
      <c r="F149" s="1355"/>
      <c r="G149" s="1355"/>
      <c r="H149" s="1355"/>
      <c r="I149" s="1362"/>
      <c r="J149" s="13"/>
      <c r="K149" s="13"/>
      <c r="L149" s="13"/>
      <c r="M149" s="13"/>
      <c r="N149" s="13"/>
      <c r="O149" s="13"/>
      <c r="P149" s="13"/>
      <c r="Q149" s="13"/>
      <c r="R149" s="13"/>
      <c r="S149" s="13"/>
      <c r="T149" s="14"/>
      <c r="U149" s="1348" t="str">
        <f>IF(⑤⑧処遇Ⅰ入力シート!B125="○","☑","□")</f>
        <v>□</v>
      </c>
      <c r="V149" s="1349"/>
      <c r="W149" s="1400" t="s">
        <v>20</v>
      </c>
      <c r="X149" s="1400"/>
      <c r="Y149" s="1400"/>
      <c r="Z149" s="1400"/>
      <c r="AA149" s="1400"/>
      <c r="AB149" s="1400"/>
      <c r="AC149" s="1400"/>
      <c r="AD149" s="1400"/>
      <c r="AE149" s="1400"/>
      <c r="AF149" s="1400"/>
      <c r="AG149" s="1400"/>
      <c r="AH149" s="1400"/>
      <c r="AI149" s="1400"/>
      <c r="AJ149" s="1400"/>
      <c r="AK149" s="1400"/>
      <c r="AL149" s="1400"/>
      <c r="AM149" s="1401"/>
    </row>
    <row r="150" spans="1:39">
      <c r="A150" s="1350"/>
      <c r="B150" s="1391"/>
      <c r="C150" s="9" t="s">
        <v>55</v>
      </c>
      <c r="D150" s="15"/>
      <c r="E150" s="15"/>
      <c r="F150" s="15"/>
      <c r="G150" s="15"/>
      <c r="H150" s="15"/>
      <c r="I150" s="15"/>
      <c r="J150" s="15"/>
      <c r="K150" s="15"/>
      <c r="L150" s="15"/>
      <c r="M150" s="15"/>
      <c r="N150" s="15"/>
      <c r="O150" s="15"/>
      <c r="P150" s="15"/>
      <c r="Q150" s="15"/>
      <c r="R150" s="15"/>
      <c r="S150" s="15"/>
      <c r="T150" s="16"/>
      <c r="U150" s="1350" t="str">
        <f>IF(⑤⑧処遇Ⅰ入力シート!B127="○","☑","□")</f>
        <v>□</v>
      </c>
      <c r="V150" s="1351"/>
      <c r="W150" s="1424" t="s">
        <v>21</v>
      </c>
      <c r="X150" s="1424"/>
      <c r="Y150" s="1424"/>
      <c r="Z150" s="1351" t="s">
        <v>199</v>
      </c>
      <c r="AA150" s="1351"/>
      <c r="AB150" s="1351"/>
      <c r="AC150" s="1425" t="str">
        <f>IF(⑤⑧処遇Ⅰ入力シート!E127="","",⑤⑧処遇Ⅰ入力シート!E127)</f>
        <v/>
      </c>
      <c r="AD150" s="1425"/>
      <c r="AE150" s="1425"/>
      <c r="AF150" s="1425"/>
      <c r="AG150" s="1425"/>
      <c r="AH150" s="1425"/>
      <c r="AI150" s="1425"/>
      <c r="AJ150" s="1425"/>
      <c r="AK150" s="1425"/>
      <c r="AL150" s="1425"/>
      <c r="AM150" s="1426"/>
    </row>
    <row r="151" spans="1:39">
      <c r="A151" s="1350"/>
      <c r="B151" s="1391"/>
      <c r="C151" s="1447" t="s">
        <v>222</v>
      </c>
      <c r="D151" s="1421"/>
      <c r="E151" s="1421"/>
      <c r="F151" s="1421"/>
      <c r="G151" s="1421"/>
      <c r="H151" s="1421"/>
      <c r="I151" s="1421"/>
      <c r="J151" s="1421"/>
      <c r="K151" s="1421"/>
      <c r="L151" s="1421"/>
      <c r="M151" s="1421"/>
      <c r="N151" s="1421"/>
      <c r="O151" s="1421"/>
      <c r="P151" s="1421"/>
      <c r="Q151" s="1421"/>
      <c r="R151" s="1421"/>
      <c r="S151" s="1421"/>
      <c r="T151" s="1422"/>
      <c r="U151" s="1350" t="str">
        <f>IF(⑤⑧処遇Ⅰ入力シート!B129="○","☑","□")</f>
        <v>□</v>
      </c>
      <c r="V151" s="1351"/>
      <c r="W151" s="1424" t="s">
        <v>200</v>
      </c>
      <c r="X151" s="1424"/>
      <c r="Y151" s="1424"/>
      <c r="Z151" s="1424"/>
      <c r="AA151" s="1424"/>
      <c r="AB151" s="1424"/>
      <c r="AC151" s="1424"/>
      <c r="AD151" s="1424"/>
      <c r="AE151" s="1424"/>
      <c r="AF151" s="1424"/>
      <c r="AG151" s="1424"/>
      <c r="AH151" s="1424"/>
      <c r="AI151" s="1424"/>
      <c r="AJ151" s="1424"/>
      <c r="AK151" s="1424"/>
      <c r="AL151" s="1424"/>
      <c r="AM151" s="1432"/>
    </row>
    <row r="152" spans="1:39">
      <c r="A152" s="1350"/>
      <c r="B152" s="1391"/>
      <c r="C152" s="1418"/>
      <c r="D152" s="1419"/>
      <c r="E152" s="1419"/>
      <c r="F152" s="1419"/>
      <c r="G152" s="1419"/>
      <c r="H152" s="1419"/>
      <c r="I152" s="1419"/>
      <c r="J152" s="1419"/>
      <c r="K152" s="1419"/>
      <c r="L152" s="1419"/>
      <c r="M152" s="1419"/>
      <c r="N152" s="1419"/>
      <c r="O152" s="1419"/>
      <c r="P152" s="1419"/>
      <c r="Q152" s="1419"/>
      <c r="R152" s="1419"/>
      <c r="S152" s="1419"/>
      <c r="T152" s="1420"/>
      <c r="U152" s="1352" t="str">
        <f>IF(⑤⑧処遇Ⅰ入力シート!B131="○","☑","□")</f>
        <v>□</v>
      </c>
      <c r="V152" s="1353"/>
      <c r="W152" s="1398" t="s">
        <v>201</v>
      </c>
      <c r="X152" s="1398"/>
      <c r="Y152" s="1398"/>
      <c r="Z152" s="1353" t="s">
        <v>199</v>
      </c>
      <c r="AA152" s="1353"/>
      <c r="AB152" s="1353"/>
      <c r="AC152" s="1407" t="str">
        <f>IF(⑤⑧処遇Ⅰ入力シート!E131="","",⑤⑧処遇Ⅰ入力シート!E131)</f>
        <v/>
      </c>
      <c r="AD152" s="1407"/>
      <c r="AE152" s="1407"/>
      <c r="AF152" s="1407"/>
      <c r="AG152" s="1407"/>
      <c r="AH152" s="1407"/>
      <c r="AI152" s="1407"/>
      <c r="AJ152" s="1407"/>
      <c r="AK152" s="1407"/>
      <c r="AL152" s="1407"/>
      <c r="AM152" s="1408"/>
    </row>
    <row r="153" spans="1:39">
      <c r="A153" s="1350"/>
      <c r="B153" s="1391"/>
      <c r="C153" s="1451" t="s">
        <v>224</v>
      </c>
      <c r="D153" s="1393"/>
      <c r="E153" s="1393"/>
      <c r="F153" s="1393"/>
      <c r="G153" s="1393"/>
      <c r="H153" s="1393"/>
      <c r="I153" s="1393"/>
      <c r="J153" s="1393"/>
      <c r="K153" s="1393"/>
      <c r="L153" s="1393"/>
      <c r="M153" s="1393"/>
      <c r="N153" s="1393"/>
      <c r="O153" s="1393"/>
      <c r="P153" s="1393"/>
      <c r="Q153" s="1393"/>
      <c r="R153" s="1393"/>
      <c r="S153" s="1393"/>
      <c r="T153" s="1394"/>
      <c r="U153" s="1354" t="s">
        <v>225</v>
      </c>
      <c r="V153" s="1400"/>
      <c r="W153" s="1400"/>
      <c r="X153" s="1349" t="s">
        <v>57</v>
      </c>
      <c r="Y153" s="1349"/>
      <c r="Z153" s="1349" t="str">
        <f>IF(⑤⑧処遇Ⅰ入力シート!H125="","",⑤⑧処遇Ⅰ入力シート!H125)</f>
        <v/>
      </c>
      <c r="AA153" s="1349"/>
      <c r="AB153" s="13" t="s">
        <v>17</v>
      </c>
      <c r="AC153" s="1349" t="str">
        <f>IF(⑤⑧処遇Ⅰ入力シート!J125="","",⑤⑧処遇Ⅰ入力シート!J125)</f>
        <v/>
      </c>
      <c r="AD153" s="1349"/>
      <c r="AE153" s="13" t="s">
        <v>59</v>
      </c>
      <c r="AF153" s="17"/>
      <c r="AG153" s="17"/>
      <c r="AH153" s="13"/>
      <c r="AI153" s="13"/>
      <c r="AJ153" s="13"/>
      <c r="AK153" s="13"/>
      <c r="AL153" s="13"/>
      <c r="AM153" s="14"/>
    </row>
    <row r="154" spans="1:39">
      <c r="A154" s="1350"/>
      <c r="B154" s="1391"/>
      <c r="C154" s="1363"/>
      <c r="D154" s="1364"/>
      <c r="E154" s="1364"/>
      <c r="F154" s="1364"/>
      <c r="G154" s="1364"/>
      <c r="H154" s="1364"/>
      <c r="I154" s="1364"/>
      <c r="J154" s="1364"/>
      <c r="K154" s="1364"/>
      <c r="L154" s="1364"/>
      <c r="M154" s="1364"/>
      <c r="N154" s="1364"/>
      <c r="O154" s="1364"/>
      <c r="P154" s="1364"/>
      <c r="Q154" s="1364"/>
      <c r="R154" s="1364"/>
      <c r="S154" s="1364"/>
      <c r="T154" s="1374"/>
      <c r="U154" s="9"/>
      <c r="V154" s="15"/>
      <c r="X154" s="1367" t="s">
        <v>182</v>
      </c>
      <c r="Y154" s="1367"/>
      <c r="Z154" s="1367" t="s">
        <v>57</v>
      </c>
      <c r="AA154" s="1367"/>
      <c r="AB154" s="1367" t="str">
        <f>IF(⑤⑧処遇Ⅰ入力シート!I129="","",⑤⑧処遇Ⅰ入力シート!I129)</f>
        <v/>
      </c>
      <c r="AC154" s="1367"/>
      <c r="AD154" s="15" t="s">
        <v>17</v>
      </c>
      <c r="AE154" s="1367" t="str">
        <f>IF(⑤⑧処遇Ⅰ入力シート!K129="","",⑤⑧処遇Ⅰ入力シート!K129)</f>
        <v/>
      </c>
      <c r="AF154" s="1367"/>
      <c r="AG154" s="15" t="s">
        <v>59</v>
      </c>
      <c r="AH154" s="15"/>
      <c r="AI154" s="15"/>
      <c r="AJ154" s="15"/>
      <c r="AK154" s="15"/>
      <c r="AL154" s="15"/>
      <c r="AM154" s="16"/>
    </row>
    <row r="155" spans="1:39">
      <c r="A155" s="1350"/>
      <c r="B155" s="1391"/>
      <c r="C155" s="1363"/>
      <c r="D155" s="1364"/>
      <c r="E155" s="1364"/>
      <c r="F155" s="1364"/>
      <c r="G155" s="1364"/>
      <c r="H155" s="1364"/>
      <c r="I155" s="1364"/>
      <c r="J155" s="1364"/>
      <c r="K155" s="1364"/>
      <c r="L155" s="1364"/>
      <c r="M155" s="1364"/>
      <c r="N155" s="1364"/>
      <c r="O155" s="1364"/>
      <c r="P155" s="1364"/>
      <c r="Q155" s="1364"/>
      <c r="R155" s="1364"/>
      <c r="S155" s="1364"/>
      <c r="T155" s="1374"/>
      <c r="U155" s="1448" t="s">
        <v>226</v>
      </c>
      <c r="V155" s="1449"/>
      <c r="W155" s="1449"/>
      <c r="X155" s="1449" t="s">
        <v>227</v>
      </c>
      <c r="Y155" s="1449"/>
      <c r="Z155" s="1449"/>
      <c r="AA155" s="1449"/>
      <c r="AB155" s="1449"/>
      <c r="AC155" s="1449"/>
      <c r="AD155" s="1449"/>
      <c r="AE155" s="1449"/>
      <c r="AF155" s="1449"/>
      <c r="AG155" s="1449"/>
      <c r="AH155" s="1449"/>
      <c r="AI155" s="1449"/>
      <c r="AJ155" s="1449"/>
      <c r="AK155" s="1449"/>
      <c r="AL155" s="1449"/>
      <c r="AM155" s="1450"/>
    </row>
    <row r="156" spans="1:39" ht="25.5" customHeight="1">
      <c r="A156" s="1350"/>
      <c r="B156" s="1391"/>
      <c r="C156" s="1363"/>
      <c r="D156" s="1364"/>
      <c r="E156" s="1364"/>
      <c r="F156" s="1364"/>
      <c r="G156" s="1364"/>
      <c r="H156" s="1364"/>
      <c r="I156" s="1364"/>
      <c r="J156" s="1364"/>
      <c r="K156" s="1364"/>
      <c r="L156" s="1364"/>
      <c r="M156" s="1364"/>
      <c r="N156" s="1364"/>
      <c r="O156" s="1364"/>
      <c r="P156" s="1364"/>
      <c r="Q156" s="1364"/>
      <c r="R156" s="1364"/>
      <c r="S156" s="1364"/>
      <c r="T156" s="1374"/>
      <c r="U156" s="1447" t="str">
        <f>IF(⑤⑧処遇Ⅰ入力シート!M125="","",⑤⑧処遇Ⅰ入力シート!M125)</f>
        <v/>
      </c>
      <c r="V156" s="1421"/>
      <c r="W156" s="1421"/>
      <c r="X156" s="1421"/>
      <c r="Y156" s="1421"/>
      <c r="Z156" s="1421"/>
      <c r="AA156" s="1421"/>
      <c r="AB156" s="1421"/>
      <c r="AC156" s="1421"/>
      <c r="AD156" s="1421"/>
      <c r="AE156" s="1421"/>
      <c r="AF156" s="1421"/>
      <c r="AG156" s="1421"/>
      <c r="AH156" s="1421"/>
      <c r="AI156" s="1421"/>
      <c r="AJ156" s="1421"/>
      <c r="AK156" s="1421"/>
      <c r="AL156" s="1421"/>
      <c r="AM156" s="1422"/>
    </row>
    <row r="157" spans="1:39" ht="25.5" customHeight="1">
      <c r="A157" s="1350"/>
      <c r="B157" s="1391"/>
      <c r="C157" s="1363"/>
      <c r="D157" s="1364"/>
      <c r="E157" s="1364"/>
      <c r="F157" s="1364"/>
      <c r="G157" s="1364"/>
      <c r="H157" s="1364"/>
      <c r="I157" s="1364"/>
      <c r="J157" s="1364"/>
      <c r="K157" s="1364"/>
      <c r="L157" s="1364"/>
      <c r="M157" s="1364"/>
      <c r="N157" s="1364"/>
      <c r="O157" s="1364"/>
      <c r="P157" s="1364"/>
      <c r="Q157" s="1364"/>
      <c r="R157" s="1364"/>
      <c r="S157" s="1364"/>
      <c r="T157" s="1374"/>
      <c r="U157" s="1447"/>
      <c r="V157" s="1421"/>
      <c r="W157" s="1421"/>
      <c r="X157" s="1421"/>
      <c r="Y157" s="1421"/>
      <c r="Z157" s="1421"/>
      <c r="AA157" s="1421"/>
      <c r="AB157" s="1421"/>
      <c r="AC157" s="1421"/>
      <c r="AD157" s="1421"/>
      <c r="AE157" s="1421"/>
      <c r="AF157" s="1421"/>
      <c r="AG157" s="1421"/>
      <c r="AH157" s="1421"/>
      <c r="AI157" s="1421"/>
      <c r="AJ157" s="1421"/>
      <c r="AK157" s="1421"/>
      <c r="AL157" s="1421"/>
      <c r="AM157" s="1422"/>
    </row>
    <row r="158" spans="1:39" ht="25.5" customHeight="1">
      <c r="A158" s="1350"/>
      <c r="B158" s="1391"/>
      <c r="C158" s="1363"/>
      <c r="D158" s="1364"/>
      <c r="E158" s="1364"/>
      <c r="F158" s="1364"/>
      <c r="G158" s="1364"/>
      <c r="H158" s="1364"/>
      <c r="I158" s="1364"/>
      <c r="J158" s="1364"/>
      <c r="K158" s="1364"/>
      <c r="L158" s="1364"/>
      <c r="M158" s="1364"/>
      <c r="N158" s="1364"/>
      <c r="O158" s="1364"/>
      <c r="P158" s="1364"/>
      <c r="Q158" s="1364"/>
      <c r="R158" s="1364"/>
      <c r="S158" s="1364"/>
      <c r="T158" s="1374"/>
      <c r="U158" s="1447"/>
      <c r="V158" s="1421"/>
      <c r="W158" s="1421"/>
      <c r="X158" s="1421"/>
      <c r="Y158" s="1421"/>
      <c r="Z158" s="1421"/>
      <c r="AA158" s="1421"/>
      <c r="AB158" s="1421"/>
      <c r="AC158" s="1421"/>
      <c r="AD158" s="1421"/>
      <c r="AE158" s="1421"/>
      <c r="AF158" s="1421"/>
      <c r="AG158" s="1421"/>
      <c r="AH158" s="1421"/>
      <c r="AI158" s="1421"/>
      <c r="AJ158" s="1421"/>
      <c r="AK158" s="1421"/>
      <c r="AL158" s="1421"/>
      <c r="AM158" s="1422"/>
    </row>
    <row r="159" spans="1:39" ht="25.5" customHeight="1">
      <c r="A159" s="1352"/>
      <c r="B159" s="1392"/>
      <c r="C159" s="1452"/>
      <c r="D159" s="1375"/>
      <c r="E159" s="1375"/>
      <c r="F159" s="1375"/>
      <c r="G159" s="1375"/>
      <c r="H159" s="1375"/>
      <c r="I159" s="1375"/>
      <c r="J159" s="1375"/>
      <c r="K159" s="1375"/>
      <c r="L159" s="1375"/>
      <c r="M159" s="1375"/>
      <c r="N159" s="1375"/>
      <c r="O159" s="1375"/>
      <c r="P159" s="1375"/>
      <c r="Q159" s="1375"/>
      <c r="R159" s="1375"/>
      <c r="S159" s="1375"/>
      <c r="T159" s="1376"/>
      <c r="U159" s="1418"/>
      <c r="V159" s="1419"/>
      <c r="W159" s="1419"/>
      <c r="X159" s="1419"/>
      <c r="Y159" s="1419"/>
      <c r="Z159" s="1419"/>
      <c r="AA159" s="1419"/>
      <c r="AB159" s="1419"/>
      <c r="AC159" s="1419"/>
      <c r="AD159" s="1419"/>
      <c r="AE159" s="1419"/>
      <c r="AF159" s="1419"/>
      <c r="AG159" s="1419"/>
      <c r="AH159" s="1419"/>
      <c r="AI159" s="1419"/>
      <c r="AJ159" s="1419"/>
      <c r="AK159" s="1419"/>
      <c r="AL159" s="1419"/>
      <c r="AM159" s="1420"/>
    </row>
    <row r="160" spans="1:39">
      <c r="A160" s="1348" t="s">
        <v>228</v>
      </c>
      <c r="B160" s="1390"/>
      <c r="C160" s="1400" t="s">
        <v>229</v>
      </c>
      <c r="D160" s="1400"/>
      <c r="E160" s="1400"/>
      <c r="F160" s="1400"/>
      <c r="G160" s="1400"/>
      <c r="H160" s="1400"/>
      <c r="I160" s="1400"/>
      <c r="J160" s="1400"/>
      <c r="K160" s="1400"/>
      <c r="L160" s="1400"/>
      <c r="M160" s="1400"/>
      <c r="N160" s="1400"/>
      <c r="O160" s="1400"/>
      <c r="P160" s="1400"/>
      <c r="Q160" s="1400"/>
      <c r="R160" s="1400"/>
      <c r="S160" s="1400"/>
      <c r="T160" s="1400"/>
      <c r="U160" s="1403" t="str">
        <f>IFERROR(ROUNDDOWN(W140/U132,0),"")</f>
        <v/>
      </c>
      <c r="V160" s="1377"/>
      <c r="W160" s="1377"/>
      <c r="X160" s="1377"/>
      <c r="Y160" s="1377"/>
      <c r="Z160" s="1377"/>
      <c r="AA160" s="1377"/>
      <c r="AB160" s="1377"/>
      <c r="AC160" s="1377"/>
      <c r="AD160" s="1377"/>
      <c r="AE160" s="1377"/>
      <c r="AF160" s="1377"/>
      <c r="AG160" s="1377"/>
      <c r="AH160" s="1377"/>
      <c r="AI160" s="1377"/>
      <c r="AJ160" s="1377"/>
      <c r="AK160" s="1377"/>
      <c r="AL160" s="1377"/>
      <c r="AM160" s="1395"/>
    </row>
    <row r="161" spans="1:39">
      <c r="A161" s="1352"/>
      <c r="B161" s="1392"/>
      <c r="C161" s="1398" t="s">
        <v>230</v>
      </c>
      <c r="D161" s="1398"/>
      <c r="E161" s="1398"/>
      <c r="F161" s="1398"/>
      <c r="G161" s="1398"/>
      <c r="H161" s="1398"/>
      <c r="I161" s="1398"/>
      <c r="J161" s="1398"/>
      <c r="K161" s="1398"/>
      <c r="L161" s="1398"/>
      <c r="M161" s="1398"/>
      <c r="N161" s="1398"/>
      <c r="O161" s="1398"/>
      <c r="P161" s="1398"/>
      <c r="Q161" s="1398"/>
      <c r="R161" s="1398"/>
      <c r="S161" s="1398"/>
      <c r="T161" s="1398"/>
      <c r="U161" s="1396"/>
      <c r="V161" s="1384"/>
      <c r="W161" s="1384"/>
      <c r="X161" s="1384"/>
      <c r="Y161" s="1384"/>
      <c r="Z161" s="1384"/>
      <c r="AA161" s="1384"/>
      <c r="AB161" s="1384"/>
      <c r="AC161" s="1384"/>
      <c r="AD161" s="1384"/>
      <c r="AE161" s="1384"/>
      <c r="AF161" s="1384"/>
      <c r="AG161" s="1384"/>
      <c r="AH161" s="1384"/>
      <c r="AI161" s="1384"/>
      <c r="AJ161" s="1384"/>
      <c r="AK161" s="1384"/>
      <c r="AL161" s="1384"/>
      <c r="AM161" s="1385"/>
    </row>
    <row r="163" spans="1:39">
      <c r="A163" s="1" t="s">
        <v>242</v>
      </c>
    </row>
    <row r="164" spans="1:39">
      <c r="A164" s="1348" t="s">
        <v>176</v>
      </c>
      <c r="B164" s="1390"/>
      <c r="C164" s="1354" t="s">
        <v>205</v>
      </c>
      <c r="D164" s="1400"/>
      <c r="E164" s="1400"/>
      <c r="F164" s="1400"/>
      <c r="G164" s="1400"/>
      <c r="H164" s="1400"/>
      <c r="I164" s="1400"/>
      <c r="J164" s="1400"/>
      <c r="K164" s="1400"/>
      <c r="L164" s="1400"/>
      <c r="M164" s="1400"/>
      <c r="N164" s="1400"/>
      <c r="O164" s="1400"/>
      <c r="P164" s="1400"/>
      <c r="Q164" s="1400"/>
      <c r="R164" s="1400"/>
      <c r="S164" s="1400"/>
      <c r="T164" s="1401"/>
      <c r="U164" s="1430">
        <f>SUM(U166:AM172)</f>
        <v>0</v>
      </c>
      <c r="V164" s="1430"/>
      <c r="W164" s="1430"/>
      <c r="X164" s="1430"/>
      <c r="Y164" s="1430"/>
      <c r="Z164" s="1430"/>
      <c r="AA164" s="1430"/>
      <c r="AB164" s="1430"/>
      <c r="AC164" s="1430"/>
      <c r="AD164" s="1430"/>
      <c r="AE164" s="1430"/>
      <c r="AF164" s="1430"/>
      <c r="AG164" s="1430"/>
      <c r="AH164" s="1430"/>
      <c r="AI164" s="1430"/>
      <c r="AJ164" s="1430"/>
      <c r="AK164" s="1430"/>
      <c r="AL164" s="1430"/>
      <c r="AM164" s="1430"/>
    </row>
    <row r="165" spans="1:39">
      <c r="A165" s="1350"/>
      <c r="B165" s="1391"/>
      <c r="C165" s="1365" t="s">
        <v>206</v>
      </c>
      <c r="D165" s="1366"/>
      <c r="E165" s="1366"/>
      <c r="F165" s="1366"/>
      <c r="G165" s="1366"/>
      <c r="H165" s="1366"/>
      <c r="I165" s="1366"/>
      <c r="J165" s="1366"/>
      <c r="K165" s="1366"/>
      <c r="L165" s="1366"/>
      <c r="M165" s="1366"/>
      <c r="N165" s="1366"/>
      <c r="O165" s="1366"/>
      <c r="P165" s="1366"/>
      <c r="Q165" s="1366"/>
      <c r="R165" s="1366"/>
      <c r="S165" s="1366"/>
      <c r="T165" s="1457"/>
      <c r="U165" s="1456"/>
      <c r="V165" s="1456"/>
      <c r="W165" s="1456"/>
      <c r="X165" s="1456"/>
      <c r="Y165" s="1456"/>
      <c r="Z165" s="1456"/>
      <c r="AA165" s="1456"/>
      <c r="AB165" s="1456"/>
      <c r="AC165" s="1456"/>
      <c r="AD165" s="1456"/>
      <c r="AE165" s="1456"/>
      <c r="AF165" s="1456"/>
      <c r="AG165" s="1456"/>
      <c r="AH165" s="1456"/>
      <c r="AI165" s="1456"/>
      <c r="AJ165" s="1456"/>
      <c r="AK165" s="1456"/>
      <c r="AL165" s="1456"/>
      <c r="AM165" s="1456"/>
    </row>
    <row r="166" spans="1:39">
      <c r="A166" s="1350"/>
      <c r="B166" s="1391"/>
      <c r="C166" s="9"/>
      <c r="D166" s="15"/>
      <c r="E166" s="15"/>
      <c r="F166" s="15"/>
      <c r="G166" s="15"/>
      <c r="H166" s="15"/>
      <c r="I166" s="15"/>
      <c r="J166" s="15"/>
      <c r="K166" s="15"/>
      <c r="L166" s="15"/>
      <c r="M166" s="15"/>
      <c r="N166" s="1458" t="s">
        <v>41</v>
      </c>
      <c r="O166" s="1459"/>
      <c r="P166" s="1459"/>
      <c r="Q166" s="1459"/>
      <c r="R166" s="1459"/>
      <c r="S166" s="1459"/>
      <c r="T166" s="1460"/>
      <c r="U166" s="1462">
        <f>IF('⑦明細書（参考様式）'!DR214="","",'⑦明細書（参考様式）'!DR214)</f>
        <v>0</v>
      </c>
      <c r="V166" s="1463"/>
      <c r="W166" s="1463"/>
      <c r="X166" s="1463"/>
      <c r="Y166" s="1463"/>
      <c r="Z166" s="1463"/>
      <c r="AA166" s="1463"/>
      <c r="AB166" s="1463"/>
      <c r="AC166" s="1463"/>
      <c r="AD166" s="1463"/>
      <c r="AE166" s="1463"/>
      <c r="AF166" s="1463"/>
      <c r="AG166" s="1463"/>
      <c r="AH166" s="1463"/>
      <c r="AI166" s="1463"/>
      <c r="AJ166" s="1463"/>
      <c r="AK166" s="1463"/>
      <c r="AL166" s="1463"/>
      <c r="AM166" s="1464"/>
    </row>
    <row r="167" spans="1:39">
      <c r="A167" s="1350"/>
      <c r="B167" s="1391"/>
      <c r="C167" s="9"/>
      <c r="D167" s="15"/>
      <c r="E167" s="15"/>
      <c r="F167" s="15"/>
      <c r="G167" s="15"/>
      <c r="H167" s="15"/>
      <c r="I167" s="15"/>
      <c r="J167" s="15"/>
      <c r="K167" s="15"/>
      <c r="L167" s="15"/>
      <c r="M167" s="15"/>
      <c r="N167" s="1458" t="s">
        <v>146</v>
      </c>
      <c r="O167" s="1459"/>
      <c r="P167" s="1459"/>
      <c r="Q167" s="1459"/>
      <c r="R167" s="1459"/>
      <c r="S167" s="1459"/>
      <c r="T167" s="1460"/>
      <c r="U167" s="1462">
        <f>IF('⑦明細書（参考様式）'!DT214="","",'⑦明細書（参考様式）'!DT214)</f>
        <v>0</v>
      </c>
      <c r="V167" s="1463"/>
      <c r="W167" s="1463"/>
      <c r="X167" s="1463"/>
      <c r="Y167" s="1463"/>
      <c r="Z167" s="1463"/>
      <c r="AA167" s="1463"/>
      <c r="AB167" s="1463"/>
      <c r="AC167" s="1463"/>
      <c r="AD167" s="1463"/>
      <c r="AE167" s="1463"/>
      <c r="AF167" s="1463"/>
      <c r="AG167" s="1463"/>
      <c r="AH167" s="1463"/>
      <c r="AI167" s="1463"/>
      <c r="AJ167" s="1463"/>
      <c r="AK167" s="1463"/>
      <c r="AL167" s="1463"/>
      <c r="AM167" s="1464"/>
    </row>
    <row r="168" spans="1:39">
      <c r="A168" s="1350"/>
      <c r="B168" s="1391"/>
      <c r="C168" s="9"/>
      <c r="D168" s="15"/>
      <c r="E168" s="15"/>
      <c r="F168" s="15"/>
      <c r="G168" s="15"/>
      <c r="H168" s="15"/>
      <c r="I168" s="15"/>
      <c r="J168" s="15"/>
      <c r="K168" s="15"/>
      <c r="L168" s="15"/>
      <c r="M168" s="15"/>
      <c r="N168" s="1458" t="s">
        <v>237</v>
      </c>
      <c r="O168" s="1459"/>
      <c r="P168" s="1459"/>
      <c r="Q168" s="1459"/>
      <c r="R168" s="1459"/>
      <c r="S168" s="1459"/>
      <c r="T168" s="1460"/>
      <c r="U168" s="1462">
        <f>IF('⑦明細書（参考様式）'!DV214="","",'⑦明細書（参考様式）'!DV214)</f>
        <v>0</v>
      </c>
      <c r="V168" s="1463"/>
      <c r="W168" s="1463"/>
      <c r="X168" s="1463"/>
      <c r="Y168" s="1463"/>
      <c r="Z168" s="1463"/>
      <c r="AA168" s="1463"/>
      <c r="AB168" s="1463"/>
      <c r="AC168" s="1463"/>
      <c r="AD168" s="1463"/>
      <c r="AE168" s="1463"/>
      <c r="AF168" s="1463"/>
      <c r="AG168" s="1463"/>
      <c r="AH168" s="1463"/>
      <c r="AI168" s="1463"/>
      <c r="AJ168" s="1463"/>
      <c r="AK168" s="1463"/>
      <c r="AL168" s="1463"/>
      <c r="AM168" s="1464"/>
    </row>
    <row r="169" spans="1:39">
      <c r="A169" s="1350"/>
      <c r="B169" s="1391"/>
      <c r="C169" s="9"/>
      <c r="D169" s="15"/>
      <c r="E169" s="15"/>
      <c r="F169" s="15"/>
      <c r="G169" s="15"/>
      <c r="H169" s="15"/>
      <c r="I169" s="15"/>
      <c r="J169" s="15"/>
      <c r="K169" s="15"/>
      <c r="L169" s="15"/>
      <c r="M169" s="15"/>
      <c r="N169" s="1458" t="s">
        <v>238</v>
      </c>
      <c r="O169" s="1459"/>
      <c r="P169" s="1459"/>
      <c r="Q169" s="1459"/>
      <c r="R169" s="1459"/>
      <c r="S169" s="1459"/>
      <c r="T169" s="1460"/>
      <c r="U169" s="1462">
        <f>IF('⑦明細書（参考様式）'!DX214="","",'⑦明細書（参考様式）'!DX214)</f>
        <v>0</v>
      </c>
      <c r="V169" s="1463"/>
      <c r="W169" s="1463"/>
      <c r="X169" s="1463"/>
      <c r="Y169" s="1463"/>
      <c r="Z169" s="1463"/>
      <c r="AA169" s="1463"/>
      <c r="AB169" s="1463"/>
      <c r="AC169" s="1463"/>
      <c r="AD169" s="1463"/>
      <c r="AE169" s="1463"/>
      <c r="AF169" s="1463"/>
      <c r="AG169" s="1463"/>
      <c r="AH169" s="1463"/>
      <c r="AI169" s="1463"/>
      <c r="AJ169" s="1463"/>
      <c r="AK169" s="1463"/>
      <c r="AL169" s="1463"/>
      <c r="AM169" s="1464"/>
    </row>
    <row r="170" spans="1:39">
      <c r="A170" s="1350"/>
      <c r="B170" s="1391"/>
      <c r="C170" s="9"/>
      <c r="D170" s="15"/>
      <c r="E170" s="15"/>
      <c r="F170" s="15"/>
      <c r="G170" s="15"/>
      <c r="H170" s="15"/>
      <c r="I170" s="15"/>
      <c r="J170" s="15"/>
      <c r="K170" s="15"/>
      <c r="L170" s="15"/>
      <c r="M170" s="15"/>
      <c r="N170" s="1458" t="s">
        <v>239</v>
      </c>
      <c r="O170" s="1459"/>
      <c r="P170" s="1459"/>
      <c r="Q170" s="1459"/>
      <c r="R170" s="1459"/>
      <c r="S170" s="1459"/>
      <c r="T170" s="1460"/>
      <c r="U170" s="1462">
        <f>IF('⑦明細書（参考様式）'!DZ214="","",'⑦明細書（参考様式）'!DZ214)</f>
        <v>0</v>
      </c>
      <c r="V170" s="1463"/>
      <c r="W170" s="1463"/>
      <c r="X170" s="1463"/>
      <c r="Y170" s="1463"/>
      <c r="Z170" s="1463"/>
      <c r="AA170" s="1463"/>
      <c r="AB170" s="1463"/>
      <c r="AC170" s="1463"/>
      <c r="AD170" s="1463"/>
      <c r="AE170" s="1463"/>
      <c r="AF170" s="1463"/>
      <c r="AG170" s="1463"/>
      <c r="AH170" s="1463"/>
      <c r="AI170" s="1463"/>
      <c r="AJ170" s="1463"/>
      <c r="AK170" s="1463"/>
      <c r="AL170" s="1463"/>
      <c r="AM170" s="1464"/>
    </row>
    <row r="171" spans="1:39">
      <c r="A171" s="1350"/>
      <c r="B171" s="1391"/>
      <c r="C171" s="9"/>
      <c r="D171" s="15"/>
      <c r="E171" s="15"/>
      <c r="F171" s="15"/>
      <c r="G171" s="15"/>
      <c r="H171" s="15"/>
      <c r="I171" s="15"/>
      <c r="J171" s="15"/>
      <c r="K171" s="15"/>
      <c r="L171" s="15"/>
      <c r="M171" s="15"/>
      <c r="N171" s="1458" t="s">
        <v>240</v>
      </c>
      <c r="O171" s="1459"/>
      <c r="P171" s="1459"/>
      <c r="Q171" s="1459"/>
      <c r="R171" s="1459"/>
      <c r="S171" s="1459"/>
      <c r="T171" s="1460"/>
      <c r="U171" s="1462">
        <f>IF('⑦明細書（参考様式）'!EB214="","",'⑦明細書（参考様式）'!EB214)</f>
        <v>0</v>
      </c>
      <c r="V171" s="1463"/>
      <c r="W171" s="1463"/>
      <c r="X171" s="1463"/>
      <c r="Y171" s="1463"/>
      <c r="Z171" s="1463"/>
      <c r="AA171" s="1463"/>
      <c r="AB171" s="1463"/>
      <c r="AC171" s="1463"/>
      <c r="AD171" s="1463"/>
      <c r="AE171" s="1463"/>
      <c r="AF171" s="1463"/>
      <c r="AG171" s="1463"/>
      <c r="AH171" s="1463"/>
      <c r="AI171" s="1463"/>
      <c r="AJ171" s="1463"/>
      <c r="AK171" s="1463"/>
      <c r="AL171" s="1463"/>
      <c r="AM171" s="1464"/>
    </row>
    <row r="172" spans="1:39">
      <c r="A172" s="1352"/>
      <c r="B172" s="1392"/>
      <c r="C172" s="11"/>
      <c r="D172" s="18"/>
      <c r="E172" s="18"/>
      <c r="F172" s="18"/>
      <c r="G172" s="18"/>
      <c r="H172" s="18"/>
      <c r="I172" s="18"/>
      <c r="J172" s="18"/>
      <c r="K172" s="18"/>
      <c r="L172" s="18"/>
      <c r="M172" s="18"/>
      <c r="N172" s="1465" t="s">
        <v>201</v>
      </c>
      <c r="O172" s="1466"/>
      <c r="P172" s="1466"/>
      <c r="Q172" s="1466"/>
      <c r="R172" s="1466"/>
      <c r="S172" s="1466"/>
      <c r="T172" s="1467"/>
      <c r="U172" s="1468">
        <f>IF('⑦明細書（参考様式）'!ED214="","",'⑦明細書（参考様式）'!ED214)</f>
        <v>0</v>
      </c>
      <c r="V172" s="1469"/>
      <c r="W172" s="1469"/>
      <c r="X172" s="1469"/>
      <c r="Y172" s="1469"/>
      <c r="Z172" s="1469"/>
      <c r="AA172" s="1469"/>
      <c r="AB172" s="1469"/>
      <c r="AC172" s="1469"/>
      <c r="AD172" s="1469"/>
      <c r="AE172" s="1469"/>
      <c r="AF172" s="1469"/>
      <c r="AG172" s="1469"/>
      <c r="AH172" s="1469"/>
      <c r="AI172" s="1469"/>
      <c r="AJ172" s="1469"/>
      <c r="AK172" s="1469"/>
      <c r="AL172" s="1469"/>
      <c r="AM172" s="1470"/>
    </row>
    <row r="173" spans="1:39">
      <c r="A173" s="1348" t="s">
        <v>179</v>
      </c>
      <c r="B173" s="1390"/>
      <c r="C173" s="1354" t="s">
        <v>207</v>
      </c>
      <c r="D173" s="1400"/>
      <c r="E173" s="1400"/>
      <c r="F173" s="1400"/>
      <c r="G173" s="1400"/>
      <c r="H173" s="1400"/>
      <c r="I173" s="1400"/>
      <c r="J173" s="1400"/>
      <c r="K173" s="1400"/>
      <c r="L173" s="1400"/>
      <c r="M173" s="1400"/>
      <c r="N173" s="1400"/>
      <c r="O173" s="1400"/>
      <c r="P173" s="1400"/>
      <c r="Q173" s="1400"/>
      <c r="R173" s="1400"/>
      <c r="S173" s="1400"/>
      <c r="T173" s="1401"/>
      <c r="U173" s="1430">
        <f>SUM(U175:AM181)</f>
        <v>0</v>
      </c>
      <c r="V173" s="1430"/>
      <c r="W173" s="1430"/>
      <c r="X173" s="1430"/>
      <c r="Y173" s="1430"/>
      <c r="Z173" s="1430"/>
      <c r="AA173" s="1430"/>
      <c r="AB173" s="1430"/>
      <c r="AC173" s="1430"/>
      <c r="AD173" s="1430"/>
      <c r="AE173" s="1430"/>
      <c r="AF173" s="1430"/>
      <c r="AG173" s="1430"/>
      <c r="AH173" s="1430"/>
      <c r="AI173" s="1430"/>
      <c r="AJ173" s="1430"/>
      <c r="AK173" s="1430"/>
      <c r="AL173" s="1430"/>
      <c r="AM173" s="1430"/>
    </row>
    <row r="174" spans="1:39">
      <c r="A174" s="1350"/>
      <c r="B174" s="1391"/>
      <c r="C174" s="1365" t="s">
        <v>206</v>
      </c>
      <c r="D174" s="1366"/>
      <c r="E174" s="1366"/>
      <c r="F174" s="1366"/>
      <c r="G174" s="1366"/>
      <c r="H174" s="1366"/>
      <c r="I174" s="1366"/>
      <c r="J174" s="1366"/>
      <c r="K174" s="1366"/>
      <c r="L174" s="1366"/>
      <c r="M174" s="1366"/>
      <c r="N174" s="1366"/>
      <c r="O174" s="1366"/>
      <c r="P174" s="1366"/>
      <c r="Q174" s="1366"/>
      <c r="R174" s="1366"/>
      <c r="S174" s="1366"/>
      <c r="T174" s="1457"/>
      <c r="U174" s="1456"/>
      <c r="V174" s="1456"/>
      <c r="W174" s="1456"/>
      <c r="X174" s="1456"/>
      <c r="Y174" s="1456"/>
      <c r="Z174" s="1456"/>
      <c r="AA174" s="1456"/>
      <c r="AB174" s="1456"/>
      <c r="AC174" s="1456"/>
      <c r="AD174" s="1456"/>
      <c r="AE174" s="1456"/>
      <c r="AF174" s="1456"/>
      <c r="AG174" s="1456"/>
      <c r="AH174" s="1456"/>
      <c r="AI174" s="1456"/>
      <c r="AJ174" s="1456"/>
      <c r="AK174" s="1456"/>
      <c r="AL174" s="1456"/>
      <c r="AM174" s="1456"/>
    </row>
    <row r="175" spans="1:39">
      <c r="A175" s="1350"/>
      <c r="B175" s="1391"/>
      <c r="C175" s="9"/>
      <c r="D175" s="15"/>
      <c r="E175" s="15"/>
      <c r="F175" s="15"/>
      <c r="G175" s="15"/>
      <c r="H175" s="15"/>
      <c r="I175" s="15"/>
      <c r="J175" s="15"/>
      <c r="K175" s="15"/>
      <c r="L175" s="15"/>
      <c r="M175" s="15"/>
      <c r="N175" s="1458" t="s">
        <v>41</v>
      </c>
      <c r="O175" s="1459"/>
      <c r="P175" s="1459"/>
      <c r="Q175" s="1459"/>
      <c r="R175" s="1459"/>
      <c r="S175" s="1459"/>
      <c r="T175" s="1460"/>
      <c r="U175" s="1462">
        <f>IF('⑦明細書（参考様式）'!DS214="","",'⑦明細書（参考様式）'!DS214)</f>
        <v>0</v>
      </c>
      <c r="V175" s="1463"/>
      <c r="W175" s="1463"/>
      <c r="X175" s="1463"/>
      <c r="Y175" s="1463"/>
      <c r="Z175" s="1463"/>
      <c r="AA175" s="1463"/>
      <c r="AB175" s="1463"/>
      <c r="AC175" s="1463"/>
      <c r="AD175" s="1463"/>
      <c r="AE175" s="1463"/>
      <c r="AF175" s="1463"/>
      <c r="AG175" s="1463"/>
      <c r="AH175" s="1463"/>
      <c r="AI175" s="1463"/>
      <c r="AJ175" s="1463"/>
      <c r="AK175" s="1463"/>
      <c r="AL175" s="1463"/>
      <c r="AM175" s="1464"/>
    </row>
    <row r="176" spans="1:39">
      <c r="A176" s="1350"/>
      <c r="B176" s="1391"/>
      <c r="C176" s="9"/>
      <c r="D176" s="15"/>
      <c r="E176" s="15"/>
      <c r="F176" s="15"/>
      <c r="G176" s="15"/>
      <c r="H176" s="15"/>
      <c r="I176" s="15"/>
      <c r="J176" s="15"/>
      <c r="K176" s="15"/>
      <c r="L176" s="15"/>
      <c r="M176" s="15"/>
      <c r="N176" s="1458" t="s">
        <v>146</v>
      </c>
      <c r="O176" s="1459"/>
      <c r="P176" s="1459"/>
      <c r="Q176" s="1459"/>
      <c r="R176" s="1459"/>
      <c r="S176" s="1459"/>
      <c r="T176" s="1460"/>
      <c r="U176" s="1462">
        <f>IF('⑦明細書（参考様式）'!DU214="","",'⑦明細書（参考様式）'!DU214)</f>
        <v>0</v>
      </c>
      <c r="V176" s="1463"/>
      <c r="W176" s="1463"/>
      <c r="X176" s="1463"/>
      <c r="Y176" s="1463"/>
      <c r="Z176" s="1463"/>
      <c r="AA176" s="1463"/>
      <c r="AB176" s="1463"/>
      <c r="AC176" s="1463"/>
      <c r="AD176" s="1463"/>
      <c r="AE176" s="1463"/>
      <c r="AF176" s="1463"/>
      <c r="AG176" s="1463"/>
      <c r="AH176" s="1463"/>
      <c r="AI176" s="1463"/>
      <c r="AJ176" s="1463"/>
      <c r="AK176" s="1463"/>
      <c r="AL176" s="1463"/>
      <c r="AM176" s="1464"/>
    </row>
    <row r="177" spans="1:40">
      <c r="A177" s="1350"/>
      <c r="B177" s="1391"/>
      <c r="C177" s="9"/>
      <c r="D177" s="15"/>
      <c r="E177" s="15"/>
      <c r="F177" s="15"/>
      <c r="G177" s="15"/>
      <c r="H177" s="15"/>
      <c r="I177" s="15"/>
      <c r="J177" s="15"/>
      <c r="K177" s="15"/>
      <c r="L177" s="15"/>
      <c r="M177" s="15"/>
      <c r="N177" s="1458" t="s">
        <v>237</v>
      </c>
      <c r="O177" s="1459"/>
      <c r="P177" s="1459"/>
      <c r="Q177" s="1459"/>
      <c r="R177" s="1459"/>
      <c r="S177" s="1459"/>
      <c r="T177" s="1460"/>
      <c r="U177" s="1462">
        <f>IF('⑦明細書（参考様式）'!DW214="","",'⑦明細書（参考様式）'!DW214)</f>
        <v>0</v>
      </c>
      <c r="V177" s="1463"/>
      <c r="W177" s="1463"/>
      <c r="X177" s="1463"/>
      <c r="Y177" s="1463"/>
      <c r="Z177" s="1463"/>
      <c r="AA177" s="1463"/>
      <c r="AB177" s="1463"/>
      <c r="AC177" s="1463"/>
      <c r="AD177" s="1463"/>
      <c r="AE177" s="1463"/>
      <c r="AF177" s="1463"/>
      <c r="AG177" s="1463"/>
      <c r="AH177" s="1463"/>
      <c r="AI177" s="1463"/>
      <c r="AJ177" s="1463"/>
      <c r="AK177" s="1463"/>
      <c r="AL177" s="1463"/>
      <c r="AM177" s="1464"/>
    </row>
    <row r="178" spans="1:40">
      <c r="A178" s="1350"/>
      <c r="B178" s="1391"/>
      <c r="C178" s="9"/>
      <c r="D178" s="15"/>
      <c r="E178" s="15"/>
      <c r="F178" s="15"/>
      <c r="G178" s="15"/>
      <c r="H178" s="15"/>
      <c r="I178" s="15"/>
      <c r="J178" s="15"/>
      <c r="K178" s="15"/>
      <c r="L178" s="15"/>
      <c r="M178" s="15"/>
      <c r="N178" s="1458" t="s">
        <v>238</v>
      </c>
      <c r="O178" s="1459"/>
      <c r="P178" s="1459"/>
      <c r="Q178" s="1459"/>
      <c r="R178" s="1459"/>
      <c r="S178" s="1459"/>
      <c r="T178" s="1460"/>
      <c r="U178" s="1462">
        <f>IF('⑦明細書（参考様式）'!DY214="","",'⑦明細書（参考様式）'!DY214)</f>
        <v>0</v>
      </c>
      <c r="V178" s="1463"/>
      <c r="W178" s="1463"/>
      <c r="X178" s="1463"/>
      <c r="Y178" s="1463"/>
      <c r="Z178" s="1463"/>
      <c r="AA178" s="1463"/>
      <c r="AB178" s="1463"/>
      <c r="AC178" s="1463"/>
      <c r="AD178" s="1463"/>
      <c r="AE178" s="1463"/>
      <c r="AF178" s="1463"/>
      <c r="AG178" s="1463"/>
      <c r="AH178" s="1463"/>
      <c r="AI178" s="1463"/>
      <c r="AJ178" s="1463"/>
      <c r="AK178" s="1463"/>
      <c r="AL178" s="1463"/>
      <c r="AM178" s="1464"/>
    </row>
    <row r="179" spans="1:40">
      <c r="A179" s="1350"/>
      <c r="B179" s="1391"/>
      <c r="C179" s="9"/>
      <c r="D179" s="15"/>
      <c r="E179" s="15"/>
      <c r="F179" s="15"/>
      <c r="G179" s="15"/>
      <c r="H179" s="15"/>
      <c r="I179" s="15"/>
      <c r="J179" s="15"/>
      <c r="K179" s="15"/>
      <c r="L179" s="15"/>
      <c r="M179" s="15"/>
      <c r="N179" s="1458" t="s">
        <v>239</v>
      </c>
      <c r="O179" s="1459"/>
      <c r="P179" s="1459"/>
      <c r="Q179" s="1459"/>
      <c r="R179" s="1459"/>
      <c r="S179" s="1459"/>
      <c r="T179" s="1460"/>
      <c r="U179" s="1462">
        <f>IF('⑦明細書（参考様式）'!EA214="","",'⑦明細書（参考様式）'!EA214)</f>
        <v>0</v>
      </c>
      <c r="V179" s="1463"/>
      <c r="W179" s="1463"/>
      <c r="X179" s="1463"/>
      <c r="Y179" s="1463"/>
      <c r="Z179" s="1463"/>
      <c r="AA179" s="1463"/>
      <c r="AB179" s="1463"/>
      <c r="AC179" s="1463"/>
      <c r="AD179" s="1463"/>
      <c r="AE179" s="1463"/>
      <c r="AF179" s="1463"/>
      <c r="AG179" s="1463"/>
      <c r="AH179" s="1463"/>
      <c r="AI179" s="1463"/>
      <c r="AJ179" s="1463"/>
      <c r="AK179" s="1463"/>
      <c r="AL179" s="1463"/>
      <c r="AM179" s="1464"/>
    </row>
    <row r="180" spans="1:40">
      <c r="A180" s="1350"/>
      <c r="B180" s="1391"/>
      <c r="C180" s="9"/>
      <c r="D180" s="15"/>
      <c r="E180" s="15"/>
      <c r="F180" s="15"/>
      <c r="G180" s="15"/>
      <c r="H180" s="15"/>
      <c r="I180" s="15"/>
      <c r="J180" s="15"/>
      <c r="K180" s="15"/>
      <c r="L180" s="15"/>
      <c r="M180" s="15"/>
      <c r="N180" s="1458" t="s">
        <v>240</v>
      </c>
      <c r="O180" s="1459"/>
      <c r="P180" s="1459"/>
      <c r="Q180" s="1459"/>
      <c r="R180" s="1459"/>
      <c r="S180" s="1459"/>
      <c r="T180" s="1460"/>
      <c r="U180" s="1462">
        <f>IF('⑦明細書（参考様式）'!EC214="","",'⑦明細書（参考様式）'!EC214)</f>
        <v>0</v>
      </c>
      <c r="V180" s="1463"/>
      <c r="W180" s="1463"/>
      <c r="X180" s="1463"/>
      <c r="Y180" s="1463"/>
      <c r="Z180" s="1463"/>
      <c r="AA180" s="1463"/>
      <c r="AB180" s="1463"/>
      <c r="AC180" s="1463"/>
      <c r="AD180" s="1463"/>
      <c r="AE180" s="1463"/>
      <c r="AF180" s="1463"/>
      <c r="AG180" s="1463"/>
      <c r="AH180" s="1463"/>
      <c r="AI180" s="1463"/>
      <c r="AJ180" s="1463"/>
      <c r="AK180" s="1463"/>
      <c r="AL180" s="1463"/>
      <c r="AM180" s="1464"/>
    </row>
    <row r="181" spans="1:40">
      <c r="A181" s="1352"/>
      <c r="B181" s="1392"/>
      <c r="C181" s="11"/>
      <c r="D181" s="18"/>
      <c r="E181" s="18"/>
      <c r="F181" s="18"/>
      <c r="G181" s="18"/>
      <c r="H181" s="18"/>
      <c r="I181" s="18"/>
      <c r="J181" s="18"/>
      <c r="K181" s="18"/>
      <c r="L181" s="18"/>
      <c r="M181" s="18"/>
      <c r="N181" s="1465" t="s">
        <v>201</v>
      </c>
      <c r="O181" s="1466"/>
      <c r="P181" s="1466"/>
      <c r="Q181" s="1466"/>
      <c r="R181" s="1466"/>
      <c r="S181" s="1466"/>
      <c r="T181" s="1467"/>
      <c r="U181" s="1462">
        <f>IF('⑦明細書（参考様式）'!EE214="","",'⑦明細書（参考様式）'!EE214)</f>
        <v>0</v>
      </c>
      <c r="V181" s="1463"/>
      <c r="W181" s="1463"/>
      <c r="X181" s="1463"/>
      <c r="Y181" s="1463"/>
      <c r="Z181" s="1463"/>
      <c r="AA181" s="1463"/>
      <c r="AB181" s="1463"/>
      <c r="AC181" s="1463"/>
      <c r="AD181" s="1463"/>
      <c r="AE181" s="1463"/>
      <c r="AF181" s="1463"/>
      <c r="AG181" s="1463"/>
      <c r="AH181" s="1463"/>
      <c r="AI181" s="1463"/>
      <c r="AJ181" s="1463"/>
      <c r="AK181" s="1463"/>
      <c r="AL181" s="1463"/>
      <c r="AM181" s="1464"/>
    </row>
    <row r="182" spans="1:40">
      <c r="A182" s="1348" t="s">
        <v>183</v>
      </c>
      <c r="B182" s="1390"/>
      <c r="C182" s="1354" t="s">
        <v>208</v>
      </c>
      <c r="D182" s="1400"/>
      <c r="E182" s="1400"/>
      <c r="F182" s="1400"/>
      <c r="G182" s="1400"/>
      <c r="H182" s="1400"/>
      <c r="I182" s="1400"/>
      <c r="J182" s="1400"/>
      <c r="K182" s="1400"/>
      <c r="L182" s="1400"/>
      <c r="M182" s="1400"/>
      <c r="N182" s="1400"/>
      <c r="O182" s="1400"/>
      <c r="P182" s="1400"/>
      <c r="Q182" s="1400"/>
      <c r="R182" s="1400"/>
      <c r="S182" s="1400"/>
      <c r="T182" s="1401"/>
      <c r="U182" s="1471">
        <f>'⑦明細書（参考様式）'!EF214</f>
        <v>0</v>
      </c>
      <c r="V182" s="1472"/>
      <c r="W182" s="1472"/>
      <c r="X182" s="1472"/>
      <c r="Y182" s="1472"/>
      <c r="Z182" s="1472"/>
      <c r="AA182" s="1472"/>
      <c r="AB182" s="1472"/>
      <c r="AC182" s="1472"/>
      <c r="AD182" s="1472"/>
      <c r="AE182" s="1472"/>
      <c r="AF182" s="1472"/>
      <c r="AG182" s="1472"/>
      <c r="AH182" s="1472"/>
      <c r="AI182" s="1472"/>
      <c r="AJ182" s="1472"/>
      <c r="AK182" s="1472"/>
      <c r="AL182" s="1472"/>
      <c r="AM182" s="1473"/>
    </row>
    <row r="183" spans="1:40">
      <c r="A183" s="1352"/>
      <c r="B183" s="1392"/>
      <c r="C183" s="1397" t="s">
        <v>206</v>
      </c>
      <c r="D183" s="1398"/>
      <c r="E183" s="1398"/>
      <c r="F183" s="1398"/>
      <c r="G183" s="1398"/>
      <c r="H183" s="1398"/>
      <c r="I183" s="1398"/>
      <c r="J183" s="1398"/>
      <c r="K183" s="1398"/>
      <c r="L183" s="1398"/>
      <c r="M183" s="1398"/>
      <c r="N183" s="1398"/>
      <c r="O183" s="1398"/>
      <c r="P183" s="1398"/>
      <c r="Q183" s="1398"/>
      <c r="R183" s="1398"/>
      <c r="S183" s="1398"/>
      <c r="T183" s="1399"/>
      <c r="U183" s="1468"/>
      <c r="V183" s="1469"/>
      <c r="W183" s="1469"/>
      <c r="X183" s="1469"/>
      <c r="Y183" s="1469"/>
      <c r="Z183" s="1469"/>
      <c r="AA183" s="1469"/>
      <c r="AB183" s="1469"/>
      <c r="AC183" s="1469"/>
      <c r="AD183" s="1469"/>
      <c r="AE183" s="1469"/>
      <c r="AF183" s="1469"/>
      <c r="AG183" s="1469"/>
      <c r="AH183" s="1469"/>
      <c r="AI183" s="1469"/>
      <c r="AJ183" s="1469"/>
      <c r="AK183" s="1469"/>
      <c r="AL183" s="1469"/>
      <c r="AM183" s="1470"/>
    </row>
    <row r="184" spans="1:40">
      <c r="A184" s="1348" t="s">
        <v>194</v>
      </c>
      <c r="B184" s="1390"/>
      <c r="C184" s="1354" t="s">
        <v>232</v>
      </c>
      <c r="D184" s="1400"/>
      <c r="E184" s="1400"/>
      <c r="F184" s="1400"/>
      <c r="G184" s="1400"/>
      <c r="H184" s="1400"/>
      <c r="I184" s="1400"/>
      <c r="J184" s="1400"/>
      <c r="K184" s="1400"/>
      <c r="L184" s="1400"/>
      <c r="M184" s="1400"/>
      <c r="N184" s="1400"/>
      <c r="O184" s="1400"/>
      <c r="P184" s="1400"/>
      <c r="Q184" s="1400"/>
      <c r="R184" s="1400"/>
      <c r="S184" s="1400"/>
      <c r="T184" s="1401"/>
      <c r="U184" s="1471">
        <f>'⑦明細書（参考様式）'!EG214</f>
        <v>0</v>
      </c>
      <c r="V184" s="1472"/>
      <c r="W184" s="1472"/>
      <c r="X184" s="1472"/>
      <c r="Y184" s="1472"/>
      <c r="Z184" s="1472"/>
      <c r="AA184" s="1472"/>
      <c r="AB184" s="1472"/>
      <c r="AC184" s="1472"/>
      <c r="AD184" s="1472"/>
      <c r="AE184" s="1472"/>
      <c r="AF184" s="1472"/>
      <c r="AG184" s="1472"/>
      <c r="AH184" s="1472"/>
      <c r="AI184" s="1472"/>
      <c r="AJ184" s="1472"/>
      <c r="AK184" s="1472"/>
      <c r="AL184" s="1472"/>
      <c r="AM184" s="1473"/>
    </row>
    <row r="185" spans="1:40">
      <c r="A185" s="1352"/>
      <c r="B185" s="1392"/>
      <c r="C185" s="1397" t="s">
        <v>206</v>
      </c>
      <c r="D185" s="1398"/>
      <c r="E185" s="1398"/>
      <c r="F185" s="1398"/>
      <c r="G185" s="1398"/>
      <c r="H185" s="1398"/>
      <c r="I185" s="1398"/>
      <c r="J185" s="1398"/>
      <c r="K185" s="1398"/>
      <c r="L185" s="1398"/>
      <c r="M185" s="1398"/>
      <c r="N185" s="1398"/>
      <c r="O185" s="1398"/>
      <c r="P185" s="1398"/>
      <c r="Q185" s="1398"/>
      <c r="R185" s="1398"/>
      <c r="S185" s="1398"/>
      <c r="T185" s="1399"/>
      <c r="U185" s="1468"/>
      <c r="V185" s="1469"/>
      <c r="W185" s="1469"/>
      <c r="X185" s="1469"/>
      <c r="Y185" s="1469"/>
      <c r="Z185" s="1469"/>
      <c r="AA185" s="1469"/>
      <c r="AB185" s="1469"/>
      <c r="AC185" s="1469"/>
      <c r="AD185" s="1469"/>
      <c r="AE185" s="1469"/>
      <c r="AF185" s="1469"/>
      <c r="AG185" s="1469"/>
      <c r="AH185" s="1469"/>
      <c r="AI185" s="1469"/>
      <c r="AJ185" s="1469"/>
      <c r="AK185" s="1469"/>
      <c r="AL185" s="1469"/>
      <c r="AM185" s="1470"/>
    </row>
    <row r="186" spans="1:40">
      <c r="A186" s="1348" t="s">
        <v>210</v>
      </c>
      <c r="B186" s="1390"/>
      <c r="C186" s="1354" t="s">
        <v>211</v>
      </c>
      <c r="D186" s="1400"/>
      <c r="E186" s="1400"/>
      <c r="F186" s="1400"/>
      <c r="G186" s="1400"/>
      <c r="H186" s="1400"/>
      <c r="I186" s="1400"/>
      <c r="J186" s="1400"/>
      <c r="K186" s="1400"/>
      <c r="L186" s="1400"/>
      <c r="M186" s="1400"/>
      <c r="N186" s="1400"/>
      <c r="O186" s="1400"/>
      <c r="P186" s="1400"/>
      <c r="Q186" s="1400"/>
      <c r="R186" s="1400"/>
      <c r="S186" s="1400"/>
      <c r="T186" s="1401"/>
      <c r="U186" s="1403">
        <f>'⑦明細書（参考様式）'!EH214</f>
        <v>0</v>
      </c>
      <c r="V186" s="1377"/>
      <c r="W186" s="1377"/>
      <c r="X186" s="1377"/>
      <c r="Y186" s="1377"/>
      <c r="Z186" s="1377"/>
      <c r="AA186" s="1377"/>
      <c r="AB186" s="1377"/>
      <c r="AC186" s="1377"/>
      <c r="AD186" s="1377"/>
      <c r="AE186" s="1377"/>
      <c r="AF186" s="1377"/>
      <c r="AG186" s="1377"/>
      <c r="AH186" s="1377"/>
      <c r="AI186" s="1377"/>
      <c r="AJ186" s="1377"/>
      <c r="AK186" s="1377"/>
      <c r="AL186" s="1377"/>
      <c r="AM186" s="1395"/>
    </row>
    <row r="187" spans="1:40">
      <c r="A187" s="1352"/>
      <c r="B187" s="1392"/>
      <c r="C187" s="1397" t="s">
        <v>212</v>
      </c>
      <c r="D187" s="1398"/>
      <c r="E187" s="1398"/>
      <c r="F187" s="1398"/>
      <c r="G187" s="1398"/>
      <c r="H187" s="1398"/>
      <c r="I187" s="1398"/>
      <c r="J187" s="1398"/>
      <c r="K187" s="1398"/>
      <c r="L187" s="1398"/>
      <c r="M187" s="1398"/>
      <c r="N187" s="1398"/>
      <c r="O187" s="1398"/>
      <c r="P187" s="1398"/>
      <c r="Q187" s="1398"/>
      <c r="R187" s="1398"/>
      <c r="S187" s="1398"/>
      <c r="T187" s="1399"/>
      <c r="U187" s="1396"/>
      <c r="V187" s="1384"/>
      <c r="W187" s="1384"/>
      <c r="X187" s="1384"/>
      <c r="Y187" s="1384"/>
      <c r="Z187" s="1384"/>
      <c r="AA187" s="1384"/>
      <c r="AB187" s="1384"/>
      <c r="AC187" s="1384"/>
      <c r="AD187" s="1384"/>
      <c r="AE187" s="1384"/>
      <c r="AF187" s="1384"/>
      <c r="AG187" s="1384"/>
      <c r="AH187" s="1384"/>
      <c r="AI187" s="1384"/>
      <c r="AJ187" s="1384"/>
      <c r="AK187" s="1384"/>
      <c r="AL187" s="1384"/>
      <c r="AM187" s="1385"/>
    </row>
    <row r="188" spans="1:40">
      <c r="A188" s="1348" t="s">
        <v>213</v>
      </c>
      <c r="B188" s="1390"/>
      <c r="C188" s="1354" t="s">
        <v>233</v>
      </c>
      <c r="D188" s="1400"/>
      <c r="E188" s="1400"/>
      <c r="F188" s="1400"/>
      <c r="G188" s="1400"/>
      <c r="H188" s="1400"/>
      <c r="I188" s="1400"/>
      <c r="J188" s="1400"/>
      <c r="K188" s="1400"/>
      <c r="L188" s="1400"/>
      <c r="M188" s="1400"/>
      <c r="N188" s="1400"/>
      <c r="O188" s="1400"/>
      <c r="P188" s="1400"/>
      <c r="Q188" s="1400"/>
      <c r="R188" s="1400"/>
      <c r="S188" s="1400"/>
      <c r="T188" s="1401"/>
      <c r="U188" s="1403">
        <f>IFERROR(ROUND(U186/U182,0),0)</f>
        <v>0</v>
      </c>
      <c r="V188" s="1377"/>
      <c r="W188" s="1377"/>
      <c r="X188" s="1377"/>
      <c r="Y188" s="1377"/>
      <c r="Z188" s="1377"/>
      <c r="AA188" s="1377"/>
      <c r="AB188" s="1377"/>
      <c r="AC188" s="1377"/>
      <c r="AD188" s="1377"/>
      <c r="AE188" s="1377"/>
      <c r="AF188" s="1377"/>
      <c r="AG188" s="1377"/>
      <c r="AH188" s="1377"/>
      <c r="AI188" s="1377"/>
      <c r="AJ188" s="1377"/>
      <c r="AK188" s="1377"/>
      <c r="AL188" s="1377"/>
      <c r="AM188" s="1395"/>
    </row>
    <row r="189" spans="1:40">
      <c r="A189" s="1352"/>
      <c r="B189" s="1392"/>
      <c r="C189" s="1397" t="s">
        <v>215</v>
      </c>
      <c r="D189" s="1398"/>
      <c r="E189" s="1398"/>
      <c r="F189" s="1398"/>
      <c r="G189" s="1398"/>
      <c r="H189" s="1398"/>
      <c r="I189" s="1398"/>
      <c r="J189" s="1398"/>
      <c r="K189" s="1398"/>
      <c r="L189" s="1398"/>
      <c r="M189" s="1398"/>
      <c r="N189" s="1398"/>
      <c r="O189" s="1398"/>
      <c r="P189" s="1398"/>
      <c r="Q189" s="1398"/>
      <c r="R189" s="1398"/>
      <c r="S189" s="1398"/>
      <c r="T189" s="1399"/>
      <c r="U189" s="1396"/>
      <c r="V189" s="1382"/>
      <c r="W189" s="1384"/>
      <c r="X189" s="1384"/>
      <c r="Y189" s="1384"/>
      <c r="Z189" s="1384"/>
      <c r="AA189" s="1384"/>
      <c r="AB189" s="1384"/>
      <c r="AC189" s="1384"/>
      <c r="AD189" s="1384"/>
      <c r="AE189" s="1384"/>
      <c r="AF189" s="1384"/>
      <c r="AG189" s="1384"/>
      <c r="AH189" s="1384"/>
      <c r="AI189" s="1384"/>
      <c r="AJ189" s="1384"/>
      <c r="AK189" s="1384"/>
      <c r="AL189" s="1384"/>
      <c r="AM189" s="1385"/>
    </row>
    <row r="190" spans="1:40">
      <c r="A190" s="1378" t="s">
        <v>216</v>
      </c>
      <c r="B190" s="1378"/>
      <c r="C190" s="1354" t="s">
        <v>184</v>
      </c>
      <c r="D190" s="1400"/>
      <c r="E190" s="1400"/>
      <c r="F190" s="1400"/>
      <c r="G190" s="1400"/>
      <c r="H190" s="1400"/>
      <c r="I190" s="1400"/>
      <c r="J190" s="1400"/>
      <c r="K190" s="1400"/>
      <c r="L190" s="1400"/>
      <c r="M190" s="1400"/>
      <c r="N190" s="1400"/>
      <c r="O190" s="1400"/>
      <c r="P190" s="1400"/>
      <c r="Q190" s="1400"/>
      <c r="R190" s="1400"/>
      <c r="S190" s="1400"/>
      <c r="T190" s="1401"/>
      <c r="U190" s="1348" t="s">
        <v>243</v>
      </c>
      <c r="V190" s="1349"/>
      <c r="W190" s="1435">
        <f>U194-U195</f>
        <v>0</v>
      </c>
      <c r="X190" s="1435"/>
      <c r="Y190" s="1435"/>
      <c r="Z190" s="1435"/>
      <c r="AA190" s="1435"/>
      <c r="AB190" s="1435"/>
      <c r="AC190" s="1435"/>
      <c r="AD190" s="1435"/>
      <c r="AE190" s="1435"/>
      <c r="AF190" s="1435"/>
      <c r="AG190" s="1435"/>
      <c r="AH190" s="1435"/>
      <c r="AI190" s="1435"/>
      <c r="AJ190" s="1435"/>
      <c r="AK190" s="1435"/>
      <c r="AL190" s="1435"/>
      <c r="AM190" s="1436"/>
      <c r="AN190" s="5"/>
    </row>
    <row r="191" spans="1:40" ht="13.5" customHeight="1">
      <c r="A191" s="1378"/>
      <c r="B191" s="1378"/>
      <c r="C191" s="1363" t="s">
        <v>426</v>
      </c>
      <c r="D191" s="1364"/>
      <c r="E191" s="1364"/>
      <c r="F191" s="1364"/>
      <c r="G191" s="1364"/>
      <c r="H191" s="1364"/>
      <c r="I191" s="1364"/>
      <c r="J191" s="1364"/>
      <c r="K191" s="1364"/>
      <c r="L191" s="1364"/>
      <c r="M191" s="1364"/>
      <c r="N191" s="1364"/>
      <c r="O191" s="1364"/>
      <c r="P191" s="1364"/>
      <c r="Q191" s="1364"/>
      <c r="R191" s="1364"/>
      <c r="S191" s="1364"/>
      <c r="T191" s="1374"/>
      <c r="U191" s="1350"/>
      <c r="V191" s="1333"/>
      <c r="W191" s="1437"/>
      <c r="X191" s="1437"/>
      <c r="Y191" s="1437"/>
      <c r="Z191" s="1437"/>
      <c r="AA191" s="1437"/>
      <c r="AB191" s="1437"/>
      <c r="AC191" s="1437"/>
      <c r="AD191" s="1437"/>
      <c r="AE191" s="1437"/>
      <c r="AF191" s="1437"/>
      <c r="AG191" s="1437"/>
      <c r="AH191" s="1437"/>
      <c r="AI191" s="1437"/>
      <c r="AJ191" s="1437"/>
      <c r="AK191" s="1437"/>
      <c r="AL191" s="1437"/>
      <c r="AM191" s="1438"/>
      <c r="AN191" s="5"/>
    </row>
    <row r="192" spans="1:40">
      <c r="A192" s="1378"/>
      <c r="B192" s="1378"/>
      <c r="C192" s="1363"/>
      <c r="D192" s="1364"/>
      <c r="E192" s="1364"/>
      <c r="F192" s="1364"/>
      <c r="G192" s="1364"/>
      <c r="H192" s="1364"/>
      <c r="I192" s="1364"/>
      <c r="J192" s="1364"/>
      <c r="K192" s="1364"/>
      <c r="L192" s="1364"/>
      <c r="M192" s="1364"/>
      <c r="N192" s="1364"/>
      <c r="O192" s="1364"/>
      <c r="P192" s="1364"/>
      <c r="Q192" s="1364"/>
      <c r="R192" s="1364"/>
      <c r="S192" s="1364"/>
      <c r="T192" s="1374"/>
      <c r="U192" s="1350"/>
      <c r="V192" s="1333"/>
      <c r="W192" s="1437"/>
      <c r="X192" s="1437"/>
      <c r="Y192" s="1437"/>
      <c r="Z192" s="1437"/>
      <c r="AA192" s="1437"/>
      <c r="AB192" s="1437"/>
      <c r="AC192" s="1437"/>
      <c r="AD192" s="1437"/>
      <c r="AE192" s="1437"/>
      <c r="AF192" s="1437"/>
      <c r="AG192" s="1437"/>
      <c r="AH192" s="1437"/>
      <c r="AI192" s="1437"/>
      <c r="AJ192" s="1437"/>
      <c r="AK192" s="1437"/>
      <c r="AL192" s="1437"/>
      <c r="AM192" s="1438"/>
      <c r="AN192" s="5"/>
    </row>
    <row r="193" spans="1:40">
      <c r="A193" s="1378"/>
      <c r="B193" s="1378"/>
      <c r="C193" s="1441"/>
      <c r="D193" s="1442"/>
      <c r="E193" s="1442"/>
      <c r="F193" s="1442"/>
      <c r="G193" s="1442"/>
      <c r="H193" s="1442"/>
      <c r="I193" s="1442"/>
      <c r="J193" s="1442"/>
      <c r="K193" s="1442"/>
      <c r="L193" s="1442"/>
      <c r="M193" s="1442"/>
      <c r="N193" s="1442"/>
      <c r="O193" s="1442"/>
      <c r="P193" s="1442"/>
      <c r="Q193" s="1442"/>
      <c r="R193" s="1442"/>
      <c r="S193" s="1442"/>
      <c r="T193" s="1443"/>
      <c r="U193" s="1434"/>
      <c r="V193" s="1367"/>
      <c r="W193" s="1439"/>
      <c r="X193" s="1439"/>
      <c r="Y193" s="1439"/>
      <c r="Z193" s="1439"/>
      <c r="AA193" s="1439"/>
      <c r="AB193" s="1439"/>
      <c r="AC193" s="1439"/>
      <c r="AD193" s="1439"/>
      <c r="AE193" s="1439"/>
      <c r="AF193" s="1439"/>
      <c r="AG193" s="1439"/>
      <c r="AH193" s="1439"/>
      <c r="AI193" s="1439"/>
      <c r="AJ193" s="1439"/>
      <c r="AK193" s="1439"/>
      <c r="AL193" s="1439"/>
      <c r="AM193" s="1440"/>
      <c r="AN193" s="5"/>
    </row>
    <row r="194" spans="1:40" ht="13.5" customHeight="1">
      <c r="A194" s="1378"/>
      <c r="B194" s="1378"/>
      <c r="C194" s="7"/>
      <c r="D194" s="8" t="s">
        <v>187</v>
      </c>
      <c r="E194" s="1369" t="s">
        <v>188</v>
      </c>
      <c r="F194" s="1369"/>
      <c r="G194" s="1369"/>
      <c r="H194" s="1369"/>
      <c r="I194" s="1369"/>
      <c r="J194" s="1369"/>
      <c r="K194" s="1369"/>
      <c r="L194" s="1369"/>
      <c r="M194" s="1369"/>
      <c r="N194" s="1369"/>
      <c r="O194" s="1369"/>
      <c r="P194" s="1369"/>
      <c r="Q194" s="1369"/>
      <c r="R194" s="1369"/>
      <c r="S194" s="1369"/>
      <c r="T194" s="1370"/>
      <c r="U194" s="1444">
        <f>'⑦明細書（参考様式）'!EI214-'⑦明細書（参考様式）'!EK214</f>
        <v>0</v>
      </c>
      <c r="V194" s="1445"/>
      <c r="W194" s="1445"/>
      <c r="X194" s="1445"/>
      <c r="Y194" s="1445"/>
      <c r="Z194" s="1445"/>
      <c r="AA194" s="1445"/>
      <c r="AB194" s="1445"/>
      <c r="AC194" s="1445"/>
      <c r="AD194" s="1445"/>
      <c r="AE194" s="1445"/>
      <c r="AF194" s="1445"/>
      <c r="AG194" s="1445"/>
      <c r="AH194" s="1445"/>
      <c r="AI194" s="1445"/>
      <c r="AJ194" s="1445"/>
      <c r="AK194" s="1445"/>
      <c r="AL194" s="1445"/>
      <c r="AM194" s="1446"/>
    </row>
    <row r="195" spans="1:40" ht="20.100000000000001" customHeight="1">
      <c r="A195" s="1378"/>
      <c r="B195" s="1378"/>
      <c r="C195" s="9"/>
      <c r="D195" s="10" t="s">
        <v>190</v>
      </c>
      <c r="E195" s="1364" t="s">
        <v>219</v>
      </c>
      <c r="F195" s="1364"/>
      <c r="G195" s="1364"/>
      <c r="H195" s="1364"/>
      <c r="I195" s="1364"/>
      <c r="J195" s="1364"/>
      <c r="K195" s="1364"/>
      <c r="L195" s="1364"/>
      <c r="M195" s="1364"/>
      <c r="N195" s="1364"/>
      <c r="O195" s="1364"/>
      <c r="P195" s="1364"/>
      <c r="Q195" s="1364"/>
      <c r="R195" s="1364"/>
      <c r="S195" s="1364"/>
      <c r="T195" s="1374"/>
      <c r="U195" s="1444">
        <f>'⑦明細書（参考様式）'!EM214</f>
        <v>0</v>
      </c>
      <c r="V195" s="1445"/>
      <c r="W195" s="1445"/>
      <c r="X195" s="1445"/>
      <c r="Y195" s="1445"/>
      <c r="Z195" s="1445"/>
      <c r="AA195" s="1445"/>
      <c r="AB195" s="1445"/>
      <c r="AC195" s="1445"/>
      <c r="AD195" s="1445"/>
      <c r="AE195" s="1445"/>
      <c r="AF195" s="1445"/>
      <c r="AG195" s="1445"/>
      <c r="AH195" s="1445"/>
      <c r="AI195" s="1445"/>
      <c r="AJ195" s="1445"/>
      <c r="AK195" s="1445"/>
      <c r="AL195" s="1445"/>
      <c r="AM195" s="1446"/>
    </row>
    <row r="196" spans="1:40" ht="20.100000000000001" customHeight="1">
      <c r="A196" s="1378"/>
      <c r="B196" s="1378"/>
      <c r="C196" s="9"/>
      <c r="D196" s="10"/>
      <c r="E196" s="1364"/>
      <c r="F196" s="1364"/>
      <c r="G196" s="1364"/>
      <c r="H196" s="1364"/>
      <c r="I196" s="1364"/>
      <c r="J196" s="1364"/>
      <c r="K196" s="1364"/>
      <c r="L196" s="1364"/>
      <c r="M196" s="1364"/>
      <c r="N196" s="1364"/>
      <c r="O196" s="1364"/>
      <c r="P196" s="1364"/>
      <c r="Q196" s="1364"/>
      <c r="R196" s="1364"/>
      <c r="S196" s="1364"/>
      <c r="T196" s="1374"/>
      <c r="U196" s="1381"/>
      <c r="V196" s="1382"/>
      <c r="W196" s="1382"/>
      <c r="X196" s="1382"/>
      <c r="Y196" s="1382"/>
      <c r="Z196" s="1382"/>
      <c r="AA196" s="1382"/>
      <c r="AB196" s="1382"/>
      <c r="AC196" s="1382"/>
      <c r="AD196" s="1382"/>
      <c r="AE196" s="1382"/>
      <c r="AF196" s="1382"/>
      <c r="AG196" s="1382"/>
      <c r="AH196" s="1382"/>
      <c r="AI196" s="1382"/>
      <c r="AJ196" s="1382"/>
      <c r="AK196" s="1382"/>
      <c r="AL196" s="1382"/>
      <c r="AM196" s="1383"/>
    </row>
    <row r="197" spans="1:40" ht="20.100000000000001" customHeight="1">
      <c r="A197" s="1378"/>
      <c r="B197" s="1378"/>
      <c r="C197" s="9"/>
      <c r="D197" s="10"/>
      <c r="E197" s="1364"/>
      <c r="F197" s="1364"/>
      <c r="G197" s="1364"/>
      <c r="H197" s="1364"/>
      <c r="I197" s="1364"/>
      <c r="J197" s="1364"/>
      <c r="K197" s="1364"/>
      <c r="L197" s="1364"/>
      <c r="M197" s="1364"/>
      <c r="N197" s="1364"/>
      <c r="O197" s="1364"/>
      <c r="P197" s="1364"/>
      <c r="Q197" s="1364"/>
      <c r="R197" s="1364"/>
      <c r="S197" s="1364"/>
      <c r="T197" s="1374"/>
      <c r="U197" s="1381"/>
      <c r="V197" s="1382"/>
      <c r="W197" s="1382"/>
      <c r="X197" s="1382"/>
      <c r="Y197" s="1382"/>
      <c r="Z197" s="1382"/>
      <c r="AA197" s="1382"/>
      <c r="AB197" s="1382"/>
      <c r="AC197" s="1382"/>
      <c r="AD197" s="1382"/>
      <c r="AE197" s="1382"/>
      <c r="AF197" s="1382"/>
      <c r="AG197" s="1382"/>
      <c r="AH197" s="1382"/>
      <c r="AI197" s="1382"/>
      <c r="AJ197" s="1382"/>
      <c r="AK197" s="1382"/>
      <c r="AL197" s="1382"/>
      <c r="AM197" s="1383"/>
    </row>
    <row r="198" spans="1:40" ht="20.100000000000001" customHeight="1">
      <c r="A198" s="1378"/>
      <c r="B198" s="1378"/>
      <c r="C198" s="11"/>
      <c r="D198" s="12"/>
      <c r="E198" s="1375"/>
      <c r="F198" s="1375"/>
      <c r="G198" s="1375"/>
      <c r="H198" s="1375"/>
      <c r="I198" s="1375"/>
      <c r="J198" s="1375"/>
      <c r="K198" s="1375"/>
      <c r="L198" s="1375"/>
      <c r="M198" s="1375"/>
      <c r="N198" s="1375"/>
      <c r="O198" s="1375"/>
      <c r="P198" s="1375"/>
      <c r="Q198" s="1375"/>
      <c r="R198" s="1375"/>
      <c r="S198" s="1375"/>
      <c r="T198" s="1376"/>
      <c r="U198" s="1396"/>
      <c r="V198" s="1384"/>
      <c r="W198" s="1384"/>
      <c r="X198" s="1384"/>
      <c r="Y198" s="1384"/>
      <c r="Z198" s="1384"/>
      <c r="AA198" s="1384"/>
      <c r="AB198" s="1384"/>
      <c r="AC198" s="1384"/>
      <c r="AD198" s="1384"/>
      <c r="AE198" s="1384"/>
      <c r="AF198" s="1384"/>
      <c r="AG198" s="1384"/>
      <c r="AH198" s="1384"/>
      <c r="AI198" s="1384"/>
      <c r="AJ198" s="1384"/>
      <c r="AK198" s="1384"/>
      <c r="AL198" s="1384"/>
      <c r="AM198" s="1385"/>
    </row>
    <row r="199" spans="1:40">
      <c r="A199" s="1348" t="s">
        <v>220</v>
      </c>
      <c r="B199" s="1390"/>
      <c r="C199" s="1361" t="s">
        <v>221</v>
      </c>
      <c r="D199" s="1355"/>
      <c r="E199" s="1355"/>
      <c r="F199" s="1355"/>
      <c r="G199" s="1355"/>
      <c r="H199" s="1355"/>
      <c r="I199" s="1362"/>
      <c r="J199" s="13"/>
      <c r="K199" s="13"/>
      <c r="L199" s="13"/>
      <c r="M199" s="13"/>
      <c r="N199" s="13"/>
      <c r="O199" s="13"/>
      <c r="P199" s="13"/>
      <c r="Q199" s="13"/>
      <c r="R199" s="13"/>
      <c r="S199" s="13"/>
      <c r="T199" s="14"/>
      <c r="U199" s="1348" t="str">
        <f>IF(⑤⑧処遇Ⅰ入力シート!B146="○","☑","□")</f>
        <v>□</v>
      </c>
      <c r="V199" s="1349"/>
      <c r="W199" s="1400" t="s">
        <v>20</v>
      </c>
      <c r="X199" s="1400"/>
      <c r="Y199" s="1400"/>
      <c r="Z199" s="1400"/>
      <c r="AA199" s="1400"/>
      <c r="AB199" s="1400"/>
      <c r="AC199" s="1400"/>
      <c r="AD199" s="1400"/>
      <c r="AE199" s="1400"/>
      <c r="AF199" s="1400"/>
      <c r="AG199" s="1400"/>
      <c r="AH199" s="1400"/>
      <c r="AI199" s="1400"/>
      <c r="AJ199" s="1400"/>
      <c r="AK199" s="1400"/>
      <c r="AL199" s="1400"/>
      <c r="AM199" s="1401"/>
    </row>
    <row r="200" spans="1:40" ht="13.5" customHeight="1">
      <c r="A200" s="1350"/>
      <c r="B200" s="1391"/>
      <c r="C200" s="9" t="s">
        <v>55</v>
      </c>
      <c r="D200" s="15"/>
      <c r="E200" s="15"/>
      <c r="F200" s="15"/>
      <c r="G200" s="15"/>
      <c r="H200" s="15"/>
      <c r="I200" s="15"/>
      <c r="J200" s="15"/>
      <c r="K200" s="15"/>
      <c r="L200" s="15"/>
      <c r="M200" s="15"/>
      <c r="N200" s="15"/>
      <c r="O200" s="15"/>
      <c r="P200" s="15"/>
      <c r="Q200" s="15"/>
      <c r="R200" s="15"/>
      <c r="S200" s="15"/>
      <c r="T200" s="16"/>
      <c r="U200" s="1350" t="str">
        <f>IF(⑤⑧処遇Ⅰ入力シート!B148="○","☑","□")</f>
        <v>□</v>
      </c>
      <c r="V200" s="1351"/>
      <c r="W200" s="1424" t="s">
        <v>21</v>
      </c>
      <c r="X200" s="1424"/>
      <c r="Y200" s="1424"/>
      <c r="Z200" s="1351" t="s">
        <v>199</v>
      </c>
      <c r="AA200" s="1351"/>
      <c r="AB200" s="1351"/>
      <c r="AC200" s="1476" t="str">
        <f>IF(⑤⑧処遇Ⅰ入力シート!E148="","",⑤⑧処遇Ⅰ入力シート!E148)</f>
        <v/>
      </c>
      <c r="AD200" s="1476"/>
      <c r="AE200" s="1476"/>
      <c r="AF200" s="1476"/>
      <c r="AG200" s="1476"/>
      <c r="AH200" s="1476"/>
      <c r="AI200" s="1476"/>
      <c r="AJ200" s="1476"/>
      <c r="AK200" s="1476"/>
      <c r="AL200" s="1476"/>
      <c r="AM200" s="1477"/>
    </row>
    <row r="201" spans="1:40">
      <c r="A201" s="1350"/>
      <c r="B201" s="1391"/>
      <c r="C201" s="1447" t="s">
        <v>222</v>
      </c>
      <c r="D201" s="1421"/>
      <c r="E201" s="1421"/>
      <c r="F201" s="1421"/>
      <c r="G201" s="1421"/>
      <c r="H201" s="1421"/>
      <c r="I201" s="1421"/>
      <c r="J201" s="1421"/>
      <c r="K201" s="1421"/>
      <c r="L201" s="1421"/>
      <c r="M201" s="1421"/>
      <c r="N201" s="1421"/>
      <c r="O201" s="1421"/>
      <c r="P201" s="1421"/>
      <c r="Q201" s="1421"/>
      <c r="R201" s="1421"/>
      <c r="S201" s="1421"/>
      <c r="T201" s="1422"/>
      <c r="U201" s="1350" t="str">
        <f>IF(⑤⑧処遇Ⅰ入力シート!B150="○","☑","□")</f>
        <v>□</v>
      </c>
      <c r="V201" s="1351"/>
      <c r="W201" s="1424" t="s">
        <v>200</v>
      </c>
      <c r="X201" s="1424"/>
      <c r="Y201" s="1424"/>
      <c r="Z201" s="1424"/>
      <c r="AA201" s="1424"/>
      <c r="AB201" s="1424"/>
      <c r="AC201" s="1424"/>
      <c r="AD201" s="1424"/>
      <c r="AE201" s="1424"/>
      <c r="AF201" s="1424"/>
      <c r="AG201" s="1424"/>
      <c r="AH201" s="1424"/>
      <c r="AI201" s="1424"/>
      <c r="AJ201" s="1424"/>
      <c r="AK201" s="1424"/>
      <c r="AL201" s="1424"/>
      <c r="AM201" s="1432"/>
    </row>
    <row r="202" spans="1:40">
      <c r="A202" s="1350"/>
      <c r="B202" s="1391"/>
      <c r="C202" s="1418"/>
      <c r="D202" s="1419"/>
      <c r="E202" s="1419"/>
      <c r="F202" s="1419"/>
      <c r="G202" s="1419"/>
      <c r="H202" s="1419"/>
      <c r="I202" s="1419"/>
      <c r="J202" s="1419"/>
      <c r="K202" s="1419"/>
      <c r="L202" s="1419"/>
      <c r="M202" s="1419"/>
      <c r="N202" s="1419"/>
      <c r="O202" s="1419"/>
      <c r="P202" s="1419"/>
      <c r="Q202" s="1419"/>
      <c r="R202" s="1419"/>
      <c r="S202" s="1419"/>
      <c r="T202" s="1420"/>
      <c r="U202" s="1352" t="str">
        <f>IF(⑤⑧処遇Ⅰ入力シート!B152="○","☑","□")</f>
        <v>□</v>
      </c>
      <c r="V202" s="1353"/>
      <c r="W202" s="1398" t="s">
        <v>201</v>
      </c>
      <c r="X202" s="1398"/>
      <c r="Y202" s="1398"/>
      <c r="Z202" s="1353" t="s">
        <v>199</v>
      </c>
      <c r="AA202" s="1353"/>
      <c r="AB202" s="1353"/>
      <c r="AC202" s="1474" t="str">
        <f>IF(⑤⑧処遇Ⅰ入力シート!E152="","",⑤⑧処遇Ⅰ入力シート!E152)</f>
        <v/>
      </c>
      <c r="AD202" s="1474"/>
      <c r="AE202" s="1474"/>
      <c r="AF202" s="1474"/>
      <c r="AG202" s="1474"/>
      <c r="AH202" s="1474"/>
      <c r="AI202" s="1474"/>
      <c r="AJ202" s="1474"/>
      <c r="AK202" s="1474"/>
      <c r="AL202" s="1474"/>
      <c r="AM202" s="1475"/>
    </row>
    <row r="203" spans="1:40">
      <c r="A203" s="1350"/>
      <c r="B203" s="1391"/>
      <c r="C203" s="1451" t="s">
        <v>224</v>
      </c>
      <c r="D203" s="1393"/>
      <c r="E203" s="1393"/>
      <c r="F203" s="1393"/>
      <c r="G203" s="1393"/>
      <c r="H203" s="1393"/>
      <c r="I203" s="1393"/>
      <c r="J203" s="1393"/>
      <c r="K203" s="1393"/>
      <c r="L203" s="1393"/>
      <c r="M203" s="1393"/>
      <c r="N203" s="1393"/>
      <c r="O203" s="1393"/>
      <c r="P203" s="1393"/>
      <c r="Q203" s="1393"/>
      <c r="R203" s="1393"/>
      <c r="S203" s="1393"/>
      <c r="T203" s="1394"/>
      <c r="U203" s="1354" t="s">
        <v>225</v>
      </c>
      <c r="V203" s="1400"/>
      <c r="W203" s="1400"/>
      <c r="X203" s="1349" t="s">
        <v>57</v>
      </c>
      <c r="Y203" s="1349"/>
      <c r="Z203" s="1349" t="str">
        <f>IF(⑤⑧処遇Ⅰ入力シート!H146="","",⑤⑧処遇Ⅰ入力シート!H146)</f>
        <v/>
      </c>
      <c r="AA203" s="1349"/>
      <c r="AB203" s="13" t="s">
        <v>17</v>
      </c>
      <c r="AC203" s="1349" t="str">
        <f>IF(⑤⑧処遇Ⅰ入力シート!J146="","",⑤⑧処遇Ⅰ入力シート!J146)</f>
        <v/>
      </c>
      <c r="AD203" s="1349"/>
      <c r="AE203" s="13" t="s">
        <v>59</v>
      </c>
      <c r="AF203" s="17"/>
      <c r="AG203" s="17"/>
      <c r="AH203" s="13"/>
      <c r="AI203" s="13"/>
      <c r="AJ203" s="13"/>
      <c r="AK203" s="13"/>
      <c r="AL203" s="13"/>
      <c r="AM203" s="14"/>
    </row>
    <row r="204" spans="1:40">
      <c r="A204" s="1350"/>
      <c r="B204" s="1391"/>
      <c r="C204" s="1363"/>
      <c r="D204" s="1364"/>
      <c r="E204" s="1364"/>
      <c r="F204" s="1364"/>
      <c r="G204" s="1364"/>
      <c r="H204" s="1364"/>
      <c r="I204" s="1364"/>
      <c r="J204" s="1364"/>
      <c r="K204" s="1364"/>
      <c r="L204" s="1364"/>
      <c r="M204" s="1364"/>
      <c r="N204" s="1364"/>
      <c r="O204" s="1364"/>
      <c r="P204" s="1364"/>
      <c r="Q204" s="1364"/>
      <c r="R204" s="1364"/>
      <c r="S204" s="1364"/>
      <c r="T204" s="1374"/>
      <c r="U204" s="9"/>
      <c r="V204" s="15"/>
      <c r="X204" s="1367" t="s">
        <v>182</v>
      </c>
      <c r="Y204" s="1367"/>
      <c r="Z204" s="1367" t="s">
        <v>57</v>
      </c>
      <c r="AA204" s="1367"/>
      <c r="AB204" s="1367" t="str">
        <f>IF(⑤⑧処遇Ⅰ入力シート!I150="","",⑤⑧処遇Ⅰ入力シート!I150)</f>
        <v/>
      </c>
      <c r="AC204" s="1367"/>
      <c r="AD204" s="15" t="s">
        <v>17</v>
      </c>
      <c r="AE204" s="1367" t="str">
        <f>IF(⑤⑧処遇Ⅰ入力シート!K150="","",⑤⑧処遇Ⅰ入力シート!K150)</f>
        <v/>
      </c>
      <c r="AF204" s="1367"/>
      <c r="AG204" s="15" t="s">
        <v>59</v>
      </c>
      <c r="AH204" s="15"/>
      <c r="AI204" s="15"/>
      <c r="AJ204" s="15"/>
      <c r="AK204" s="15"/>
      <c r="AL204" s="15"/>
      <c r="AM204" s="16"/>
    </row>
    <row r="205" spans="1:40">
      <c r="A205" s="1350"/>
      <c r="B205" s="1391"/>
      <c r="C205" s="1363"/>
      <c r="D205" s="1364"/>
      <c r="E205" s="1364"/>
      <c r="F205" s="1364"/>
      <c r="G205" s="1364"/>
      <c r="H205" s="1364"/>
      <c r="I205" s="1364"/>
      <c r="J205" s="1364"/>
      <c r="K205" s="1364"/>
      <c r="L205" s="1364"/>
      <c r="M205" s="1364"/>
      <c r="N205" s="1364"/>
      <c r="O205" s="1364"/>
      <c r="P205" s="1364"/>
      <c r="Q205" s="1364"/>
      <c r="R205" s="1364"/>
      <c r="S205" s="1364"/>
      <c r="T205" s="1374"/>
      <c r="U205" s="1448" t="s">
        <v>226</v>
      </c>
      <c r="V205" s="1449"/>
      <c r="W205" s="1449"/>
      <c r="X205" s="1449" t="s">
        <v>227</v>
      </c>
      <c r="Y205" s="1449"/>
      <c r="Z205" s="1449"/>
      <c r="AA205" s="1449"/>
      <c r="AB205" s="1449"/>
      <c r="AC205" s="1449"/>
      <c r="AD205" s="1449"/>
      <c r="AE205" s="1449"/>
      <c r="AF205" s="1449"/>
      <c r="AG205" s="1449"/>
      <c r="AH205" s="1449"/>
      <c r="AI205" s="1449"/>
      <c r="AJ205" s="1449"/>
      <c r="AK205" s="1449"/>
      <c r="AL205" s="1449"/>
      <c r="AM205" s="1450"/>
    </row>
    <row r="206" spans="1:40" ht="25.5" customHeight="1">
      <c r="A206" s="1350"/>
      <c r="B206" s="1391"/>
      <c r="C206" s="1363"/>
      <c r="D206" s="1364"/>
      <c r="E206" s="1364"/>
      <c r="F206" s="1364"/>
      <c r="G206" s="1364"/>
      <c r="H206" s="1364"/>
      <c r="I206" s="1364"/>
      <c r="J206" s="1364"/>
      <c r="K206" s="1364"/>
      <c r="L206" s="1364"/>
      <c r="M206" s="1364"/>
      <c r="N206" s="1364"/>
      <c r="O206" s="1364"/>
      <c r="P206" s="1364"/>
      <c r="Q206" s="1364"/>
      <c r="R206" s="1364"/>
      <c r="S206" s="1364"/>
      <c r="T206" s="1374"/>
      <c r="U206" s="1447" t="str">
        <f>IF(⑤⑧処遇Ⅰ入力シート!M146="","",⑤⑧処遇Ⅰ入力シート!M146)</f>
        <v/>
      </c>
      <c r="V206" s="1421"/>
      <c r="W206" s="1421"/>
      <c r="X206" s="1421"/>
      <c r="Y206" s="1421"/>
      <c r="Z206" s="1421"/>
      <c r="AA206" s="1421"/>
      <c r="AB206" s="1421"/>
      <c r="AC206" s="1421"/>
      <c r="AD206" s="1421"/>
      <c r="AE206" s="1421"/>
      <c r="AF206" s="1421"/>
      <c r="AG206" s="1421"/>
      <c r="AH206" s="1421"/>
      <c r="AI206" s="1421"/>
      <c r="AJ206" s="1421"/>
      <c r="AK206" s="1421"/>
      <c r="AL206" s="1421"/>
      <c r="AM206" s="1422"/>
    </row>
    <row r="207" spans="1:40" ht="25.5" customHeight="1">
      <c r="A207" s="1350"/>
      <c r="B207" s="1391"/>
      <c r="C207" s="1363"/>
      <c r="D207" s="1364"/>
      <c r="E207" s="1364"/>
      <c r="F207" s="1364"/>
      <c r="G207" s="1364"/>
      <c r="H207" s="1364"/>
      <c r="I207" s="1364"/>
      <c r="J207" s="1364"/>
      <c r="K207" s="1364"/>
      <c r="L207" s="1364"/>
      <c r="M207" s="1364"/>
      <c r="N207" s="1364"/>
      <c r="O207" s="1364"/>
      <c r="P207" s="1364"/>
      <c r="Q207" s="1364"/>
      <c r="R207" s="1364"/>
      <c r="S207" s="1364"/>
      <c r="T207" s="1374"/>
      <c r="U207" s="1447"/>
      <c r="V207" s="1421"/>
      <c r="W207" s="1421"/>
      <c r="X207" s="1421"/>
      <c r="Y207" s="1421"/>
      <c r="Z207" s="1421"/>
      <c r="AA207" s="1421"/>
      <c r="AB207" s="1421"/>
      <c r="AC207" s="1421"/>
      <c r="AD207" s="1421"/>
      <c r="AE207" s="1421"/>
      <c r="AF207" s="1421"/>
      <c r="AG207" s="1421"/>
      <c r="AH207" s="1421"/>
      <c r="AI207" s="1421"/>
      <c r="AJ207" s="1421"/>
      <c r="AK207" s="1421"/>
      <c r="AL207" s="1421"/>
      <c r="AM207" s="1422"/>
    </row>
    <row r="208" spans="1:40" ht="25.5" customHeight="1">
      <c r="A208" s="1350"/>
      <c r="B208" s="1391"/>
      <c r="C208" s="1363"/>
      <c r="D208" s="1364"/>
      <c r="E208" s="1364"/>
      <c r="F208" s="1364"/>
      <c r="G208" s="1364"/>
      <c r="H208" s="1364"/>
      <c r="I208" s="1364"/>
      <c r="J208" s="1364"/>
      <c r="K208" s="1364"/>
      <c r="L208" s="1364"/>
      <c r="M208" s="1364"/>
      <c r="N208" s="1364"/>
      <c r="O208" s="1364"/>
      <c r="P208" s="1364"/>
      <c r="Q208" s="1364"/>
      <c r="R208" s="1364"/>
      <c r="S208" s="1364"/>
      <c r="T208" s="1374"/>
      <c r="U208" s="1447"/>
      <c r="V208" s="1421"/>
      <c r="W208" s="1421"/>
      <c r="X208" s="1421"/>
      <c r="Y208" s="1421"/>
      <c r="Z208" s="1421"/>
      <c r="AA208" s="1421"/>
      <c r="AB208" s="1421"/>
      <c r="AC208" s="1421"/>
      <c r="AD208" s="1421"/>
      <c r="AE208" s="1421"/>
      <c r="AF208" s="1421"/>
      <c r="AG208" s="1421"/>
      <c r="AH208" s="1421"/>
      <c r="AI208" s="1421"/>
      <c r="AJ208" s="1421"/>
      <c r="AK208" s="1421"/>
      <c r="AL208" s="1421"/>
      <c r="AM208" s="1422"/>
    </row>
    <row r="209" spans="1:39" ht="25.5" customHeight="1">
      <c r="A209" s="1352"/>
      <c r="B209" s="1392"/>
      <c r="C209" s="1452"/>
      <c r="D209" s="1375"/>
      <c r="E209" s="1375"/>
      <c r="F209" s="1375"/>
      <c r="G209" s="1375"/>
      <c r="H209" s="1375"/>
      <c r="I209" s="1375"/>
      <c r="J209" s="1375"/>
      <c r="K209" s="1375"/>
      <c r="L209" s="1375"/>
      <c r="M209" s="1375"/>
      <c r="N209" s="1375"/>
      <c r="O209" s="1375"/>
      <c r="P209" s="1375"/>
      <c r="Q209" s="1375"/>
      <c r="R209" s="1375"/>
      <c r="S209" s="1375"/>
      <c r="T209" s="1376"/>
      <c r="U209" s="1418"/>
      <c r="V209" s="1419"/>
      <c r="W209" s="1419"/>
      <c r="X209" s="1419"/>
      <c r="Y209" s="1419"/>
      <c r="Z209" s="1419"/>
      <c r="AA209" s="1419"/>
      <c r="AB209" s="1419"/>
      <c r="AC209" s="1419"/>
      <c r="AD209" s="1419"/>
      <c r="AE209" s="1419"/>
      <c r="AF209" s="1419"/>
      <c r="AG209" s="1419"/>
      <c r="AH209" s="1419"/>
      <c r="AI209" s="1419"/>
      <c r="AJ209" s="1419"/>
      <c r="AK209" s="1419"/>
      <c r="AL209" s="1419"/>
      <c r="AM209" s="1420"/>
    </row>
    <row r="210" spans="1:39">
      <c r="A210" s="1348" t="s">
        <v>228</v>
      </c>
      <c r="B210" s="1390"/>
      <c r="C210" s="1400" t="s">
        <v>229</v>
      </c>
      <c r="D210" s="1400"/>
      <c r="E210" s="1400"/>
      <c r="F210" s="1400"/>
      <c r="G210" s="1400"/>
      <c r="H210" s="1400"/>
      <c r="I210" s="1400"/>
      <c r="J210" s="1400"/>
      <c r="K210" s="1400"/>
      <c r="L210" s="1400"/>
      <c r="M210" s="1400"/>
      <c r="N210" s="1400"/>
      <c r="O210" s="1400"/>
      <c r="P210" s="1400"/>
      <c r="Q210" s="1400"/>
      <c r="R210" s="1400"/>
      <c r="S210" s="1400"/>
      <c r="T210" s="1400"/>
      <c r="U210" s="1403" t="str">
        <f>IFERROR(ROUNDDOWN(W190/U182,0),"")</f>
        <v/>
      </c>
      <c r="V210" s="1377"/>
      <c r="W210" s="1377"/>
      <c r="X210" s="1377"/>
      <c r="Y210" s="1377"/>
      <c r="Z210" s="1377"/>
      <c r="AA210" s="1377"/>
      <c r="AB210" s="1377"/>
      <c r="AC210" s="1377"/>
      <c r="AD210" s="1377"/>
      <c r="AE210" s="1377"/>
      <c r="AF210" s="1377"/>
      <c r="AG210" s="1377"/>
      <c r="AH210" s="1377"/>
      <c r="AI210" s="1377"/>
      <c r="AJ210" s="1377"/>
      <c r="AK210" s="1377"/>
      <c r="AL210" s="1377"/>
      <c r="AM210" s="1395"/>
    </row>
    <row r="211" spans="1:39">
      <c r="A211" s="1352"/>
      <c r="B211" s="1392"/>
      <c r="C211" s="1398" t="s">
        <v>230</v>
      </c>
      <c r="D211" s="1398"/>
      <c r="E211" s="1398"/>
      <c r="F211" s="1398"/>
      <c r="G211" s="1398"/>
      <c r="H211" s="1398"/>
      <c r="I211" s="1398"/>
      <c r="J211" s="1398"/>
      <c r="K211" s="1398"/>
      <c r="L211" s="1398"/>
      <c r="M211" s="1398"/>
      <c r="N211" s="1398"/>
      <c r="O211" s="1398"/>
      <c r="P211" s="1398"/>
      <c r="Q211" s="1398"/>
      <c r="R211" s="1398"/>
      <c r="S211" s="1398"/>
      <c r="T211" s="1398"/>
      <c r="U211" s="1396"/>
      <c r="V211" s="1384"/>
      <c r="W211" s="1384"/>
      <c r="X211" s="1384"/>
      <c r="Y211" s="1384"/>
      <c r="Z211" s="1384"/>
      <c r="AA211" s="1384"/>
      <c r="AB211" s="1384"/>
      <c r="AC211" s="1384"/>
      <c r="AD211" s="1384"/>
      <c r="AE211" s="1384"/>
      <c r="AF211" s="1384"/>
      <c r="AG211" s="1384"/>
      <c r="AH211" s="1384"/>
      <c r="AI211" s="1384"/>
      <c r="AJ211" s="1384"/>
      <c r="AK211" s="1384"/>
      <c r="AL211" s="1384"/>
      <c r="AM211" s="1385"/>
    </row>
  </sheetData>
  <sheetProtection algorithmName="SHA-512" hashValue="y4RD7/v+WjgcFtt3oECDauQv6UFdfPZj+b7cbvfFtCdELMMx/Qvi0B1sNvGKaQpYAYQTwEoitkGfF5YtVAEY5Q==" saltValue="4x5nbBujUDtMNZIz2jSOvg==" spinCount="100000" sheet="1" formatCells="0"/>
  <mergeCells count="378">
    <mergeCell ref="AE204:AF204"/>
    <mergeCell ref="U205:W205"/>
    <mergeCell ref="X205:AM205"/>
    <mergeCell ref="U206:AM209"/>
    <mergeCell ref="A210:B211"/>
    <mergeCell ref="C210:T210"/>
    <mergeCell ref="U210:AM211"/>
    <mergeCell ref="C211:T211"/>
    <mergeCell ref="C203:T209"/>
    <mergeCell ref="U203:W203"/>
    <mergeCell ref="X203:Y203"/>
    <mergeCell ref="Z203:AA203"/>
    <mergeCell ref="AC203:AD203"/>
    <mergeCell ref="X204:Y204"/>
    <mergeCell ref="Z204:AA204"/>
    <mergeCell ref="AB204:AC204"/>
    <mergeCell ref="A199:B209"/>
    <mergeCell ref="AC200:AM200"/>
    <mergeCell ref="C201:T202"/>
    <mergeCell ref="U201:V201"/>
    <mergeCell ref="W201:AM201"/>
    <mergeCell ref="U202:V202"/>
    <mergeCell ref="W202:Y202"/>
    <mergeCell ref="Z202:AB202"/>
    <mergeCell ref="AC202:AM202"/>
    <mergeCell ref="U194:AM194"/>
    <mergeCell ref="E195:T198"/>
    <mergeCell ref="U195:AM198"/>
    <mergeCell ref="C199:I199"/>
    <mergeCell ref="U199:V199"/>
    <mergeCell ref="W199:AM199"/>
    <mergeCell ref="U200:V200"/>
    <mergeCell ref="W200:Y200"/>
    <mergeCell ref="Z200:AB200"/>
    <mergeCell ref="A188:B189"/>
    <mergeCell ref="C188:T188"/>
    <mergeCell ref="U188:AM189"/>
    <mergeCell ref="C189:T189"/>
    <mergeCell ref="A190:B198"/>
    <mergeCell ref="C190:T190"/>
    <mergeCell ref="U190:V193"/>
    <mergeCell ref="W190:AM193"/>
    <mergeCell ref="C191:T193"/>
    <mergeCell ref="E194:T194"/>
    <mergeCell ref="A184:B185"/>
    <mergeCell ref="C184:T184"/>
    <mergeCell ref="U184:AM185"/>
    <mergeCell ref="C185:T185"/>
    <mergeCell ref="A186:B187"/>
    <mergeCell ref="C186:T186"/>
    <mergeCell ref="U186:AM187"/>
    <mergeCell ref="C187:T187"/>
    <mergeCell ref="N180:T180"/>
    <mergeCell ref="U180:AM180"/>
    <mergeCell ref="N181:T181"/>
    <mergeCell ref="U181:AM181"/>
    <mergeCell ref="A182:B183"/>
    <mergeCell ref="C182:T182"/>
    <mergeCell ref="U182:AM183"/>
    <mergeCell ref="C183:T183"/>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N169:T169"/>
    <mergeCell ref="U169:AM169"/>
    <mergeCell ref="N170:T170"/>
    <mergeCell ref="U170:AM170"/>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AE154:AF154"/>
    <mergeCell ref="U155:W155"/>
    <mergeCell ref="X155:AM155"/>
    <mergeCell ref="U156:AM159"/>
    <mergeCell ref="A160:B161"/>
    <mergeCell ref="C160:T160"/>
    <mergeCell ref="U160:AM161"/>
    <mergeCell ref="C161:T161"/>
    <mergeCell ref="C153:T159"/>
    <mergeCell ref="U153:W153"/>
    <mergeCell ref="X153:Y153"/>
    <mergeCell ref="Z153:AA153"/>
    <mergeCell ref="AC153:AD153"/>
    <mergeCell ref="X154:Y154"/>
    <mergeCell ref="Z154:AA154"/>
    <mergeCell ref="AB154:AC154"/>
    <mergeCell ref="A149:B159"/>
    <mergeCell ref="AC150:AM150"/>
    <mergeCell ref="C151:T152"/>
    <mergeCell ref="U151:V151"/>
    <mergeCell ref="W151:AM151"/>
    <mergeCell ref="U152:V152"/>
    <mergeCell ref="W152:Y152"/>
    <mergeCell ref="Z152:AB152"/>
    <mergeCell ref="AC152:AM152"/>
    <mergeCell ref="U144:AM144"/>
    <mergeCell ref="E145:T148"/>
    <mergeCell ref="U145:AM148"/>
    <mergeCell ref="C149:I149"/>
    <mergeCell ref="U149:V149"/>
    <mergeCell ref="W149:AM149"/>
    <mergeCell ref="U150:V150"/>
    <mergeCell ref="W150:Y150"/>
    <mergeCell ref="Z150:AB150"/>
    <mergeCell ref="A138:B139"/>
    <mergeCell ref="C138:T138"/>
    <mergeCell ref="U138:AM139"/>
    <mergeCell ref="C139:T139"/>
    <mergeCell ref="A140:B148"/>
    <mergeCell ref="C140:T140"/>
    <mergeCell ref="U140:V143"/>
    <mergeCell ref="W140:AM143"/>
    <mergeCell ref="C141:T143"/>
    <mergeCell ref="E144:T144"/>
    <mergeCell ref="A134:B135"/>
    <mergeCell ref="C134:T134"/>
    <mergeCell ref="U134:AM135"/>
    <mergeCell ref="C135:T135"/>
    <mergeCell ref="A136:B137"/>
    <mergeCell ref="C136:T136"/>
    <mergeCell ref="U136:AM137"/>
    <mergeCell ref="C137:T137"/>
    <mergeCell ref="N131:T131"/>
    <mergeCell ref="U131:AM131"/>
    <mergeCell ref="A132:B133"/>
    <mergeCell ref="C132:T132"/>
    <mergeCell ref="U132:AM133"/>
    <mergeCell ref="C133:T133"/>
    <mergeCell ref="N128:T128"/>
    <mergeCell ref="U128:AM128"/>
    <mergeCell ref="N129:T129"/>
    <mergeCell ref="U129:AM129"/>
    <mergeCell ref="N130:T130"/>
    <mergeCell ref="U130:AM130"/>
    <mergeCell ref="A123:B131"/>
    <mergeCell ref="C123:T123"/>
    <mergeCell ref="U123:AM124"/>
    <mergeCell ref="C124:T124"/>
    <mergeCell ref="N125:T125"/>
    <mergeCell ref="U125:AM125"/>
    <mergeCell ref="N126:T126"/>
    <mergeCell ref="U126:AM126"/>
    <mergeCell ref="N127:T127"/>
    <mergeCell ref="U127:AM127"/>
    <mergeCell ref="N122:T122"/>
    <mergeCell ref="U122:AM122"/>
    <mergeCell ref="U116:AM116"/>
    <mergeCell ref="N117:T117"/>
    <mergeCell ref="U117:AM117"/>
    <mergeCell ref="N118:T118"/>
    <mergeCell ref="U118:AM118"/>
    <mergeCell ref="N119:T119"/>
    <mergeCell ref="U119:AM119"/>
    <mergeCell ref="U105:AM108"/>
    <mergeCell ref="A109:B110"/>
    <mergeCell ref="C109:T109"/>
    <mergeCell ref="U109:AM110"/>
    <mergeCell ref="C110:T110"/>
    <mergeCell ref="A114:B122"/>
    <mergeCell ref="C114:T114"/>
    <mergeCell ref="U114:AM115"/>
    <mergeCell ref="C115:T115"/>
    <mergeCell ref="N116:T116"/>
    <mergeCell ref="C102:T108"/>
    <mergeCell ref="A98:B108"/>
    <mergeCell ref="C98:I98"/>
    <mergeCell ref="U98:V98"/>
    <mergeCell ref="W98:AM98"/>
    <mergeCell ref="U99:V99"/>
    <mergeCell ref="W99:Y99"/>
    <mergeCell ref="Z99:AB99"/>
    <mergeCell ref="AC99:AM99"/>
    <mergeCell ref="C100:T101"/>
    <mergeCell ref="N120:T120"/>
    <mergeCell ref="U120:AM120"/>
    <mergeCell ref="N121:T121"/>
    <mergeCell ref="U121:AM121"/>
    <mergeCell ref="X103:Y103"/>
    <mergeCell ref="Z103:AA103"/>
    <mergeCell ref="AB103:AC103"/>
    <mergeCell ref="AE103:AF103"/>
    <mergeCell ref="U104:W104"/>
    <mergeCell ref="X104:AM104"/>
    <mergeCell ref="W100:AM100"/>
    <mergeCell ref="U101:V101"/>
    <mergeCell ref="W101:Y101"/>
    <mergeCell ref="Z101:AB101"/>
    <mergeCell ref="AC101:AM101"/>
    <mergeCell ref="U102:W102"/>
    <mergeCell ref="X102:Y102"/>
    <mergeCell ref="Z102:AA102"/>
    <mergeCell ref="AC102:AD102"/>
    <mergeCell ref="U100:V100"/>
    <mergeCell ref="A89:B97"/>
    <mergeCell ref="C89:T89"/>
    <mergeCell ref="U89:V92"/>
    <mergeCell ref="W89:AM92"/>
    <mergeCell ref="C90:T92"/>
    <mergeCell ref="E93:T93"/>
    <mergeCell ref="U93:AM93"/>
    <mergeCell ref="E94:T97"/>
    <mergeCell ref="U94:AM97"/>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A79:B80"/>
    <mergeCell ref="C79:T79"/>
    <mergeCell ref="U79:AM80"/>
    <mergeCell ref="C80:T80"/>
    <mergeCell ref="AE67:AF67"/>
    <mergeCell ref="U68:W68"/>
    <mergeCell ref="X68:AM68"/>
    <mergeCell ref="U69:AM72"/>
    <mergeCell ref="A73:B74"/>
    <mergeCell ref="C73:T73"/>
    <mergeCell ref="U73:AM74"/>
    <mergeCell ref="C74:T74"/>
    <mergeCell ref="C66:T72"/>
    <mergeCell ref="U66:W66"/>
    <mergeCell ref="X66:Y66"/>
    <mergeCell ref="Z66:AA66"/>
    <mergeCell ref="AC66:AD66"/>
    <mergeCell ref="X67:Y67"/>
    <mergeCell ref="Z67:AA67"/>
    <mergeCell ref="AB67:AC67"/>
    <mergeCell ref="A62:B72"/>
    <mergeCell ref="C62:I62"/>
    <mergeCell ref="U62:V62"/>
    <mergeCell ref="W62:AM62"/>
    <mergeCell ref="AC65:AM65"/>
    <mergeCell ref="U57:AM57"/>
    <mergeCell ref="E58:T61"/>
    <mergeCell ref="U58:AM61"/>
    <mergeCell ref="A77:B78"/>
    <mergeCell ref="C77:T77"/>
    <mergeCell ref="U77:AM78"/>
    <mergeCell ref="C78:T78"/>
    <mergeCell ref="C64:T65"/>
    <mergeCell ref="U64:V64"/>
    <mergeCell ref="W64:AM64"/>
    <mergeCell ref="U65:V65"/>
    <mergeCell ref="W65:Y65"/>
    <mergeCell ref="Z65:AB65"/>
    <mergeCell ref="A47:B48"/>
    <mergeCell ref="C47:T47"/>
    <mergeCell ref="U47:AM48"/>
    <mergeCell ref="C48:T48"/>
    <mergeCell ref="A49:B50"/>
    <mergeCell ref="C49:T49"/>
    <mergeCell ref="U49:AM50"/>
    <mergeCell ref="C50:T50"/>
    <mergeCell ref="U63:V63"/>
    <mergeCell ref="W63:Y63"/>
    <mergeCell ref="Z63:AB63"/>
    <mergeCell ref="A51:B52"/>
    <mergeCell ref="C51:T51"/>
    <mergeCell ref="U51:AM52"/>
    <mergeCell ref="C52:T52"/>
    <mergeCell ref="A53:B61"/>
    <mergeCell ref="C53:T53"/>
    <mergeCell ref="U53:V56"/>
    <mergeCell ref="W53:AM56"/>
    <mergeCell ref="C54:T56"/>
    <mergeCell ref="E57:T57"/>
    <mergeCell ref="AC63:AM63"/>
    <mergeCell ref="W33:AM33"/>
    <mergeCell ref="U34:V34"/>
    <mergeCell ref="W34:Y34"/>
    <mergeCell ref="A43:B44"/>
    <mergeCell ref="C43:T43"/>
    <mergeCell ref="U43:AM44"/>
    <mergeCell ref="C44:T44"/>
    <mergeCell ref="A45:B46"/>
    <mergeCell ref="C45:T45"/>
    <mergeCell ref="U45:AM46"/>
    <mergeCell ref="C46:T46"/>
    <mergeCell ref="A41:B42"/>
    <mergeCell ref="C41:T41"/>
    <mergeCell ref="U41:AM42"/>
    <mergeCell ref="C42:T42"/>
    <mergeCell ref="C27:T27"/>
    <mergeCell ref="U27:V27"/>
    <mergeCell ref="W27:AM27"/>
    <mergeCell ref="A28:B36"/>
    <mergeCell ref="C28:T29"/>
    <mergeCell ref="U28:AM30"/>
    <mergeCell ref="C30:T30"/>
    <mergeCell ref="C31:T31"/>
    <mergeCell ref="U31:V31"/>
    <mergeCell ref="A19:B27"/>
    <mergeCell ref="C19:T19"/>
    <mergeCell ref="U19:AM22"/>
    <mergeCell ref="C20:T21"/>
    <mergeCell ref="Z34:AB34"/>
    <mergeCell ref="AC34:AM34"/>
    <mergeCell ref="C35:T36"/>
    <mergeCell ref="U35:AM36"/>
    <mergeCell ref="W31:AM31"/>
    <mergeCell ref="C32:T34"/>
    <mergeCell ref="U32:V32"/>
    <mergeCell ref="W32:Y32"/>
    <mergeCell ref="Z32:AB32"/>
    <mergeCell ref="AC32:AM32"/>
    <mergeCell ref="U33:V33"/>
    <mergeCell ref="AN20:AT22"/>
    <mergeCell ref="C22:P22"/>
    <mergeCell ref="Q22:T22"/>
    <mergeCell ref="E23:T23"/>
    <mergeCell ref="U23:AM23"/>
    <mergeCell ref="E24:T26"/>
    <mergeCell ref="U17:AM17"/>
    <mergeCell ref="A18:B18"/>
    <mergeCell ref="C18:T18"/>
    <mergeCell ref="U18:V18"/>
    <mergeCell ref="W18:X18"/>
    <mergeCell ref="Z18:AA18"/>
    <mergeCell ref="AE18:AF18"/>
    <mergeCell ref="AG18:AH18"/>
    <mergeCell ref="AJ18:AK18"/>
    <mergeCell ref="U24:AM26"/>
    <mergeCell ref="S10:X10"/>
    <mergeCell ref="Y10:AK10"/>
    <mergeCell ref="AL10:AM10"/>
    <mergeCell ref="A15:B17"/>
    <mergeCell ref="C15:P15"/>
    <mergeCell ref="Q15:T15"/>
    <mergeCell ref="U15:AM15"/>
    <mergeCell ref="D16:T16"/>
    <mergeCell ref="U16:AM16"/>
    <mergeCell ref="D17:T17"/>
    <mergeCell ref="S7:X7"/>
    <mergeCell ref="Y7:AM7"/>
    <mergeCell ref="S8:X8"/>
    <mergeCell ref="Y8:AM8"/>
    <mergeCell ref="S9:X9"/>
    <mergeCell ref="Y9:AM9"/>
    <mergeCell ref="AL1:AM1"/>
    <mergeCell ref="A2:AM3"/>
    <mergeCell ref="AC4:AM4"/>
    <mergeCell ref="S6:X6"/>
    <mergeCell ref="Y6:AC6"/>
    <mergeCell ref="AD6:AK6"/>
    <mergeCell ref="AL6:AM6"/>
  </mergeCells>
  <phoneticPr fontId="2"/>
  <conditionalFormatting sqref="U18 Z18:AA18 AE18 AJ18:AK18 AG18 W18">
    <cfRule type="containsBlanks" dxfId="7" priority="8">
      <formula>LEN(TRIM(U18))=0</formula>
    </cfRule>
  </conditionalFormatting>
  <conditionalFormatting sqref="U18:V18">
    <cfRule type="containsBlanks" dxfId="6" priority="7">
      <formula>LEN(TRIM(U18))=0</formula>
    </cfRule>
  </conditionalFormatting>
  <conditionalFormatting sqref="AE18:AF18">
    <cfRule type="containsBlanks" dxfId="5" priority="6">
      <formula>LEN(TRIM(AE18))=0</formula>
    </cfRule>
  </conditionalFormatting>
  <conditionalFormatting sqref="AC99 AC101 Z32 Z34 U35:AM36 Z63 Z65 Z66:AA66 AB67:AC67 U69:AM72 AC32 AC34 AC63 AC66:AD66 AE67:AF67">
    <cfRule type="containsBlanks" dxfId="4" priority="5">
      <formula>LEN(TRIM(U32))=0</formula>
    </cfRule>
  </conditionalFormatting>
  <conditionalFormatting sqref="Z102:AA102 AC102:AD102 AB103:AC103 AE103:AF103 U105:AM108 Z153:AD153 AB154:AC154 AE154:AF154 U156:AM159">
    <cfRule type="containsBlanks" dxfId="3" priority="4">
      <formula>LEN(TRIM(U102))=0</formula>
    </cfRule>
  </conditionalFormatting>
  <conditionalFormatting sqref="Z203:AA203 AC203:AD203 AB204:AC204 AE204:AF204 U206:AM209">
    <cfRule type="containsBlanks" dxfId="2" priority="3">
      <formula>LEN(TRIM(U203))=0</formula>
    </cfRule>
  </conditionalFormatting>
  <conditionalFormatting sqref="W18:X18 Z18:AA18 AG18:AH18 AJ18:AK18">
    <cfRule type="containsBlanks" dxfId="1" priority="2">
      <formula>LEN(TRIM(W18))=0</formula>
    </cfRule>
  </conditionalFormatting>
  <conditionalFormatting sqref="AC65">
    <cfRule type="containsBlanks" dxfId="0" priority="1">
      <formula>LEN(TRIM(AC65))=0</formula>
    </cfRule>
  </conditionalFormatting>
  <pageMargins left="0.7" right="0.7" top="0.75" bottom="0.75" header="0.3" footer="0.3"/>
  <pageSetup paperSize="9" scale="91" fitToHeight="0" orientation="portrait" r:id="rId1"/>
  <rowBreaks count="4" manualBreakCount="4">
    <brk id="37" max="38" man="1"/>
    <brk id="75" max="38" man="1"/>
    <brk id="111" max="38" man="1"/>
    <brk id="162"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S85"/>
  <sheetViews>
    <sheetView view="pageBreakPreview" topLeftCell="A55" zoomScale="90" zoomScaleNormal="100" zoomScaleSheetLayoutView="90" workbookViewId="0">
      <selection activeCell="U59" sqref="U59:AM59"/>
    </sheetView>
  </sheetViews>
  <sheetFormatPr defaultRowHeight="13.5"/>
  <cols>
    <col min="1" max="7" width="2.25" style="1" customWidth="1"/>
    <col min="8" max="8" width="1.125" style="1" customWidth="1"/>
    <col min="9" max="9" width="2.75" style="1" customWidth="1"/>
    <col min="10" max="39" width="2.25" style="1" customWidth="1"/>
    <col min="40" max="40" width="6.25" style="1" customWidth="1"/>
    <col min="41" max="16384" width="9" style="1"/>
  </cols>
  <sheetData>
    <row r="1" spans="1:39">
      <c r="A1" s="1" t="s">
        <v>267</v>
      </c>
    </row>
    <row r="2" spans="1:39" ht="13.5" customHeight="1">
      <c r="A2" s="1479" t="s">
        <v>268</v>
      </c>
      <c r="B2" s="1479"/>
      <c r="C2" s="1479"/>
      <c r="D2" s="1479"/>
      <c r="E2" s="1479"/>
      <c r="F2" s="1479"/>
      <c r="G2" s="1479"/>
      <c r="H2" s="1479"/>
      <c r="I2" s="1479"/>
      <c r="J2" s="1479"/>
      <c r="K2" s="1479"/>
      <c r="L2" s="1479"/>
      <c r="M2" s="1479"/>
      <c r="N2" s="1479"/>
      <c r="O2" s="1479"/>
      <c r="P2" s="1479"/>
      <c r="Q2" s="1479"/>
      <c r="R2" s="1479"/>
      <c r="S2" s="1479"/>
      <c r="T2" s="1479"/>
      <c r="U2" s="1479"/>
      <c r="V2" s="1479"/>
      <c r="W2" s="1479"/>
      <c r="X2" s="1479"/>
      <c r="Y2" s="1479"/>
      <c r="Z2" s="1479"/>
      <c r="AA2" s="1479"/>
      <c r="AB2" s="1479"/>
      <c r="AC2" s="1479"/>
      <c r="AD2" s="1479"/>
      <c r="AE2" s="1479"/>
      <c r="AF2" s="1479"/>
      <c r="AG2" s="1479"/>
      <c r="AH2" s="1479"/>
      <c r="AI2" s="1479"/>
      <c r="AJ2" s="1479"/>
      <c r="AK2" s="1479"/>
      <c r="AL2" s="1479"/>
      <c r="AM2" s="1479"/>
    </row>
    <row r="3" spans="1:39" ht="13.5" customHeight="1">
      <c r="A3" s="1479"/>
      <c r="B3" s="1479"/>
      <c r="C3" s="1479"/>
      <c r="D3" s="1479"/>
      <c r="E3" s="1479"/>
      <c r="F3" s="1479"/>
      <c r="G3" s="1479"/>
      <c r="H3" s="1479"/>
      <c r="I3" s="1479"/>
      <c r="J3" s="1479"/>
      <c r="K3" s="1479"/>
      <c r="L3" s="1479"/>
      <c r="M3" s="1479"/>
      <c r="N3" s="1479"/>
      <c r="O3" s="1479"/>
      <c r="P3" s="1479"/>
      <c r="Q3" s="1479"/>
      <c r="R3" s="1479"/>
      <c r="S3" s="1479"/>
      <c r="T3" s="1479"/>
      <c r="U3" s="1479"/>
      <c r="V3" s="1479"/>
      <c r="W3" s="1479"/>
      <c r="X3" s="1479"/>
      <c r="Y3" s="1479"/>
      <c r="Z3" s="1479"/>
      <c r="AA3" s="1479"/>
      <c r="AB3" s="1479"/>
      <c r="AC3" s="1479"/>
      <c r="AD3" s="1479"/>
      <c r="AE3" s="1479"/>
      <c r="AF3" s="1479"/>
      <c r="AG3" s="1479"/>
      <c r="AH3" s="1479"/>
      <c r="AI3" s="1479"/>
      <c r="AJ3" s="1479"/>
      <c r="AK3" s="1479"/>
      <c r="AL3" s="1479"/>
      <c r="AM3" s="1479"/>
    </row>
    <row r="4" spans="1:39" ht="13.5" customHeight="1">
      <c r="A4" s="2"/>
      <c r="B4" s="2"/>
      <c r="C4" s="2"/>
      <c r="D4" s="2"/>
      <c r="E4" s="2"/>
      <c r="F4" s="2"/>
      <c r="G4" s="2"/>
      <c r="H4" s="2"/>
      <c r="I4" s="2"/>
      <c r="J4" s="2"/>
      <c r="K4" s="2"/>
      <c r="L4" s="2"/>
      <c r="M4" s="2"/>
      <c r="N4" s="2"/>
      <c r="O4" s="2"/>
      <c r="P4" s="2"/>
      <c r="Q4" s="2"/>
      <c r="R4" s="2"/>
      <c r="AC4" s="1335">
        <f ca="1">TODAY()</f>
        <v>44117</v>
      </c>
      <c r="AD4" s="1335"/>
      <c r="AE4" s="1335"/>
      <c r="AF4" s="1335"/>
      <c r="AG4" s="1335"/>
      <c r="AH4" s="1335"/>
      <c r="AI4" s="1335"/>
      <c r="AJ4" s="1335"/>
      <c r="AK4" s="1335"/>
      <c r="AL4" s="1335"/>
      <c r="AM4" s="1335"/>
    </row>
    <row r="5" spans="1:39" ht="13.5" customHeight="1" thickBot="1">
      <c r="A5" s="1" t="s">
        <v>169</v>
      </c>
      <c r="B5" s="2"/>
      <c r="C5" s="2"/>
      <c r="D5" s="2"/>
      <c r="E5" s="2"/>
      <c r="F5" s="2"/>
      <c r="G5" s="2"/>
      <c r="H5" s="2"/>
      <c r="I5" s="2"/>
      <c r="J5" s="2"/>
      <c r="K5" s="2"/>
      <c r="L5" s="2"/>
      <c r="M5" s="2"/>
      <c r="N5" s="2"/>
      <c r="O5" s="2"/>
      <c r="P5" s="2"/>
      <c r="Q5" s="2"/>
      <c r="R5" s="2"/>
    </row>
    <row r="6" spans="1:39">
      <c r="V6" s="1480" t="s">
        <v>13</v>
      </c>
      <c r="W6" s="1481"/>
      <c r="X6" s="1481"/>
      <c r="Y6" s="1481"/>
      <c r="Z6" s="1481"/>
      <c r="AA6" s="1481"/>
      <c r="AB6" s="1482"/>
      <c r="AC6" s="1483" t="s">
        <v>168</v>
      </c>
      <c r="AD6" s="1484"/>
      <c r="AE6" s="1484"/>
      <c r="AF6" s="1484"/>
      <c r="AG6" s="1484">
        <f>⑤⑧処遇Ⅰ入力シート!I7</f>
        <v>0</v>
      </c>
      <c r="AH6" s="1484"/>
      <c r="AI6" s="1484"/>
      <c r="AJ6" s="1484"/>
      <c r="AK6" s="1484"/>
      <c r="AL6" s="1484" t="s">
        <v>31</v>
      </c>
      <c r="AM6" s="1485"/>
    </row>
    <row r="7" spans="1:39">
      <c r="V7" s="1322" t="s">
        <v>14</v>
      </c>
      <c r="W7" s="1323"/>
      <c r="X7" s="1323"/>
      <c r="Y7" s="1323"/>
      <c r="Z7" s="1323"/>
      <c r="AA7" s="1323"/>
      <c r="AB7" s="1324"/>
      <c r="AC7" s="1380">
        <f>⑤⑧処遇Ⅰ入力シート!E8</f>
        <v>0</v>
      </c>
      <c r="AD7" s="1323"/>
      <c r="AE7" s="1323"/>
      <c r="AF7" s="1323"/>
      <c r="AG7" s="1323"/>
      <c r="AH7" s="1323"/>
      <c r="AI7" s="1323"/>
      <c r="AJ7" s="1323"/>
      <c r="AK7" s="1323"/>
      <c r="AL7" s="1323"/>
      <c r="AM7" s="1478"/>
    </row>
    <row r="8" spans="1:39">
      <c r="V8" s="1322" t="s">
        <v>15</v>
      </c>
      <c r="W8" s="1323"/>
      <c r="X8" s="1323"/>
      <c r="Y8" s="1323"/>
      <c r="Z8" s="1323"/>
      <c r="AA8" s="1323"/>
      <c r="AB8" s="1324"/>
      <c r="AC8" s="1330">
        <f>⑤⑧処遇Ⅰ入力シート!E9</f>
        <v>0</v>
      </c>
      <c r="AD8" s="1331"/>
      <c r="AE8" s="1331"/>
      <c r="AF8" s="1331"/>
      <c r="AG8" s="1331"/>
      <c r="AH8" s="1331"/>
      <c r="AI8" s="1331"/>
      <c r="AJ8" s="1331"/>
      <c r="AK8" s="1331"/>
      <c r="AL8" s="1331"/>
      <c r="AM8" s="1332"/>
    </row>
    <row r="9" spans="1:39">
      <c r="V9" s="1322" t="s">
        <v>16</v>
      </c>
      <c r="W9" s="1323"/>
      <c r="X9" s="1323"/>
      <c r="Y9" s="1323"/>
      <c r="Z9" s="1323"/>
      <c r="AA9" s="1323"/>
      <c r="AB9" s="1324"/>
      <c r="AC9" s="1380">
        <f>⑤⑧処遇Ⅰ入力シート!E10</f>
        <v>0</v>
      </c>
      <c r="AD9" s="1323"/>
      <c r="AE9" s="1323"/>
      <c r="AF9" s="1323"/>
      <c r="AG9" s="1323"/>
      <c r="AH9" s="1323"/>
      <c r="AI9" s="1323"/>
      <c r="AJ9" s="1323"/>
      <c r="AK9" s="1323"/>
      <c r="AL9" s="1323"/>
      <c r="AM9" s="1478"/>
    </row>
    <row r="10" spans="1:39" ht="15" thickBot="1">
      <c r="V10" s="1486" t="s">
        <v>32</v>
      </c>
      <c r="W10" s="1487"/>
      <c r="X10" s="1487"/>
      <c r="Y10" s="1487"/>
      <c r="Z10" s="1487"/>
      <c r="AA10" s="1487"/>
      <c r="AB10" s="1488"/>
      <c r="AC10" s="1489">
        <f>⑤⑧処遇Ⅰ入力シート!E11</f>
        <v>0</v>
      </c>
      <c r="AD10" s="1487"/>
      <c r="AE10" s="1487"/>
      <c r="AF10" s="1487"/>
      <c r="AG10" s="1487"/>
      <c r="AH10" s="1487"/>
      <c r="AI10" s="1487"/>
      <c r="AJ10" s="1487"/>
      <c r="AK10" s="1487"/>
      <c r="AL10" s="1490" t="s">
        <v>269</v>
      </c>
      <c r="AM10" s="1491"/>
    </row>
    <row r="11" spans="1:39" ht="9.75" customHeight="1"/>
    <row r="12" spans="1:39">
      <c r="A12" s="1" t="s">
        <v>174</v>
      </c>
    </row>
    <row r="13" spans="1:39" ht="5.25" customHeight="1"/>
    <row r="14" spans="1:39">
      <c r="A14" s="1" t="s">
        <v>270</v>
      </c>
    </row>
    <row r="15" spans="1:39" ht="18.75" customHeight="1">
      <c r="A15" s="1348" t="s">
        <v>176</v>
      </c>
      <c r="B15" s="1349"/>
      <c r="C15" s="1354" t="s">
        <v>271</v>
      </c>
      <c r="D15" s="1400"/>
      <c r="E15" s="1400"/>
      <c r="F15" s="1400"/>
      <c r="G15" s="1400"/>
      <c r="H15" s="1400"/>
      <c r="I15" s="1400"/>
      <c r="J15" s="1400"/>
      <c r="K15" s="1400"/>
      <c r="L15" s="1400"/>
      <c r="M15" s="1400"/>
      <c r="N15" s="1400"/>
      <c r="O15" s="1400"/>
      <c r="P15" s="1400"/>
      <c r="Q15" s="1400"/>
      <c r="R15" s="1400"/>
      <c r="S15" s="1400"/>
      <c r="T15" s="1401"/>
      <c r="U15" s="1358"/>
      <c r="V15" s="1359"/>
      <c r="W15" s="1359"/>
      <c r="X15" s="1359"/>
      <c r="Y15" s="1359"/>
      <c r="Z15" s="1359"/>
      <c r="AA15" s="1359"/>
      <c r="AB15" s="1359"/>
      <c r="AC15" s="1359"/>
      <c r="AD15" s="1359"/>
      <c r="AE15" s="1359"/>
      <c r="AF15" s="1359"/>
      <c r="AG15" s="1359"/>
      <c r="AH15" s="1359"/>
      <c r="AI15" s="1359"/>
      <c r="AJ15" s="1359"/>
      <c r="AK15" s="1359"/>
      <c r="AL15" s="1359"/>
      <c r="AM15" s="1360"/>
    </row>
    <row r="16" spans="1:39" ht="18.75" customHeight="1">
      <c r="A16" s="1350"/>
      <c r="B16" s="1351"/>
      <c r="C16" s="38"/>
      <c r="D16" s="40"/>
      <c r="E16" s="17" t="s">
        <v>272</v>
      </c>
      <c r="F16" s="17"/>
      <c r="G16" s="41"/>
      <c r="H16" s="41"/>
      <c r="I16" s="41"/>
      <c r="J16" s="41"/>
      <c r="K16" s="41"/>
      <c r="L16" s="41"/>
      <c r="M16" s="41"/>
      <c r="N16" s="41"/>
      <c r="O16" s="41"/>
      <c r="P16" s="41"/>
      <c r="Q16" s="41"/>
      <c r="R16" s="41"/>
      <c r="S16" s="41"/>
      <c r="T16" s="42"/>
      <c r="U16" s="1403"/>
      <c r="V16" s="1377"/>
      <c r="W16" s="1377"/>
      <c r="X16" s="1377"/>
      <c r="Y16" s="1377"/>
      <c r="Z16" s="1377"/>
      <c r="AA16" s="1377"/>
      <c r="AB16" s="1377"/>
      <c r="AC16" s="1377"/>
      <c r="AD16" s="1377"/>
      <c r="AE16" s="1377"/>
      <c r="AF16" s="1377"/>
      <c r="AG16" s="1377"/>
      <c r="AH16" s="1377"/>
      <c r="AI16" s="1377"/>
      <c r="AJ16" s="1377"/>
      <c r="AK16" s="1377"/>
      <c r="AL16" s="1377"/>
      <c r="AM16" s="1395"/>
    </row>
    <row r="17" spans="1:39" ht="18.75" customHeight="1">
      <c r="A17" s="1350"/>
      <c r="B17" s="1351"/>
      <c r="C17" s="38"/>
      <c r="D17" s="39"/>
      <c r="E17" s="43"/>
      <c r="F17" s="44"/>
      <c r="G17" s="45" t="s">
        <v>273</v>
      </c>
      <c r="H17" s="46"/>
      <c r="I17" s="45"/>
      <c r="J17" s="45"/>
      <c r="K17" s="45"/>
      <c r="L17" s="45"/>
      <c r="M17" s="45"/>
      <c r="N17" s="45"/>
      <c r="O17" s="45"/>
      <c r="P17" s="45"/>
      <c r="Q17" s="45"/>
      <c r="R17" s="45"/>
      <c r="S17" s="45"/>
      <c r="T17" s="47"/>
      <c r="U17" s="1492">
        <f>'③処遇Ⅱ及び職員処遇入力シート '!E44</f>
        <v>0</v>
      </c>
      <c r="V17" s="1493"/>
      <c r="W17" s="1493"/>
      <c r="X17" s="1493"/>
      <c r="Y17" s="1493"/>
      <c r="Z17" s="1493"/>
      <c r="AA17" s="1493"/>
      <c r="AB17" s="1493"/>
      <c r="AC17" s="1493"/>
      <c r="AD17" s="1493"/>
      <c r="AE17" s="1493"/>
      <c r="AF17" s="1493"/>
      <c r="AG17" s="1493"/>
      <c r="AH17" s="1493"/>
      <c r="AI17" s="1493"/>
      <c r="AJ17" s="1493"/>
      <c r="AK17" s="1493"/>
      <c r="AL17" s="1493"/>
      <c r="AM17" s="1494"/>
    </row>
    <row r="18" spans="1:39" ht="18.75" customHeight="1">
      <c r="A18" s="1350"/>
      <c r="B18" s="1351"/>
      <c r="C18" s="38"/>
      <c r="D18" s="39"/>
      <c r="E18" s="43"/>
      <c r="F18" s="44"/>
      <c r="G18" s="48" t="s">
        <v>274</v>
      </c>
      <c r="H18" s="49"/>
      <c r="I18" s="48"/>
      <c r="J18" s="48"/>
      <c r="K18" s="48"/>
      <c r="L18" s="48"/>
      <c r="M18" s="48"/>
      <c r="N18" s="48"/>
      <c r="O18" s="48"/>
      <c r="P18" s="48"/>
      <c r="Q18" s="48"/>
      <c r="R18" s="48"/>
      <c r="S18" s="48"/>
      <c r="T18" s="50"/>
      <c r="U18" s="1495">
        <f>'③処遇Ⅱ及び職員処遇入力シート '!B44</f>
        <v>0</v>
      </c>
      <c r="V18" s="1496"/>
      <c r="W18" s="1496"/>
      <c r="X18" s="1496"/>
      <c r="Y18" s="1496"/>
      <c r="Z18" s="1496"/>
      <c r="AA18" s="1496"/>
      <c r="AB18" s="1496"/>
      <c r="AC18" s="1496"/>
      <c r="AD18" s="1496"/>
      <c r="AE18" s="1496"/>
      <c r="AF18" s="1496"/>
      <c r="AG18" s="1496"/>
      <c r="AH18" s="1496"/>
      <c r="AI18" s="1496"/>
      <c r="AJ18" s="1496"/>
      <c r="AK18" s="1496"/>
      <c r="AL18" s="1496"/>
      <c r="AM18" s="1497"/>
    </row>
    <row r="19" spans="1:39" ht="18.75" customHeight="1">
      <c r="A19" s="1350"/>
      <c r="B19" s="1351"/>
      <c r="C19" s="38"/>
      <c r="D19" s="39"/>
      <c r="E19" s="51"/>
      <c r="F19" s="52"/>
      <c r="G19" s="51" t="s">
        <v>275</v>
      </c>
      <c r="H19" s="51"/>
      <c r="I19" s="51"/>
      <c r="J19" s="51"/>
      <c r="K19" s="51"/>
      <c r="L19" s="51"/>
      <c r="M19" s="51"/>
      <c r="N19" s="51"/>
      <c r="O19" s="51"/>
      <c r="P19" s="51"/>
      <c r="Q19" s="51"/>
      <c r="R19" s="51"/>
      <c r="S19" s="51"/>
      <c r="T19" s="53"/>
      <c r="U19" s="1498">
        <f>'③処遇Ⅱ及び職員処遇入力シート '!B48</f>
        <v>0</v>
      </c>
      <c r="V19" s="1499"/>
      <c r="W19" s="1499"/>
      <c r="X19" s="1499"/>
      <c r="Y19" s="1499"/>
      <c r="Z19" s="1499"/>
      <c r="AA19" s="1499"/>
      <c r="AB19" s="1499"/>
      <c r="AC19" s="1499"/>
      <c r="AD19" s="1499"/>
      <c r="AE19" s="1499"/>
      <c r="AF19" s="1499"/>
      <c r="AG19" s="1499"/>
      <c r="AH19" s="1499"/>
      <c r="AI19" s="1499"/>
      <c r="AJ19" s="1499"/>
      <c r="AK19" s="1499"/>
      <c r="AL19" s="1499"/>
      <c r="AM19" s="1500"/>
    </row>
    <row r="20" spans="1:39" ht="18.75" customHeight="1">
      <c r="A20" s="1350"/>
      <c r="B20" s="1351"/>
      <c r="C20" s="38"/>
      <c r="D20" s="40"/>
      <c r="E20" s="17" t="s">
        <v>276</v>
      </c>
      <c r="F20" s="17"/>
      <c r="G20" s="41"/>
      <c r="H20" s="41"/>
      <c r="I20" s="41"/>
      <c r="J20" s="41"/>
      <c r="K20" s="41"/>
      <c r="L20" s="41"/>
      <c r="M20" s="41"/>
      <c r="N20" s="41"/>
      <c r="O20" s="41"/>
      <c r="P20" s="41"/>
      <c r="Q20" s="41"/>
      <c r="R20" s="41"/>
      <c r="S20" s="41"/>
      <c r="T20" s="42"/>
      <c r="U20" s="1503"/>
      <c r="V20" s="1504"/>
      <c r="W20" s="1504"/>
      <c r="X20" s="1504"/>
      <c r="Y20" s="1504"/>
      <c r="Z20" s="1504"/>
      <c r="AA20" s="1504"/>
      <c r="AB20" s="1504"/>
      <c r="AC20" s="1504"/>
      <c r="AD20" s="1504"/>
      <c r="AE20" s="1504"/>
      <c r="AF20" s="1504"/>
      <c r="AG20" s="1504"/>
      <c r="AH20" s="1504"/>
      <c r="AI20" s="1504"/>
      <c r="AJ20" s="1504"/>
      <c r="AK20" s="1504"/>
      <c r="AL20" s="1504"/>
      <c r="AM20" s="1505"/>
    </row>
    <row r="21" spans="1:39" ht="18.75" customHeight="1">
      <c r="A21" s="1350"/>
      <c r="B21" s="1351"/>
      <c r="C21" s="38"/>
      <c r="D21" s="39"/>
      <c r="E21" s="37"/>
      <c r="F21" s="54"/>
      <c r="G21" s="55" t="s">
        <v>273</v>
      </c>
      <c r="H21" s="55"/>
      <c r="I21" s="55"/>
      <c r="J21" s="55"/>
      <c r="K21" s="55"/>
      <c r="L21" s="55"/>
      <c r="M21" s="55"/>
      <c r="N21" s="55"/>
      <c r="O21" s="55"/>
      <c r="P21" s="55"/>
      <c r="Q21" s="55"/>
      <c r="R21" s="55"/>
      <c r="S21" s="55"/>
      <c r="T21" s="56"/>
      <c r="U21" s="1506">
        <f>'③処遇Ⅱ及び職員処遇入力シート '!E96</f>
        <v>0</v>
      </c>
      <c r="V21" s="1507"/>
      <c r="W21" s="1507"/>
      <c r="X21" s="1507"/>
      <c r="Y21" s="1507"/>
      <c r="Z21" s="1507"/>
      <c r="AA21" s="1507"/>
      <c r="AB21" s="1507"/>
      <c r="AC21" s="1507"/>
      <c r="AD21" s="1507"/>
      <c r="AE21" s="1507"/>
      <c r="AF21" s="1507"/>
      <c r="AG21" s="1507"/>
      <c r="AH21" s="1507"/>
      <c r="AI21" s="1507"/>
      <c r="AJ21" s="1507"/>
      <c r="AK21" s="1507"/>
      <c r="AL21" s="1507"/>
      <c r="AM21" s="1508"/>
    </row>
    <row r="22" spans="1:39" ht="18.75" customHeight="1">
      <c r="A22" s="1352"/>
      <c r="B22" s="1353"/>
      <c r="C22" s="33"/>
      <c r="D22" s="35"/>
      <c r="E22" s="51"/>
      <c r="F22" s="52"/>
      <c r="G22" s="51" t="s">
        <v>277</v>
      </c>
      <c r="H22" s="51"/>
      <c r="I22" s="51"/>
      <c r="J22" s="51"/>
      <c r="K22" s="51"/>
      <c r="L22" s="51"/>
      <c r="M22" s="51"/>
      <c r="N22" s="51"/>
      <c r="O22" s="51"/>
      <c r="P22" s="51"/>
      <c r="Q22" s="51"/>
      <c r="R22" s="51"/>
      <c r="S22" s="51"/>
      <c r="T22" s="53"/>
      <c r="U22" s="1498">
        <f>'③処遇Ⅱ及び職員処遇入力シート '!B96</f>
        <v>0</v>
      </c>
      <c r="V22" s="1499"/>
      <c r="W22" s="1499"/>
      <c r="X22" s="1499"/>
      <c r="Y22" s="1499"/>
      <c r="Z22" s="1499"/>
      <c r="AA22" s="1499"/>
      <c r="AB22" s="1499"/>
      <c r="AC22" s="1499"/>
      <c r="AD22" s="1499"/>
      <c r="AE22" s="1499"/>
      <c r="AF22" s="1499"/>
      <c r="AG22" s="1499"/>
      <c r="AH22" s="1499"/>
      <c r="AI22" s="1499"/>
      <c r="AJ22" s="1499"/>
      <c r="AK22" s="1499"/>
      <c r="AL22" s="1499"/>
      <c r="AM22" s="1500"/>
    </row>
    <row r="23" spans="1:39" ht="18.75" customHeight="1">
      <c r="A23" s="1352" t="s">
        <v>179</v>
      </c>
      <c r="B23" s="1392"/>
      <c r="C23" s="1398" t="s">
        <v>180</v>
      </c>
      <c r="D23" s="1398"/>
      <c r="E23" s="1398"/>
      <c r="F23" s="1398"/>
      <c r="G23" s="1398"/>
      <c r="H23" s="1398"/>
      <c r="I23" s="1398"/>
      <c r="J23" s="1398"/>
      <c r="K23" s="1398"/>
      <c r="L23" s="1398"/>
      <c r="M23" s="1398"/>
      <c r="N23" s="1398"/>
      <c r="O23" s="1398"/>
      <c r="P23" s="1398"/>
      <c r="Q23" s="1398"/>
      <c r="R23" s="1398"/>
      <c r="S23" s="1398"/>
      <c r="T23" s="1398"/>
      <c r="U23" s="57"/>
      <c r="V23" s="1323" t="s">
        <v>57</v>
      </c>
      <c r="W23" s="1323"/>
      <c r="X23" s="1323" t="s">
        <v>278</v>
      </c>
      <c r="Y23" s="1323"/>
      <c r="Z23" s="3" t="s">
        <v>17</v>
      </c>
      <c r="AA23" s="1323">
        <v>4</v>
      </c>
      <c r="AB23" s="1323"/>
      <c r="AC23" s="3" t="s">
        <v>59</v>
      </c>
      <c r="AD23" s="3" t="s">
        <v>182</v>
      </c>
      <c r="AE23" s="1323" t="s">
        <v>57</v>
      </c>
      <c r="AF23" s="1323"/>
      <c r="AG23" s="1323">
        <v>2</v>
      </c>
      <c r="AH23" s="1323"/>
      <c r="AI23" s="3" t="s">
        <v>17</v>
      </c>
      <c r="AJ23" s="1323">
        <v>3</v>
      </c>
      <c r="AK23" s="1323"/>
      <c r="AL23" s="3" t="s">
        <v>59</v>
      </c>
      <c r="AM23" s="4"/>
    </row>
    <row r="24" spans="1:39" ht="18.75" customHeight="1"/>
    <row r="25" spans="1:39" ht="18.75" customHeight="1">
      <c r="A25" s="1" t="s">
        <v>279</v>
      </c>
    </row>
    <row r="26" spans="1:39" ht="18.75" customHeight="1">
      <c r="A26" s="1348" t="s">
        <v>176</v>
      </c>
      <c r="B26" s="1390"/>
      <c r="C26" s="1400" t="s">
        <v>280</v>
      </c>
      <c r="D26" s="1400"/>
      <c r="E26" s="1400"/>
      <c r="F26" s="1400"/>
      <c r="G26" s="1400"/>
      <c r="H26" s="1400"/>
      <c r="I26" s="1400"/>
      <c r="J26" s="1400"/>
      <c r="K26" s="1400"/>
      <c r="L26" s="1400"/>
      <c r="M26" s="1400"/>
      <c r="N26" s="1400"/>
      <c r="O26" s="1400"/>
      <c r="P26" s="1400"/>
      <c r="Q26" s="1400"/>
      <c r="R26" s="1400"/>
      <c r="S26" s="1400"/>
      <c r="T26" s="1401"/>
      <c r="U26" s="1403">
        <f>IF('①第７号様式（添付書類２）'!G6="NG",0,IF('①第７号様式（添付書類２）'!E6="",0,'①第７号様式（添付書類２）'!E6))</f>
        <v>0</v>
      </c>
      <c r="V26" s="1377"/>
      <c r="W26" s="1377"/>
      <c r="X26" s="1377" t="str">
        <f>IF('①第７号様式（添付書類２）'!E6="","",'①第７号様式（添付書類２）'!E6)</f>
        <v/>
      </c>
      <c r="Y26" s="1377"/>
      <c r="Z26" s="1377"/>
      <c r="AA26" s="1377"/>
      <c r="AB26" s="1377"/>
      <c r="AC26" s="1377"/>
      <c r="AD26" s="1377"/>
      <c r="AE26" s="1377"/>
      <c r="AF26" s="1377"/>
      <c r="AG26" s="1377"/>
      <c r="AH26" s="1377"/>
      <c r="AI26" s="1377"/>
      <c r="AJ26" s="1377"/>
      <c r="AK26" s="1377"/>
      <c r="AL26" s="1377"/>
      <c r="AM26" s="1395"/>
    </row>
    <row r="27" spans="1:39" ht="18.75" customHeight="1">
      <c r="A27" s="1350"/>
      <c r="B27" s="1391"/>
      <c r="C27" s="1424"/>
      <c r="D27" s="1424"/>
      <c r="E27" s="1424"/>
      <c r="F27" s="1424"/>
      <c r="G27" s="1424"/>
      <c r="H27" s="1424"/>
      <c r="I27" s="1424"/>
      <c r="J27" s="1424"/>
      <c r="K27" s="1424"/>
      <c r="L27" s="1424"/>
      <c r="M27" s="1424"/>
      <c r="N27" s="1424"/>
      <c r="O27" s="1424"/>
      <c r="P27" s="1424"/>
      <c r="Q27" s="1424"/>
      <c r="R27" s="1424"/>
      <c r="S27" s="1424"/>
      <c r="T27" s="1432"/>
      <c r="U27" s="1501" t="s">
        <v>281</v>
      </c>
      <c r="V27" s="1502"/>
      <c r="W27" s="1502"/>
      <c r="X27" s="1502"/>
      <c r="Y27" s="1502"/>
      <c r="Z27" s="1502"/>
      <c r="AA27" s="1502"/>
      <c r="AB27" s="1384" t="str">
        <f>IF('①第７号様式（添付書類２）'!G6="NG","",IF('①第７号様式（添付書類２）'!E6="","",'①第７号様式（添付書類２）'!N12))</f>
        <v/>
      </c>
      <c r="AC27" s="1384"/>
      <c r="AD27" s="1384"/>
      <c r="AE27" s="1384"/>
      <c r="AF27" s="1384"/>
      <c r="AG27" s="1384"/>
      <c r="AH27" s="1384"/>
      <c r="AI27" s="1384"/>
      <c r="AJ27" s="1384"/>
      <c r="AK27" s="1384"/>
      <c r="AL27" s="1384"/>
      <c r="AM27" s="1385"/>
    </row>
    <row r="28" spans="1:39" ht="18.75" customHeight="1">
      <c r="A28" s="1512" t="s">
        <v>179</v>
      </c>
      <c r="B28" s="1357"/>
      <c r="C28" s="1361" t="s">
        <v>282</v>
      </c>
      <c r="D28" s="1355"/>
      <c r="E28" s="1355"/>
      <c r="F28" s="1355"/>
      <c r="G28" s="1355"/>
      <c r="H28" s="1355"/>
      <c r="I28" s="1355"/>
      <c r="J28" s="1355"/>
      <c r="K28" s="1355"/>
      <c r="L28" s="1355"/>
      <c r="M28" s="1355"/>
      <c r="N28" s="1355"/>
      <c r="O28" s="1355"/>
      <c r="P28" s="1355"/>
      <c r="Q28" s="1355"/>
      <c r="R28" s="1355"/>
      <c r="S28" s="1355"/>
      <c r="T28" s="1362"/>
      <c r="U28" s="1358">
        <f>IF('①第７号様式（添付書類２）'!F6="",0,'①第７号様式（添付書類２）'!F6)</f>
        <v>0</v>
      </c>
      <c r="V28" s="1359"/>
      <c r="W28" s="1359"/>
      <c r="X28" s="1359"/>
      <c r="Y28" s="1359"/>
      <c r="Z28" s="1359"/>
      <c r="AA28" s="1359"/>
      <c r="AB28" s="1359"/>
      <c r="AC28" s="1359"/>
      <c r="AD28" s="1359"/>
      <c r="AE28" s="1359"/>
      <c r="AF28" s="1359"/>
      <c r="AG28" s="1359"/>
      <c r="AH28" s="1359"/>
      <c r="AI28" s="1359"/>
      <c r="AJ28" s="1359"/>
      <c r="AK28" s="1359"/>
      <c r="AL28" s="1359"/>
      <c r="AM28" s="1360"/>
    </row>
    <row r="29" spans="1:39" ht="18.75" customHeight="1">
      <c r="A29" s="1352" t="s">
        <v>183</v>
      </c>
      <c r="B29" s="1392"/>
      <c r="C29" s="1398" t="s">
        <v>283</v>
      </c>
      <c r="D29" s="1398"/>
      <c r="E29" s="1398"/>
      <c r="F29" s="1398"/>
      <c r="G29" s="1398"/>
      <c r="H29" s="1398"/>
      <c r="I29" s="1398"/>
      <c r="J29" s="1398"/>
      <c r="K29" s="1398"/>
      <c r="L29" s="1398"/>
      <c r="M29" s="1398"/>
      <c r="N29" s="1398"/>
      <c r="O29" s="1398"/>
      <c r="P29" s="1398"/>
      <c r="Q29" s="1398"/>
      <c r="R29" s="1398"/>
      <c r="S29" s="1398"/>
      <c r="T29" s="1399"/>
      <c r="U29" s="1358">
        <f>IF(AND(U26="",U28=""),"",U17-U26+U28)</f>
        <v>0</v>
      </c>
      <c r="V29" s="1359"/>
      <c r="W29" s="1359"/>
      <c r="X29" s="1359"/>
      <c r="Y29" s="1359"/>
      <c r="Z29" s="1359"/>
      <c r="AA29" s="1359"/>
      <c r="AB29" s="1359"/>
      <c r="AC29" s="1359"/>
      <c r="AD29" s="1359"/>
      <c r="AE29" s="1359"/>
      <c r="AF29" s="1359"/>
      <c r="AG29" s="1359"/>
      <c r="AH29" s="1359"/>
      <c r="AI29" s="1359"/>
      <c r="AJ29" s="1359"/>
      <c r="AK29" s="1359"/>
      <c r="AL29" s="1359"/>
      <c r="AM29" s="1360"/>
    </row>
    <row r="30" spans="1:39" ht="18.75" customHeight="1"/>
    <row r="31" spans="1:39">
      <c r="A31" s="1" t="s">
        <v>284</v>
      </c>
    </row>
    <row r="32" spans="1:39" ht="18.75" customHeight="1">
      <c r="A32" s="58" t="s">
        <v>285</v>
      </c>
      <c r="B32" s="17"/>
      <c r="C32" s="13"/>
      <c r="D32" s="17"/>
      <c r="E32" s="17"/>
      <c r="F32" s="17"/>
      <c r="G32" s="17"/>
      <c r="H32" s="17"/>
      <c r="I32" s="17"/>
      <c r="J32" s="17"/>
      <c r="K32" s="17"/>
      <c r="L32" s="17"/>
      <c r="M32" s="17"/>
      <c r="N32" s="17"/>
      <c r="O32" s="17"/>
      <c r="P32" s="17"/>
      <c r="Q32" s="17"/>
      <c r="R32" s="17"/>
      <c r="S32" s="17"/>
      <c r="T32" s="17"/>
      <c r="U32" s="59"/>
      <c r="V32" s="59"/>
      <c r="W32" s="59"/>
      <c r="X32" s="59"/>
      <c r="Y32" s="59"/>
      <c r="Z32" s="59"/>
      <c r="AA32" s="59"/>
      <c r="AB32" s="59"/>
      <c r="AC32" s="59"/>
      <c r="AD32" s="59"/>
      <c r="AE32" s="59"/>
      <c r="AF32" s="59"/>
      <c r="AG32" s="59"/>
      <c r="AH32" s="59"/>
      <c r="AI32" s="59"/>
      <c r="AJ32" s="59"/>
      <c r="AK32" s="59"/>
      <c r="AL32" s="59"/>
      <c r="AM32" s="60"/>
    </row>
    <row r="33" spans="1:39" ht="18.75" customHeight="1">
      <c r="A33" s="5"/>
      <c r="B33" s="43"/>
      <c r="C33" s="57" t="s">
        <v>286</v>
      </c>
      <c r="D33" s="61"/>
      <c r="E33" s="61"/>
      <c r="F33" s="61"/>
      <c r="G33" s="61"/>
      <c r="H33" s="61"/>
      <c r="I33" s="61"/>
      <c r="J33" s="61"/>
      <c r="K33" s="61"/>
      <c r="L33" s="61"/>
      <c r="M33" s="61"/>
      <c r="N33" s="61"/>
      <c r="O33" s="61"/>
      <c r="P33" s="61"/>
      <c r="Q33" s="61"/>
      <c r="R33" s="61"/>
      <c r="S33" s="61"/>
      <c r="T33" s="62"/>
      <c r="U33" s="1381">
        <f>'②第７号様式（添付書類）'!W61</f>
        <v>0</v>
      </c>
      <c r="V33" s="1382"/>
      <c r="W33" s="1382"/>
      <c r="X33" s="1382"/>
      <c r="Y33" s="1382"/>
      <c r="Z33" s="1382"/>
      <c r="AA33" s="1382"/>
      <c r="AB33" s="1382"/>
      <c r="AC33" s="1382"/>
      <c r="AD33" s="1382"/>
      <c r="AE33" s="1382"/>
      <c r="AF33" s="1382"/>
      <c r="AG33" s="1382"/>
      <c r="AH33" s="1382"/>
      <c r="AI33" s="1382"/>
      <c r="AJ33" s="1382"/>
      <c r="AK33" s="1382"/>
      <c r="AL33" s="1382"/>
      <c r="AM33" s="1383"/>
    </row>
    <row r="34" spans="1:39" ht="18.75" customHeight="1">
      <c r="A34" s="5"/>
      <c r="B34" s="43"/>
      <c r="C34" s="1509" t="s">
        <v>287</v>
      </c>
      <c r="D34" s="1510"/>
      <c r="E34" s="1510"/>
      <c r="F34" s="1510"/>
      <c r="G34" s="1510"/>
      <c r="H34" s="1510"/>
      <c r="I34" s="1510"/>
      <c r="J34" s="1510"/>
      <c r="K34" s="1510"/>
      <c r="L34" s="1510"/>
      <c r="M34" s="1510"/>
      <c r="N34" s="1510"/>
      <c r="O34" s="1510"/>
      <c r="P34" s="1510"/>
      <c r="Q34" s="1510"/>
      <c r="R34" s="1510"/>
      <c r="S34" s="1510"/>
      <c r="T34" s="1511"/>
      <c r="U34" s="1403">
        <f>'②第７号様式（添付書類）'!W62</f>
        <v>0</v>
      </c>
      <c r="V34" s="1377"/>
      <c r="W34" s="1377"/>
      <c r="X34" s="1377"/>
      <c r="Y34" s="1377"/>
      <c r="Z34" s="1377"/>
      <c r="AA34" s="1377"/>
      <c r="AB34" s="1377"/>
      <c r="AC34" s="1377"/>
      <c r="AD34" s="1377"/>
      <c r="AE34" s="1377"/>
      <c r="AF34" s="1377"/>
      <c r="AG34" s="1377"/>
      <c r="AH34" s="1377"/>
      <c r="AI34" s="1377"/>
      <c r="AJ34" s="1377"/>
      <c r="AK34" s="1377"/>
      <c r="AL34" s="1377"/>
      <c r="AM34" s="1395"/>
    </row>
    <row r="35" spans="1:39" ht="18.75" customHeight="1">
      <c r="A35" s="6"/>
      <c r="B35" s="51"/>
      <c r="C35" s="11" t="s">
        <v>288</v>
      </c>
      <c r="D35" s="18"/>
      <c r="E35" s="18"/>
      <c r="F35" s="18"/>
      <c r="G35" s="18"/>
      <c r="H35" s="18"/>
      <c r="I35" s="18"/>
      <c r="J35" s="18"/>
      <c r="K35" s="18"/>
      <c r="L35" s="18"/>
      <c r="M35" s="18"/>
      <c r="N35" s="18"/>
      <c r="O35" s="18"/>
      <c r="P35" s="18"/>
      <c r="Q35" s="18"/>
      <c r="R35" s="18"/>
      <c r="S35" s="18"/>
      <c r="T35" s="63"/>
      <c r="U35" s="1358">
        <f>$U$33+$U$34</f>
        <v>0</v>
      </c>
      <c r="V35" s="1359"/>
      <c r="W35" s="1359"/>
      <c r="X35" s="1359"/>
      <c r="Y35" s="1359"/>
      <c r="Z35" s="1359"/>
      <c r="AA35" s="1359"/>
      <c r="AB35" s="1359"/>
      <c r="AC35" s="1359"/>
      <c r="AD35" s="1359"/>
      <c r="AE35" s="1359"/>
      <c r="AF35" s="1359"/>
      <c r="AG35" s="1359"/>
      <c r="AH35" s="1359"/>
      <c r="AI35" s="1359"/>
      <c r="AJ35" s="1359"/>
      <c r="AK35" s="1359"/>
      <c r="AL35" s="1359"/>
      <c r="AM35" s="1360"/>
    </row>
    <row r="36" spans="1:39" ht="18.75" customHeight="1">
      <c r="A36" s="58" t="s">
        <v>289</v>
      </c>
      <c r="B36" s="17"/>
      <c r="C36" s="13"/>
      <c r="D36" s="17"/>
      <c r="E36" s="17"/>
      <c r="F36" s="17"/>
      <c r="G36" s="17"/>
      <c r="H36" s="17"/>
      <c r="I36" s="17"/>
      <c r="J36" s="17"/>
      <c r="K36" s="17"/>
      <c r="L36" s="17"/>
      <c r="M36" s="17"/>
      <c r="N36" s="17"/>
      <c r="O36" s="17"/>
      <c r="P36" s="17"/>
      <c r="Q36" s="17"/>
      <c r="R36" s="17"/>
      <c r="S36" s="17"/>
      <c r="T36" s="17"/>
      <c r="U36" s="59"/>
      <c r="V36" s="59"/>
      <c r="W36" s="59"/>
      <c r="X36" s="59"/>
      <c r="Y36" s="59"/>
      <c r="Z36" s="59"/>
      <c r="AA36" s="59"/>
      <c r="AB36" s="59"/>
      <c r="AC36" s="59"/>
      <c r="AD36" s="59"/>
      <c r="AE36" s="59"/>
      <c r="AF36" s="59"/>
      <c r="AG36" s="59"/>
      <c r="AH36" s="59"/>
      <c r="AI36" s="59"/>
      <c r="AJ36" s="59"/>
      <c r="AK36" s="59"/>
      <c r="AL36" s="59"/>
      <c r="AM36" s="60"/>
    </row>
    <row r="37" spans="1:39" ht="18.75" customHeight="1">
      <c r="A37" s="5"/>
      <c r="B37" s="43"/>
      <c r="C37" s="57" t="s">
        <v>286</v>
      </c>
      <c r="D37" s="61"/>
      <c r="E37" s="61"/>
      <c r="F37" s="61"/>
      <c r="G37" s="61"/>
      <c r="H37" s="61"/>
      <c r="I37" s="61"/>
      <c r="J37" s="61"/>
      <c r="K37" s="61"/>
      <c r="L37" s="61"/>
      <c r="M37" s="61"/>
      <c r="N37" s="61"/>
      <c r="O37" s="61"/>
      <c r="P37" s="61"/>
      <c r="Q37" s="61"/>
      <c r="R37" s="61"/>
      <c r="S37" s="61"/>
      <c r="T37" s="62"/>
      <c r="U37" s="1381">
        <f>'②第７号様式（添付書類）'!AP61</f>
        <v>0</v>
      </c>
      <c r="V37" s="1382"/>
      <c r="W37" s="1382"/>
      <c r="X37" s="1382"/>
      <c r="Y37" s="1382"/>
      <c r="Z37" s="1382"/>
      <c r="AA37" s="1382"/>
      <c r="AB37" s="1382"/>
      <c r="AC37" s="1382"/>
      <c r="AD37" s="1382"/>
      <c r="AE37" s="1382"/>
      <c r="AF37" s="1382"/>
      <c r="AG37" s="1382"/>
      <c r="AH37" s="1382"/>
      <c r="AI37" s="1382"/>
      <c r="AJ37" s="1382"/>
      <c r="AK37" s="1382"/>
      <c r="AL37" s="1382"/>
      <c r="AM37" s="1383"/>
    </row>
    <row r="38" spans="1:39" ht="18.75" customHeight="1">
      <c r="A38" s="5"/>
      <c r="B38" s="43"/>
      <c r="C38" s="1509" t="s">
        <v>287</v>
      </c>
      <c r="D38" s="1510"/>
      <c r="E38" s="1510"/>
      <c r="F38" s="1510"/>
      <c r="G38" s="1510"/>
      <c r="H38" s="1510"/>
      <c r="I38" s="1510"/>
      <c r="J38" s="1510"/>
      <c r="K38" s="1510"/>
      <c r="L38" s="1510"/>
      <c r="M38" s="1510"/>
      <c r="N38" s="1510"/>
      <c r="O38" s="1510"/>
      <c r="P38" s="1510"/>
      <c r="Q38" s="1510"/>
      <c r="R38" s="1510"/>
      <c r="S38" s="1510"/>
      <c r="T38" s="1511"/>
      <c r="U38" s="1403">
        <f>'②第７号様式（添付書類）'!AP62</f>
        <v>0</v>
      </c>
      <c r="V38" s="1377"/>
      <c r="W38" s="1377"/>
      <c r="X38" s="1377"/>
      <c r="Y38" s="1377"/>
      <c r="Z38" s="1377"/>
      <c r="AA38" s="1377"/>
      <c r="AB38" s="1377"/>
      <c r="AC38" s="1377"/>
      <c r="AD38" s="1377"/>
      <c r="AE38" s="1377"/>
      <c r="AF38" s="1377"/>
      <c r="AG38" s="1377"/>
      <c r="AH38" s="1377"/>
      <c r="AI38" s="1377"/>
      <c r="AJ38" s="1377"/>
      <c r="AK38" s="1377"/>
      <c r="AL38" s="1377"/>
      <c r="AM38" s="1395"/>
    </row>
    <row r="39" spans="1:39" ht="18.75" customHeight="1">
      <c r="A39" s="6"/>
      <c r="B39" s="51"/>
      <c r="C39" s="11" t="s">
        <v>288</v>
      </c>
      <c r="D39" s="18"/>
      <c r="E39" s="18"/>
      <c r="F39" s="18"/>
      <c r="G39" s="18"/>
      <c r="H39" s="18"/>
      <c r="I39" s="18"/>
      <c r="J39" s="18"/>
      <c r="K39" s="18"/>
      <c r="L39" s="18"/>
      <c r="M39" s="18"/>
      <c r="N39" s="18"/>
      <c r="O39" s="18"/>
      <c r="P39" s="18"/>
      <c r="Q39" s="18"/>
      <c r="R39" s="18"/>
      <c r="S39" s="18"/>
      <c r="T39" s="63"/>
      <c r="U39" s="1358">
        <f>$U$37+$U$38</f>
        <v>0</v>
      </c>
      <c r="V39" s="1359"/>
      <c r="W39" s="1359"/>
      <c r="X39" s="1359"/>
      <c r="Y39" s="1359"/>
      <c r="Z39" s="1359"/>
      <c r="AA39" s="1359"/>
      <c r="AB39" s="1359"/>
      <c r="AC39" s="1359"/>
      <c r="AD39" s="1359"/>
      <c r="AE39" s="1359"/>
      <c r="AF39" s="1359"/>
      <c r="AG39" s="1359"/>
      <c r="AH39" s="1359"/>
      <c r="AI39" s="1359"/>
      <c r="AJ39" s="1359"/>
      <c r="AK39" s="1359"/>
      <c r="AL39" s="1359"/>
      <c r="AM39" s="1360"/>
    </row>
    <row r="40" spans="1:39" ht="18.75" customHeight="1"/>
    <row r="41" spans="1:39" ht="18.75" customHeight="1">
      <c r="A41" s="1" t="s">
        <v>290</v>
      </c>
    </row>
    <row r="42" spans="1:39" ht="18.75" customHeight="1">
      <c r="A42" s="58" t="s">
        <v>291</v>
      </c>
      <c r="B42" s="17"/>
      <c r="C42" s="13"/>
      <c r="D42" s="17"/>
      <c r="E42" s="17"/>
      <c r="F42" s="17"/>
      <c r="G42" s="17"/>
      <c r="H42" s="17"/>
      <c r="I42" s="17"/>
      <c r="J42" s="17"/>
      <c r="K42" s="17"/>
      <c r="L42" s="17"/>
      <c r="M42" s="17"/>
      <c r="N42" s="17"/>
      <c r="O42" s="17"/>
      <c r="P42" s="17"/>
      <c r="Q42" s="17"/>
      <c r="R42" s="17"/>
      <c r="S42" s="17"/>
      <c r="T42" s="17"/>
      <c r="U42" s="59"/>
      <c r="V42" s="59"/>
      <c r="W42" s="59"/>
      <c r="X42" s="59"/>
      <c r="Y42" s="59"/>
      <c r="Z42" s="59"/>
      <c r="AA42" s="59"/>
      <c r="AB42" s="59"/>
      <c r="AC42" s="59"/>
      <c r="AD42" s="59"/>
      <c r="AE42" s="59"/>
      <c r="AF42" s="59"/>
      <c r="AG42" s="59"/>
      <c r="AH42" s="59"/>
      <c r="AI42" s="59"/>
      <c r="AJ42" s="59"/>
      <c r="AK42" s="59"/>
      <c r="AL42" s="59"/>
      <c r="AM42" s="60"/>
    </row>
    <row r="43" spans="1:39" ht="18.75" customHeight="1">
      <c r="A43" s="5"/>
      <c r="B43" s="40"/>
      <c r="C43" s="57" t="s">
        <v>286</v>
      </c>
      <c r="D43" s="61"/>
      <c r="E43" s="61"/>
      <c r="F43" s="61"/>
      <c r="G43" s="61"/>
      <c r="H43" s="61"/>
      <c r="I43" s="61"/>
      <c r="J43" s="61"/>
      <c r="K43" s="61"/>
      <c r="L43" s="61"/>
      <c r="M43" s="61"/>
      <c r="N43" s="61"/>
      <c r="O43" s="61"/>
      <c r="P43" s="61"/>
      <c r="Q43" s="61"/>
      <c r="R43" s="61"/>
      <c r="S43" s="61"/>
      <c r="T43" s="62"/>
      <c r="U43" s="1381">
        <f>'②第７号様式（添付書類）'!W124</f>
        <v>0</v>
      </c>
      <c r="V43" s="1382"/>
      <c r="W43" s="1382"/>
      <c r="X43" s="1382"/>
      <c r="Y43" s="1382"/>
      <c r="Z43" s="1382"/>
      <c r="AA43" s="1382"/>
      <c r="AB43" s="1382"/>
      <c r="AC43" s="1382"/>
      <c r="AD43" s="1382"/>
      <c r="AE43" s="1382"/>
      <c r="AF43" s="1382"/>
      <c r="AG43" s="1382"/>
      <c r="AH43" s="1382"/>
      <c r="AI43" s="1382"/>
      <c r="AJ43" s="1382"/>
      <c r="AK43" s="1382"/>
      <c r="AL43" s="1382"/>
      <c r="AM43" s="1383"/>
    </row>
    <row r="44" spans="1:39" ht="18.75" customHeight="1">
      <c r="A44" s="5"/>
      <c r="B44" s="40"/>
      <c r="C44" s="1509" t="s">
        <v>287</v>
      </c>
      <c r="D44" s="1510"/>
      <c r="E44" s="1510"/>
      <c r="F44" s="1510"/>
      <c r="G44" s="1510"/>
      <c r="H44" s="1510"/>
      <c r="I44" s="1510"/>
      <c r="J44" s="1510"/>
      <c r="K44" s="1510"/>
      <c r="L44" s="1510"/>
      <c r="M44" s="1510"/>
      <c r="N44" s="1510"/>
      <c r="O44" s="1510"/>
      <c r="P44" s="1510"/>
      <c r="Q44" s="1510"/>
      <c r="R44" s="1510"/>
      <c r="S44" s="1510"/>
      <c r="T44" s="1511"/>
      <c r="U44" s="1403">
        <f>'②第７号様式（添付書類）'!W125</f>
        <v>0</v>
      </c>
      <c r="V44" s="1377"/>
      <c r="W44" s="1377"/>
      <c r="X44" s="1377"/>
      <c r="Y44" s="1377"/>
      <c r="Z44" s="1377"/>
      <c r="AA44" s="1377"/>
      <c r="AB44" s="1377"/>
      <c r="AC44" s="1377"/>
      <c r="AD44" s="1377"/>
      <c r="AE44" s="1377"/>
      <c r="AF44" s="1377"/>
      <c r="AG44" s="1377"/>
      <c r="AH44" s="1377"/>
      <c r="AI44" s="1377"/>
      <c r="AJ44" s="1377"/>
      <c r="AK44" s="1377"/>
      <c r="AL44" s="1377"/>
      <c r="AM44" s="1395"/>
    </row>
    <row r="45" spans="1:39" ht="18.75" customHeight="1">
      <c r="A45" s="6"/>
      <c r="B45" s="53"/>
      <c r="C45" s="11" t="s">
        <v>288</v>
      </c>
      <c r="D45" s="18"/>
      <c r="E45" s="18"/>
      <c r="F45" s="18"/>
      <c r="G45" s="18"/>
      <c r="H45" s="18"/>
      <c r="I45" s="18"/>
      <c r="J45" s="18"/>
      <c r="K45" s="18"/>
      <c r="L45" s="18"/>
      <c r="M45" s="18"/>
      <c r="N45" s="18"/>
      <c r="O45" s="18"/>
      <c r="P45" s="18"/>
      <c r="Q45" s="18"/>
      <c r="R45" s="18"/>
      <c r="S45" s="18"/>
      <c r="T45" s="63"/>
      <c r="U45" s="1358">
        <f>$U$43+$U$44</f>
        <v>0</v>
      </c>
      <c r="V45" s="1359"/>
      <c r="W45" s="1359"/>
      <c r="X45" s="1359"/>
      <c r="Y45" s="1359"/>
      <c r="Z45" s="1359"/>
      <c r="AA45" s="1359"/>
      <c r="AB45" s="1359"/>
      <c r="AC45" s="1359"/>
      <c r="AD45" s="1359"/>
      <c r="AE45" s="1359"/>
      <c r="AF45" s="1359"/>
      <c r="AG45" s="1359"/>
      <c r="AH45" s="1359"/>
      <c r="AI45" s="1359"/>
      <c r="AJ45" s="1359"/>
      <c r="AK45" s="1359"/>
      <c r="AL45" s="1359"/>
      <c r="AM45" s="1360"/>
    </row>
    <row r="46" spans="1:39" ht="9.75" customHeight="1"/>
    <row r="47" spans="1:39" ht="18.75" customHeight="1">
      <c r="A47" s="1" t="s">
        <v>292</v>
      </c>
    </row>
    <row r="48" spans="1:39" ht="18.75" customHeight="1">
      <c r="A48" s="1348" t="s">
        <v>176</v>
      </c>
      <c r="B48" s="1390"/>
      <c r="C48" s="64" t="s">
        <v>217</v>
      </c>
      <c r="D48" s="17"/>
      <c r="E48" s="17"/>
      <c r="F48" s="17"/>
      <c r="G48" s="17"/>
      <c r="H48" s="17"/>
      <c r="I48" s="17"/>
      <c r="J48" s="17"/>
      <c r="K48" s="17"/>
      <c r="L48" s="17"/>
      <c r="M48" s="17"/>
      <c r="N48" s="17"/>
      <c r="O48" s="17"/>
      <c r="P48" s="17"/>
      <c r="Q48" s="17"/>
      <c r="R48" s="17"/>
      <c r="S48" s="17"/>
      <c r="T48" s="65"/>
      <c r="U48" s="1403">
        <f>IFERROR(U51+U52,0)</f>
        <v>0</v>
      </c>
      <c r="V48" s="1377"/>
      <c r="W48" s="1377"/>
      <c r="X48" s="1377"/>
      <c r="Y48" s="1377"/>
      <c r="Z48" s="1377"/>
      <c r="AA48" s="1377"/>
      <c r="AB48" s="1377"/>
      <c r="AC48" s="1377"/>
      <c r="AD48" s="1377"/>
      <c r="AE48" s="1377"/>
      <c r="AF48" s="1377"/>
      <c r="AG48" s="1377"/>
      <c r="AH48" s="1377"/>
      <c r="AI48" s="1377"/>
      <c r="AJ48" s="1377"/>
      <c r="AK48" s="1377"/>
      <c r="AL48" s="1377"/>
      <c r="AM48" s="1395"/>
    </row>
    <row r="49" spans="1:39" ht="20.100000000000001" customHeight="1">
      <c r="A49" s="1350"/>
      <c r="B49" s="1391"/>
      <c r="C49" s="1404" t="s">
        <v>293</v>
      </c>
      <c r="D49" s="1405"/>
      <c r="E49" s="1405"/>
      <c r="F49" s="1405"/>
      <c r="G49" s="1405"/>
      <c r="H49" s="1405"/>
      <c r="I49" s="1405"/>
      <c r="J49" s="1405"/>
      <c r="K49" s="1405"/>
      <c r="L49" s="1405"/>
      <c r="M49" s="1405"/>
      <c r="N49" s="1405"/>
      <c r="O49" s="1405"/>
      <c r="P49" s="1405"/>
      <c r="Q49" s="1405"/>
      <c r="R49" s="1405"/>
      <c r="S49" s="1405"/>
      <c r="T49" s="1406"/>
      <c r="U49" s="1381"/>
      <c r="V49" s="1382"/>
      <c r="W49" s="1382"/>
      <c r="X49" s="1382"/>
      <c r="Y49" s="1382"/>
      <c r="Z49" s="1382"/>
      <c r="AA49" s="1382"/>
      <c r="AB49" s="1382"/>
      <c r="AC49" s="1382"/>
      <c r="AD49" s="1382"/>
      <c r="AE49" s="1382"/>
      <c r="AF49" s="1382"/>
      <c r="AG49" s="1382"/>
      <c r="AH49" s="1382"/>
      <c r="AI49" s="1382"/>
      <c r="AJ49" s="1382"/>
      <c r="AK49" s="1382"/>
      <c r="AL49" s="1382"/>
      <c r="AM49" s="1383"/>
    </row>
    <row r="50" spans="1:39" ht="20.100000000000001" customHeight="1">
      <c r="A50" s="1350"/>
      <c r="B50" s="1391"/>
      <c r="C50" s="1404"/>
      <c r="D50" s="1405"/>
      <c r="E50" s="1405"/>
      <c r="F50" s="1405"/>
      <c r="G50" s="1405"/>
      <c r="H50" s="1405"/>
      <c r="I50" s="1405"/>
      <c r="J50" s="1405"/>
      <c r="K50" s="1405"/>
      <c r="L50" s="1405"/>
      <c r="M50" s="1405"/>
      <c r="N50" s="1405"/>
      <c r="O50" s="1405"/>
      <c r="P50" s="1405"/>
      <c r="Q50" s="1405"/>
      <c r="R50" s="1405"/>
      <c r="S50" s="1405"/>
      <c r="T50" s="1406"/>
      <c r="U50" s="1381"/>
      <c r="V50" s="1382"/>
      <c r="W50" s="1382"/>
      <c r="X50" s="1382"/>
      <c r="Y50" s="1382"/>
      <c r="Z50" s="1382"/>
      <c r="AA50" s="1382"/>
      <c r="AB50" s="1382"/>
      <c r="AC50" s="1382"/>
      <c r="AD50" s="1382"/>
      <c r="AE50" s="1382"/>
      <c r="AF50" s="1382"/>
      <c r="AG50" s="1382"/>
      <c r="AH50" s="1382"/>
      <c r="AI50" s="1382"/>
      <c r="AJ50" s="1382"/>
      <c r="AK50" s="1382"/>
      <c r="AL50" s="1382"/>
      <c r="AM50" s="1383"/>
    </row>
    <row r="51" spans="1:39" ht="18.75" customHeight="1">
      <c r="A51" s="1350"/>
      <c r="B51" s="1391"/>
      <c r="C51" s="66"/>
      <c r="D51" s="67"/>
      <c r="E51" s="1519" t="s">
        <v>272</v>
      </c>
      <c r="F51" s="1519"/>
      <c r="G51" s="1519"/>
      <c r="H51" s="1519"/>
      <c r="I51" s="1519"/>
      <c r="J51" s="1519"/>
      <c r="K51" s="1519"/>
      <c r="L51" s="1519"/>
      <c r="M51" s="1519"/>
      <c r="N51" s="1519"/>
      <c r="O51" s="1519"/>
      <c r="P51" s="1519"/>
      <c r="Q51" s="1519"/>
      <c r="R51" s="1519"/>
      <c r="S51" s="1519"/>
      <c r="T51" s="1520"/>
      <c r="U51" s="1492">
        <f>ROUNDDOWN(U35+U45,-3)</f>
        <v>0</v>
      </c>
      <c r="V51" s="1493"/>
      <c r="W51" s="1493"/>
      <c r="X51" s="1493"/>
      <c r="Y51" s="1493"/>
      <c r="Z51" s="1493"/>
      <c r="AA51" s="1493"/>
      <c r="AB51" s="1493"/>
      <c r="AC51" s="1493"/>
      <c r="AD51" s="1493"/>
      <c r="AE51" s="1493"/>
      <c r="AF51" s="1493"/>
      <c r="AG51" s="1493"/>
      <c r="AH51" s="1493"/>
      <c r="AI51" s="1493"/>
      <c r="AJ51" s="1493"/>
      <c r="AK51" s="1493"/>
      <c r="AL51" s="1493"/>
      <c r="AM51" s="1494"/>
    </row>
    <row r="52" spans="1:39" ht="18.75" customHeight="1">
      <c r="A52" s="1350"/>
      <c r="B52" s="1391"/>
      <c r="C52" s="68"/>
      <c r="D52" s="69"/>
      <c r="E52" s="1513" t="s">
        <v>276</v>
      </c>
      <c r="F52" s="1513"/>
      <c r="G52" s="1513"/>
      <c r="H52" s="1513"/>
      <c r="I52" s="1513"/>
      <c r="J52" s="1513"/>
      <c r="K52" s="1513"/>
      <c r="L52" s="1513"/>
      <c r="M52" s="1513"/>
      <c r="N52" s="1513"/>
      <c r="O52" s="1513"/>
      <c r="P52" s="1513"/>
      <c r="Q52" s="1513"/>
      <c r="R52" s="1513"/>
      <c r="S52" s="1513"/>
      <c r="T52" s="1514"/>
      <c r="U52" s="1515">
        <f>ROUNDDOWN(U39,-3)</f>
        <v>0</v>
      </c>
      <c r="V52" s="1516"/>
      <c r="W52" s="1516"/>
      <c r="X52" s="1516"/>
      <c r="Y52" s="1516"/>
      <c r="Z52" s="1516"/>
      <c r="AA52" s="1516"/>
      <c r="AB52" s="1516"/>
      <c r="AC52" s="1516"/>
      <c r="AD52" s="1516"/>
      <c r="AE52" s="1516"/>
      <c r="AF52" s="1516"/>
      <c r="AG52" s="1516"/>
      <c r="AH52" s="1516"/>
      <c r="AI52" s="1516"/>
      <c r="AJ52" s="1516"/>
      <c r="AK52" s="1516"/>
      <c r="AL52" s="1516"/>
      <c r="AM52" s="1517"/>
    </row>
    <row r="53" spans="1:39" ht="18.75" customHeight="1">
      <c r="A53" s="1350"/>
      <c r="B53" s="1391"/>
      <c r="C53" s="57"/>
      <c r="D53" s="61" t="s">
        <v>187</v>
      </c>
      <c r="E53" s="61" t="s">
        <v>294</v>
      </c>
      <c r="F53" s="61"/>
      <c r="G53" s="61"/>
      <c r="H53" s="61"/>
      <c r="I53" s="61"/>
      <c r="J53" s="61"/>
      <c r="K53" s="61"/>
      <c r="L53" s="61"/>
      <c r="M53" s="61"/>
      <c r="N53" s="61"/>
      <c r="O53" s="61"/>
      <c r="P53" s="61"/>
      <c r="Q53" s="61"/>
      <c r="R53" s="61"/>
      <c r="S53" s="61"/>
      <c r="T53" s="62"/>
      <c r="U53" s="1381">
        <f>U54+U48</f>
        <v>0</v>
      </c>
      <c r="V53" s="1382"/>
      <c r="W53" s="1382"/>
      <c r="X53" s="1382"/>
      <c r="Y53" s="1382"/>
      <c r="Z53" s="1382"/>
      <c r="AA53" s="1382"/>
      <c r="AB53" s="1382"/>
      <c r="AC53" s="1382"/>
      <c r="AD53" s="1382"/>
      <c r="AE53" s="1382"/>
      <c r="AF53" s="1382"/>
      <c r="AG53" s="1382"/>
      <c r="AH53" s="1382"/>
      <c r="AI53" s="1382"/>
      <c r="AJ53" s="1382"/>
      <c r="AK53" s="1382"/>
      <c r="AL53" s="1382"/>
      <c r="AM53" s="1383"/>
    </row>
    <row r="54" spans="1:39" ht="18.75" customHeight="1">
      <c r="A54" s="1350"/>
      <c r="B54" s="1391"/>
      <c r="C54" s="70"/>
      <c r="D54" s="3" t="s">
        <v>190</v>
      </c>
      <c r="E54" s="1518">
        <f>'③処遇Ⅱ及び職員処遇入力シート '!B16</f>
        <v>0</v>
      </c>
      <c r="F54" s="1518"/>
      <c r="G54" s="1518"/>
      <c r="H54" s="1518"/>
      <c r="I54" s="1510" t="s">
        <v>295</v>
      </c>
      <c r="J54" s="1510"/>
      <c r="K54" s="1510"/>
      <c r="L54" s="1510"/>
      <c r="M54" s="1510"/>
      <c r="N54" s="1510"/>
      <c r="O54" s="1510"/>
      <c r="P54" s="1510"/>
      <c r="Q54" s="1510"/>
      <c r="R54" s="1510"/>
      <c r="S54" s="1510"/>
      <c r="T54" s="1511"/>
      <c r="U54" s="1403">
        <f>'⑦明細書（参考様式）'!EN214</f>
        <v>0</v>
      </c>
      <c r="V54" s="1377"/>
      <c r="W54" s="1377"/>
      <c r="X54" s="1377"/>
      <c r="Y54" s="1377"/>
      <c r="Z54" s="1377"/>
      <c r="AA54" s="1377"/>
      <c r="AB54" s="1377"/>
      <c r="AC54" s="1377"/>
      <c r="AD54" s="1377"/>
      <c r="AE54" s="1377"/>
      <c r="AF54" s="1377"/>
      <c r="AG54" s="1377"/>
      <c r="AH54" s="1377"/>
      <c r="AI54" s="1377"/>
      <c r="AJ54" s="1377"/>
      <c r="AK54" s="1377"/>
      <c r="AL54" s="1377"/>
      <c r="AM54" s="1395"/>
    </row>
    <row r="55" spans="1:39" ht="18.75" customHeight="1">
      <c r="A55" s="1352"/>
      <c r="B55" s="1392"/>
      <c r="C55" s="9" t="s">
        <v>192</v>
      </c>
      <c r="D55" s="15"/>
      <c r="E55" s="15"/>
      <c r="F55" s="15"/>
      <c r="G55" s="15"/>
      <c r="H55" s="15"/>
      <c r="I55" s="15"/>
      <c r="J55" s="15"/>
      <c r="K55" s="15"/>
      <c r="L55" s="15"/>
      <c r="M55" s="15"/>
      <c r="N55" s="15"/>
      <c r="O55" s="15"/>
      <c r="P55" s="15"/>
      <c r="Q55" s="15"/>
      <c r="R55" s="15"/>
      <c r="S55" s="15"/>
      <c r="T55" s="16"/>
      <c r="U55" s="1358">
        <f>$U$34+$U$38+$U$44</f>
        <v>0</v>
      </c>
      <c r="V55" s="1359"/>
      <c r="W55" s="1359"/>
      <c r="X55" s="1359"/>
      <c r="Y55" s="1359"/>
      <c r="Z55" s="1359"/>
      <c r="AA55" s="1359"/>
      <c r="AB55" s="1359"/>
      <c r="AC55" s="1359"/>
      <c r="AD55" s="1359"/>
      <c r="AE55" s="1359"/>
      <c r="AF55" s="1359"/>
      <c r="AG55" s="1359"/>
      <c r="AH55" s="1359"/>
      <c r="AI55" s="1359"/>
      <c r="AJ55" s="1359"/>
      <c r="AK55" s="1359"/>
      <c r="AL55" s="1359"/>
      <c r="AM55" s="1360"/>
    </row>
    <row r="56" spans="1:39">
      <c r="A56" s="1348" t="s">
        <v>179</v>
      </c>
      <c r="B56" s="1390"/>
      <c r="C56" s="1523" t="s">
        <v>296</v>
      </c>
      <c r="D56" s="1524"/>
      <c r="E56" s="1524"/>
      <c r="F56" s="1524"/>
      <c r="G56" s="1524"/>
      <c r="H56" s="1524"/>
      <c r="I56" s="1524"/>
      <c r="J56" s="1524"/>
      <c r="K56" s="1524"/>
      <c r="L56" s="1524"/>
      <c r="M56" s="1524"/>
      <c r="N56" s="1524"/>
      <c r="O56" s="1524"/>
      <c r="P56" s="1524"/>
      <c r="Q56" s="1524"/>
      <c r="R56" s="1524"/>
      <c r="S56" s="1524"/>
      <c r="T56" s="1525"/>
      <c r="U56" s="1403">
        <f>IFERROR(U59+U73,0)</f>
        <v>0</v>
      </c>
      <c r="V56" s="1377"/>
      <c r="W56" s="1377"/>
      <c r="X56" s="1377"/>
      <c r="Y56" s="1377"/>
      <c r="Z56" s="1377"/>
      <c r="AA56" s="1377"/>
      <c r="AB56" s="1377"/>
      <c r="AC56" s="1377"/>
      <c r="AD56" s="1377"/>
      <c r="AE56" s="1377"/>
      <c r="AF56" s="1377"/>
      <c r="AG56" s="1377"/>
      <c r="AH56" s="1377"/>
      <c r="AI56" s="1377"/>
      <c r="AJ56" s="1377"/>
      <c r="AK56" s="1377"/>
      <c r="AL56" s="1377"/>
      <c r="AM56" s="1395"/>
    </row>
    <row r="57" spans="1:39">
      <c r="A57" s="1350"/>
      <c r="B57" s="1391"/>
      <c r="C57" s="11" t="s">
        <v>297</v>
      </c>
      <c r="D57" s="18"/>
      <c r="E57" s="18"/>
      <c r="F57" s="18"/>
      <c r="G57" s="18"/>
      <c r="H57" s="18"/>
      <c r="I57" s="18"/>
      <c r="J57" s="18"/>
      <c r="K57" s="18"/>
      <c r="L57" s="18"/>
      <c r="M57" s="18"/>
      <c r="N57" s="18"/>
      <c r="O57" s="18"/>
      <c r="P57" s="18"/>
      <c r="Q57" s="18"/>
      <c r="R57" s="18"/>
      <c r="S57" s="18"/>
      <c r="T57" s="63"/>
      <c r="U57" s="1396"/>
      <c r="V57" s="1384"/>
      <c r="W57" s="1384"/>
      <c r="X57" s="1384"/>
      <c r="Y57" s="1384"/>
      <c r="Z57" s="1384"/>
      <c r="AA57" s="1384"/>
      <c r="AB57" s="1384"/>
      <c r="AC57" s="1384"/>
      <c r="AD57" s="1384"/>
      <c r="AE57" s="1384"/>
      <c r="AF57" s="1384"/>
      <c r="AG57" s="1384"/>
      <c r="AH57" s="1384"/>
      <c r="AI57" s="1384"/>
      <c r="AJ57" s="1384"/>
      <c r="AK57" s="1384"/>
      <c r="AL57" s="1384"/>
      <c r="AM57" s="1385"/>
    </row>
    <row r="58" spans="1:39">
      <c r="A58" s="1350"/>
      <c r="B58" s="1391"/>
      <c r="C58" s="9"/>
      <c r="D58" s="14"/>
      <c r="E58" s="15" t="s">
        <v>272</v>
      </c>
      <c r="F58" s="15"/>
      <c r="G58" s="71"/>
      <c r="H58" s="71"/>
      <c r="I58" s="71"/>
      <c r="J58" s="71"/>
      <c r="K58" s="71"/>
      <c r="L58" s="71"/>
      <c r="M58" s="71"/>
      <c r="N58" s="71"/>
      <c r="O58" s="71"/>
      <c r="P58" s="71"/>
      <c r="Q58" s="71"/>
      <c r="R58" s="71"/>
      <c r="S58" s="71"/>
      <c r="T58" s="72"/>
      <c r="U58" s="73"/>
      <c r="V58" s="74"/>
      <c r="W58" s="74"/>
      <c r="X58" s="74"/>
      <c r="Y58" s="74"/>
      <c r="Z58" s="74"/>
      <c r="AA58" s="74"/>
      <c r="AB58" s="74"/>
      <c r="AC58" s="74"/>
      <c r="AD58" s="74"/>
      <c r="AE58" s="74"/>
      <c r="AF58" s="74"/>
      <c r="AG58" s="74"/>
      <c r="AH58" s="74"/>
      <c r="AI58" s="74"/>
      <c r="AJ58" s="74"/>
      <c r="AK58" s="74"/>
      <c r="AL58" s="74"/>
      <c r="AM58" s="75"/>
    </row>
    <row r="59" spans="1:39" ht="18.75" customHeight="1">
      <c r="A59" s="1350"/>
      <c r="B59" s="1391"/>
      <c r="C59" s="9"/>
      <c r="D59" s="16"/>
      <c r="E59" s="15"/>
      <c r="F59" s="76"/>
      <c r="G59" s="1526" t="s">
        <v>296</v>
      </c>
      <c r="H59" s="1526"/>
      <c r="I59" s="1526"/>
      <c r="J59" s="1526"/>
      <c r="K59" s="1526"/>
      <c r="L59" s="1526"/>
      <c r="M59" s="1526"/>
      <c r="N59" s="1526"/>
      <c r="O59" s="1526"/>
      <c r="P59" s="1526"/>
      <c r="Q59" s="1526"/>
      <c r="R59" s="1526"/>
      <c r="S59" s="1526"/>
      <c r="T59" s="1527"/>
      <c r="U59" s="1506" t="str">
        <f>IF((U17-U51)&gt;0,U17-U51,"")</f>
        <v/>
      </c>
      <c r="V59" s="1507"/>
      <c r="W59" s="1507"/>
      <c r="X59" s="1507"/>
      <c r="Y59" s="1507"/>
      <c r="Z59" s="1507"/>
      <c r="AA59" s="1507"/>
      <c r="AB59" s="1507"/>
      <c r="AC59" s="1507"/>
      <c r="AD59" s="1507"/>
      <c r="AE59" s="1507"/>
      <c r="AF59" s="1507"/>
      <c r="AG59" s="1507"/>
      <c r="AH59" s="1507"/>
      <c r="AI59" s="1507"/>
      <c r="AJ59" s="1507"/>
      <c r="AK59" s="1507"/>
      <c r="AL59" s="1507"/>
      <c r="AM59" s="1508"/>
    </row>
    <row r="60" spans="1:39">
      <c r="A60" s="1350"/>
      <c r="B60" s="1391"/>
      <c r="C60" s="9"/>
      <c r="D60" s="16"/>
      <c r="E60" s="15"/>
      <c r="F60" s="76"/>
      <c r="G60" s="1424" t="s">
        <v>298</v>
      </c>
      <c r="H60" s="1424"/>
      <c r="I60" s="1424"/>
      <c r="J60" s="1424"/>
      <c r="K60" s="1424"/>
      <c r="L60" s="1424"/>
      <c r="M60" s="1424"/>
      <c r="N60" s="1424"/>
      <c r="O60" s="1424"/>
      <c r="P60" s="1424"/>
      <c r="Q60" s="1424"/>
      <c r="R60" s="1424"/>
      <c r="S60" s="1424"/>
      <c r="T60" s="1432"/>
      <c r="U60" s="1350" t="str">
        <f>IF('③処遇Ⅱ及び職員処遇入力シート '!B63="○","☑","□")</f>
        <v>□</v>
      </c>
      <c r="V60" s="1351"/>
      <c r="W60" s="1424" t="s">
        <v>20</v>
      </c>
      <c r="X60" s="1424"/>
      <c r="Y60" s="1424"/>
      <c r="Z60" s="1424"/>
      <c r="AA60" s="1424"/>
      <c r="AB60" s="1424"/>
      <c r="AC60" s="1424"/>
      <c r="AD60" s="1424"/>
      <c r="AE60" s="1424"/>
      <c r="AF60" s="1424"/>
      <c r="AG60" s="1424"/>
      <c r="AH60" s="1424"/>
      <c r="AI60" s="1424"/>
      <c r="AJ60" s="1424"/>
      <c r="AK60" s="1424"/>
      <c r="AL60" s="1424"/>
      <c r="AM60" s="1432"/>
    </row>
    <row r="61" spans="1:39">
      <c r="A61" s="1350"/>
      <c r="B61" s="1391"/>
      <c r="C61" s="9"/>
      <c r="D61" s="16"/>
      <c r="E61" s="15"/>
      <c r="F61" s="76"/>
      <c r="G61" s="37"/>
      <c r="H61" s="37"/>
      <c r="I61" s="37"/>
      <c r="J61" s="37"/>
      <c r="K61" s="37"/>
      <c r="L61" s="37"/>
      <c r="M61" s="37"/>
      <c r="N61" s="37"/>
      <c r="O61" s="37"/>
      <c r="P61" s="37"/>
      <c r="Q61" s="37"/>
      <c r="R61" s="37"/>
      <c r="S61" s="37"/>
      <c r="T61" s="39"/>
      <c r="U61" s="1350" t="str">
        <f>IF('③処遇Ⅱ及び職員処遇入力シート '!B64="○","☑","□")</f>
        <v>□</v>
      </c>
      <c r="V61" s="1351"/>
      <c r="W61" s="1424" t="s">
        <v>299</v>
      </c>
      <c r="X61" s="1424"/>
      <c r="Y61" s="1424"/>
      <c r="Z61" s="1424"/>
      <c r="AA61" s="1424"/>
      <c r="AB61" s="1427" t="str">
        <f>IF('③処遇Ⅱ及び職員処遇入力シート '!E64="","",'③処遇Ⅱ及び職員処遇入力シート '!E64)</f>
        <v/>
      </c>
      <c r="AC61" s="1427"/>
      <c r="AD61" s="1427"/>
      <c r="AE61" s="1427"/>
      <c r="AF61" s="1427"/>
      <c r="AG61" s="1427"/>
      <c r="AH61" s="1427"/>
      <c r="AI61" s="1427"/>
      <c r="AJ61" s="1427"/>
      <c r="AK61" s="1427"/>
      <c r="AL61" s="1427"/>
      <c r="AM61" s="1428"/>
    </row>
    <row r="62" spans="1:39">
      <c r="A62" s="1350"/>
      <c r="B62" s="1391"/>
      <c r="C62" s="9"/>
      <c r="D62" s="16"/>
      <c r="E62" s="15"/>
      <c r="F62" s="76"/>
      <c r="G62" s="37"/>
      <c r="H62" s="37"/>
      <c r="I62" s="37"/>
      <c r="J62" s="37"/>
      <c r="K62" s="37"/>
      <c r="L62" s="37"/>
      <c r="M62" s="37"/>
      <c r="N62" s="37"/>
      <c r="O62" s="37"/>
      <c r="P62" s="37"/>
      <c r="Q62" s="37"/>
      <c r="R62" s="37"/>
      <c r="S62" s="37"/>
      <c r="T62" s="39"/>
      <c r="U62" s="1350" t="str">
        <f>IF('③処遇Ⅱ及び職員処遇入力シート '!B65="○","☑","□")</f>
        <v>□</v>
      </c>
      <c r="V62" s="1351"/>
      <c r="W62" s="37" t="s">
        <v>223</v>
      </c>
      <c r="X62" s="37"/>
      <c r="Y62" s="37"/>
      <c r="Z62" s="37"/>
      <c r="AA62" s="37"/>
      <c r="AB62" s="37"/>
      <c r="AC62" s="37"/>
      <c r="AD62" s="37"/>
      <c r="AE62" s="1329"/>
      <c r="AF62" s="1329"/>
      <c r="AG62" s="1329"/>
      <c r="AH62" s="1329"/>
      <c r="AI62" s="1329"/>
      <c r="AJ62" s="1329"/>
      <c r="AK62" s="1329"/>
      <c r="AL62" s="1329"/>
      <c r="AM62" s="40" t="s">
        <v>300</v>
      </c>
    </row>
    <row r="63" spans="1:39">
      <c r="A63" s="1350"/>
      <c r="B63" s="1391"/>
      <c r="C63" s="9"/>
      <c r="D63" s="16"/>
      <c r="E63" s="15"/>
      <c r="F63" s="76"/>
      <c r="G63" s="55"/>
      <c r="H63" s="55"/>
      <c r="I63" s="55"/>
      <c r="J63" s="55"/>
      <c r="K63" s="55"/>
      <c r="L63" s="55"/>
      <c r="M63" s="55"/>
      <c r="N63" s="55"/>
      <c r="O63" s="55"/>
      <c r="P63" s="55"/>
      <c r="Q63" s="55"/>
      <c r="R63" s="55"/>
      <c r="S63" s="55"/>
      <c r="T63" s="56"/>
      <c r="U63" s="1350" t="str">
        <f>IF('③処遇Ⅱ及び職員処遇入力シート '!B66="○","☑","□")</f>
        <v>□</v>
      </c>
      <c r="V63" s="1351"/>
      <c r="W63" s="1398" t="s">
        <v>301</v>
      </c>
      <c r="X63" s="1398"/>
      <c r="Y63" s="1398"/>
      <c r="Z63" s="1398"/>
      <c r="AA63" s="1398"/>
      <c r="AB63" s="1398"/>
      <c r="AC63" s="1521" t="str">
        <f>IF('③処遇Ⅱ及び職員処遇入力シート '!E66="","",'③処遇Ⅱ及び職員処遇入力シート '!E66)</f>
        <v/>
      </c>
      <c r="AD63" s="1521"/>
      <c r="AE63" s="1521"/>
      <c r="AF63" s="1521"/>
      <c r="AG63" s="1521"/>
      <c r="AH63" s="1521"/>
      <c r="AI63" s="1521"/>
      <c r="AJ63" s="1521"/>
      <c r="AK63" s="1521"/>
      <c r="AL63" s="1521"/>
      <c r="AM63" s="1522"/>
    </row>
    <row r="64" spans="1:39">
      <c r="A64" s="1350"/>
      <c r="B64" s="1391"/>
      <c r="C64" s="9"/>
      <c r="D64" s="16"/>
      <c r="E64" s="15"/>
      <c r="F64" s="76"/>
      <c r="G64" s="77" t="s">
        <v>302</v>
      </c>
      <c r="H64" s="37"/>
      <c r="I64" s="37"/>
      <c r="J64" s="37"/>
      <c r="K64" s="37"/>
      <c r="L64" s="37"/>
      <c r="M64" s="37"/>
      <c r="N64" s="37"/>
      <c r="O64" s="37"/>
      <c r="P64" s="37"/>
      <c r="Q64" s="37"/>
      <c r="R64" s="37"/>
      <c r="S64" s="37"/>
      <c r="T64" s="39"/>
      <c r="U64" s="1354" t="s">
        <v>225</v>
      </c>
      <c r="V64" s="1400"/>
      <c r="W64" s="1400"/>
      <c r="X64" s="1349" t="s">
        <v>57</v>
      </c>
      <c r="Y64" s="1349"/>
      <c r="Z64" s="1349" t="str">
        <f>IF('③処遇Ⅱ及び職員処遇入力シート '!J63="","",'③処遇Ⅱ及び職員処遇入力シート '!J63)</f>
        <v/>
      </c>
      <c r="AA64" s="1349"/>
      <c r="AB64" s="13" t="s">
        <v>17</v>
      </c>
      <c r="AC64" s="1349" t="str">
        <f>IF('③処遇Ⅱ及び職員処遇入力シート '!L63="","",'③処遇Ⅱ及び職員処遇入力シート '!L63)</f>
        <v/>
      </c>
      <c r="AD64" s="1349"/>
      <c r="AE64" s="13" t="s">
        <v>59</v>
      </c>
      <c r="AF64" s="1349"/>
      <c r="AG64" s="1349"/>
      <c r="AH64" s="1349"/>
      <c r="AI64" s="1349"/>
      <c r="AJ64" s="1349"/>
      <c r="AK64" s="1349"/>
      <c r="AL64" s="1349"/>
      <c r="AM64" s="1390"/>
    </row>
    <row r="65" spans="1:45">
      <c r="A65" s="1350"/>
      <c r="B65" s="1391"/>
      <c r="C65" s="9"/>
      <c r="D65" s="16"/>
      <c r="E65" s="15"/>
      <c r="F65" s="76"/>
      <c r="G65" s="37"/>
      <c r="H65" s="37"/>
      <c r="I65" s="37"/>
      <c r="J65" s="37"/>
      <c r="K65" s="37"/>
      <c r="L65" s="37"/>
      <c r="M65" s="37"/>
      <c r="N65" s="37"/>
      <c r="O65" s="37"/>
      <c r="P65" s="37"/>
      <c r="Q65" s="37"/>
      <c r="R65" s="37"/>
      <c r="S65" s="37"/>
      <c r="T65" s="39"/>
      <c r="U65" s="1434"/>
      <c r="V65" s="1367"/>
      <c r="W65" s="1367"/>
      <c r="X65" s="1351" t="s">
        <v>182</v>
      </c>
      <c r="Y65" s="1351"/>
      <c r="Z65" s="1351" t="s">
        <v>57</v>
      </c>
      <c r="AA65" s="1351"/>
      <c r="AB65" s="1367" t="str">
        <f>IF('③処遇Ⅱ及び職員処遇入力シート '!K65="","",'③処遇Ⅱ及び職員処遇入力シート '!K65)</f>
        <v/>
      </c>
      <c r="AC65" s="1367"/>
      <c r="AD65" s="15" t="s">
        <v>17</v>
      </c>
      <c r="AE65" s="1367" t="str">
        <f>IF('③処遇Ⅱ及び職員処遇入力シート '!M65="","",'③処遇Ⅱ及び職員処遇入力シート '!M65)</f>
        <v/>
      </c>
      <c r="AF65" s="1367"/>
      <c r="AG65" s="15" t="s">
        <v>59</v>
      </c>
      <c r="AH65" s="1367"/>
      <c r="AI65" s="1367"/>
      <c r="AJ65" s="1367"/>
      <c r="AK65" s="1367"/>
      <c r="AL65" s="1367"/>
      <c r="AM65" s="1368"/>
    </row>
    <row r="66" spans="1:45">
      <c r="A66" s="1350"/>
      <c r="B66" s="1391"/>
      <c r="C66" s="9"/>
      <c r="D66" s="16"/>
      <c r="E66" s="15"/>
      <c r="F66" s="76"/>
      <c r="G66" s="37"/>
      <c r="H66" s="37"/>
      <c r="I66" s="37"/>
      <c r="J66" s="37"/>
      <c r="K66" s="37"/>
      <c r="L66" s="37"/>
      <c r="M66" s="37"/>
      <c r="N66" s="37"/>
      <c r="O66" s="37"/>
      <c r="P66" s="37"/>
      <c r="Q66" s="37"/>
      <c r="R66" s="37"/>
      <c r="S66" s="37"/>
      <c r="T66" s="39"/>
      <c r="U66" s="1448" t="s">
        <v>226</v>
      </c>
      <c r="V66" s="1449"/>
      <c r="W66" s="1449"/>
      <c r="X66" s="1449" t="s">
        <v>227</v>
      </c>
      <c r="Y66" s="1449"/>
      <c r="Z66" s="1449"/>
      <c r="AA66" s="1449"/>
      <c r="AB66" s="1449"/>
      <c r="AC66" s="1449"/>
      <c r="AD66" s="1449"/>
      <c r="AE66" s="1449"/>
      <c r="AF66" s="1449"/>
      <c r="AG66" s="1449"/>
      <c r="AH66" s="1449"/>
      <c r="AI66" s="1449"/>
      <c r="AJ66" s="1449"/>
      <c r="AK66" s="1449"/>
      <c r="AL66" s="1449"/>
      <c r="AM66" s="1450"/>
    </row>
    <row r="67" spans="1:45" ht="22.5" customHeight="1">
      <c r="A67" s="1350"/>
      <c r="B67" s="1391"/>
      <c r="C67" s="9"/>
      <c r="D67" s="16"/>
      <c r="E67" s="15"/>
      <c r="F67" s="76"/>
      <c r="G67" s="37"/>
      <c r="H67" s="37"/>
      <c r="I67" s="37"/>
      <c r="J67" s="37"/>
      <c r="K67" s="37"/>
      <c r="L67" s="37"/>
      <c r="M67" s="37"/>
      <c r="N67" s="37"/>
      <c r="O67" s="37"/>
      <c r="P67" s="37"/>
      <c r="Q67" s="37"/>
      <c r="R67" s="37"/>
      <c r="S67" s="37"/>
      <c r="T67" s="39"/>
      <c r="U67" s="1528" t="str">
        <f>IF('③処遇Ⅱ及び職員処遇入力シート '!O63="","",'③処遇Ⅱ及び職員処遇入力シート '!O63)</f>
        <v/>
      </c>
      <c r="V67" s="1529"/>
      <c r="W67" s="1529"/>
      <c r="X67" s="1529"/>
      <c r="Y67" s="1529"/>
      <c r="Z67" s="1529"/>
      <c r="AA67" s="1529"/>
      <c r="AB67" s="1529"/>
      <c r="AC67" s="1529"/>
      <c r="AD67" s="1529"/>
      <c r="AE67" s="1529"/>
      <c r="AF67" s="1529"/>
      <c r="AG67" s="1529"/>
      <c r="AH67" s="1529"/>
      <c r="AI67" s="1529"/>
      <c r="AJ67" s="1529"/>
      <c r="AK67" s="1529"/>
      <c r="AL67" s="1529"/>
      <c r="AM67" s="1530"/>
    </row>
    <row r="68" spans="1:45" ht="22.5" customHeight="1">
      <c r="A68" s="1350"/>
      <c r="B68" s="1391"/>
      <c r="C68" s="9"/>
      <c r="D68" s="16"/>
      <c r="E68" s="15"/>
      <c r="F68" s="76"/>
      <c r="G68" s="37"/>
      <c r="H68" s="37"/>
      <c r="I68" s="37"/>
      <c r="J68" s="37"/>
      <c r="K68" s="37"/>
      <c r="L68" s="37"/>
      <c r="M68" s="37"/>
      <c r="N68" s="37"/>
      <c r="O68" s="37"/>
      <c r="P68" s="37"/>
      <c r="Q68" s="37"/>
      <c r="R68" s="37"/>
      <c r="S68" s="37"/>
      <c r="T68" s="39"/>
      <c r="U68" s="1528"/>
      <c r="V68" s="1529"/>
      <c r="W68" s="1529"/>
      <c r="X68" s="1529"/>
      <c r="Y68" s="1529"/>
      <c r="Z68" s="1529"/>
      <c r="AA68" s="1529"/>
      <c r="AB68" s="1529"/>
      <c r="AC68" s="1529"/>
      <c r="AD68" s="1529"/>
      <c r="AE68" s="1529"/>
      <c r="AF68" s="1529"/>
      <c r="AG68" s="1529"/>
      <c r="AH68" s="1529"/>
      <c r="AI68" s="1529"/>
      <c r="AJ68" s="1529"/>
      <c r="AK68" s="1529"/>
      <c r="AL68" s="1529"/>
      <c r="AM68" s="1530"/>
    </row>
    <row r="69" spans="1:45" ht="22.5" customHeight="1">
      <c r="A69" s="1350"/>
      <c r="B69" s="1391"/>
      <c r="C69" s="9"/>
      <c r="D69" s="16"/>
      <c r="E69" s="15"/>
      <c r="F69" s="76"/>
      <c r="G69" s="37"/>
      <c r="H69" s="37"/>
      <c r="I69" s="37"/>
      <c r="J69" s="37"/>
      <c r="K69" s="37"/>
      <c r="L69" s="37"/>
      <c r="M69" s="37"/>
      <c r="N69" s="37"/>
      <c r="O69" s="37"/>
      <c r="P69" s="37"/>
      <c r="Q69" s="37"/>
      <c r="R69" s="37"/>
      <c r="S69" s="37"/>
      <c r="T69" s="39"/>
      <c r="U69" s="1528"/>
      <c r="V69" s="1529"/>
      <c r="W69" s="1529"/>
      <c r="X69" s="1529"/>
      <c r="Y69" s="1529"/>
      <c r="Z69" s="1529"/>
      <c r="AA69" s="1529"/>
      <c r="AB69" s="1529"/>
      <c r="AC69" s="1529"/>
      <c r="AD69" s="1529"/>
      <c r="AE69" s="1529"/>
      <c r="AF69" s="1529"/>
      <c r="AG69" s="1529"/>
      <c r="AH69" s="1529"/>
      <c r="AI69" s="1529"/>
      <c r="AJ69" s="1529"/>
      <c r="AK69" s="1529"/>
      <c r="AL69" s="1529"/>
      <c r="AM69" s="1530"/>
    </row>
    <row r="70" spans="1:45" ht="22.5" customHeight="1">
      <c r="A70" s="1350"/>
      <c r="B70" s="1391"/>
      <c r="C70" s="9"/>
      <c r="D70" s="16"/>
      <c r="E70" s="15"/>
      <c r="F70" s="76"/>
      <c r="G70" s="37"/>
      <c r="H70" s="37"/>
      <c r="I70" s="37"/>
      <c r="J70" s="37"/>
      <c r="K70" s="37"/>
      <c r="L70" s="37"/>
      <c r="M70" s="37"/>
      <c r="N70" s="37"/>
      <c r="O70" s="37"/>
      <c r="P70" s="37"/>
      <c r="Q70" s="37"/>
      <c r="R70" s="37"/>
      <c r="S70" s="37"/>
      <c r="T70" s="39"/>
      <c r="U70" s="1528"/>
      <c r="V70" s="1529"/>
      <c r="W70" s="1529"/>
      <c r="X70" s="1529"/>
      <c r="Y70" s="1529"/>
      <c r="Z70" s="1529"/>
      <c r="AA70" s="1529"/>
      <c r="AB70" s="1529"/>
      <c r="AC70" s="1529"/>
      <c r="AD70" s="1529"/>
      <c r="AE70" s="1529"/>
      <c r="AF70" s="1529"/>
      <c r="AG70" s="1529"/>
      <c r="AH70" s="1529"/>
      <c r="AI70" s="1529"/>
      <c r="AJ70" s="1529"/>
      <c r="AK70" s="1529"/>
      <c r="AL70" s="1529"/>
      <c r="AM70" s="1530"/>
    </row>
    <row r="71" spans="1:45" ht="22.5" customHeight="1">
      <c r="A71" s="1350"/>
      <c r="B71" s="1391"/>
      <c r="C71" s="9"/>
      <c r="D71" s="16"/>
      <c r="E71" s="15"/>
      <c r="F71" s="76"/>
      <c r="G71" s="37"/>
      <c r="H71" s="37"/>
      <c r="I71" s="37"/>
      <c r="J71" s="37"/>
      <c r="K71" s="37"/>
      <c r="L71" s="37"/>
      <c r="M71" s="37"/>
      <c r="N71" s="37"/>
      <c r="O71" s="37"/>
      <c r="P71" s="37"/>
      <c r="Q71" s="37"/>
      <c r="R71" s="37"/>
      <c r="S71" s="37"/>
      <c r="T71" s="39"/>
      <c r="U71" s="1531"/>
      <c r="V71" s="1532"/>
      <c r="W71" s="1532"/>
      <c r="X71" s="1532"/>
      <c r="Y71" s="1532"/>
      <c r="Z71" s="1532"/>
      <c r="AA71" s="1532"/>
      <c r="AB71" s="1532"/>
      <c r="AC71" s="1532"/>
      <c r="AD71" s="1532"/>
      <c r="AE71" s="1532"/>
      <c r="AF71" s="1532"/>
      <c r="AG71" s="1532"/>
      <c r="AH71" s="1532"/>
      <c r="AI71" s="1532"/>
      <c r="AJ71" s="1532"/>
      <c r="AK71" s="1532"/>
      <c r="AL71" s="1532"/>
      <c r="AM71" s="1533"/>
    </row>
    <row r="72" spans="1:45">
      <c r="A72" s="1350"/>
      <c r="B72" s="1391"/>
      <c r="C72" s="9"/>
      <c r="D72" s="16"/>
      <c r="E72" s="15" t="s">
        <v>276</v>
      </c>
      <c r="F72" s="15"/>
      <c r="G72" s="71"/>
      <c r="H72" s="71"/>
      <c r="I72" s="71"/>
      <c r="J72" s="71"/>
      <c r="K72" s="71"/>
      <c r="L72" s="71"/>
      <c r="M72" s="71"/>
      <c r="N72" s="71"/>
      <c r="O72" s="71"/>
      <c r="P72" s="71"/>
      <c r="Q72" s="71"/>
      <c r="R72" s="71"/>
      <c r="S72" s="71"/>
      <c r="T72" s="72"/>
      <c r="U72" s="36"/>
      <c r="V72" s="31"/>
      <c r="W72" s="31"/>
      <c r="X72" s="31"/>
      <c r="Y72" s="31"/>
      <c r="Z72" s="31"/>
      <c r="AA72" s="31"/>
      <c r="AB72" s="31"/>
      <c r="AC72" s="31"/>
      <c r="AD72" s="31"/>
      <c r="AE72" s="31"/>
      <c r="AF72" s="31"/>
      <c r="AG72" s="31"/>
      <c r="AH72" s="31"/>
      <c r="AI72" s="31"/>
      <c r="AJ72" s="31"/>
      <c r="AK72" s="31"/>
      <c r="AL72" s="31"/>
      <c r="AM72" s="32"/>
    </row>
    <row r="73" spans="1:45" ht="18.75" customHeight="1">
      <c r="A73" s="1350"/>
      <c r="B73" s="1391"/>
      <c r="C73" s="9"/>
      <c r="D73" s="16"/>
      <c r="E73" s="15"/>
      <c r="F73" s="76"/>
      <c r="G73" s="1534" t="s">
        <v>296</v>
      </c>
      <c r="H73" s="1534"/>
      <c r="I73" s="1534"/>
      <c r="J73" s="1534"/>
      <c r="K73" s="1534"/>
      <c r="L73" s="1534"/>
      <c r="M73" s="1534"/>
      <c r="N73" s="1534"/>
      <c r="O73" s="1534"/>
      <c r="P73" s="1534"/>
      <c r="Q73" s="1534"/>
      <c r="R73" s="1534"/>
      <c r="S73" s="1534"/>
      <c r="T73" s="1535"/>
      <c r="U73" s="1506" t="str">
        <f>IF((U21-U52)&gt;0,U21-U52,"")</f>
        <v/>
      </c>
      <c r="V73" s="1507"/>
      <c r="W73" s="1507"/>
      <c r="X73" s="1507"/>
      <c r="Y73" s="1507"/>
      <c r="Z73" s="1507"/>
      <c r="AA73" s="1507"/>
      <c r="AB73" s="1507"/>
      <c r="AC73" s="1507"/>
      <c r="AD73" s="1507"/>
      <c r="AE73" s="1507"/>
      <c r="AF73" s="1507"/>
      <c r="AG73" s="1507"/>
      <c r="AH73" s="1507"/>
      <c r="AI73" s="1507"/>
      <c r="AJ73" s="1507"/>
      <c r="AK73" s="1507"/>
      <c r="AL73" s="1507"/>
      <c r="AM73" s="1508"/>
    </row>
    <row r="74" spans="1:45">
      <c r="A74" s="1350"/>
      <c r="B74" s="1391"/>
      <c r="C74" s="9"/>
      <c r="D74" s="16"/>
      <c r="E74" s="15"/>
      <c r="F74" s="76"/>
      <c r="G74" s="1424" t="s">
        <v>298</v>
      </c>
      <c r="H74" s="1424"/>
      <c r="I74" s="1424"/>
      <c r="J74" s="1424"/>
      <c r="K74" s="1424"/>
      <c r="L74" s="1424"/>
      <c r="M74" s="1424"/>
      <c r="N74" s="1424"/>
      <c r="O74" s="1424"/>
      <c r="P74" s="1424"/>
      <c r="Q74" s="1424"/>
      <c r="R74" s="1424"/>
      <c r="S74" s="1424"/>
      <c r="T74" s="1432"/>
      <c r="U74" s="1350" t="str">
        <f>IF('③処遇Ⅱ及び職員処遇入力シート '!B113="○","☑","□")</f>
        <v>□</v>
      </c>
      <c r="V74" s="1351"/>
      <c r="W74" s="1424" t="s">
        <v>20</v>
      </c>
      <c r="X74" s="1424"/>
      <c r="Y74" s="1424"/>
      <c r="Z74" s="1424"/>
      <c r="AA74" s="1424"/>
      <c r="AB74" s="1424"/>
      <c r="AC74" s="1424"/>
      <c r="AD74" s="1424"/>
      <c r="AE74" s="1424"/>
      <c r="AF74" s="1424"/>
      <c r="AG74" s="1424"/>
      <c r="AH74" s="1424"/>
      <c r="AI74" s="1424"/>
      <c r="AJ74" s="1424"/>
      <c r="AK74" s="1424"/>
      <c r="AL74" s="1424"/>
      <c r="AM74" s="1432"/>
    </row>
    <row r="75" spans="1:45">
      <c r="A75" s="1350"/>
      <c r="B75" s="1391"/>
      <c r="C75" s="9"/>
      <c r="D75" s="16"/>
      <c r="E75" s="15"/>
      <c r="F75" s="76"/>
      <c r="G75" s="37"/>
      <c r="H75" s="37"/>
      <c r="I75" s="37"/>
      <c r="J75" s="37"/>
      <c r="K75" s="37"/>
      <c r="L75" s="37"/>
      <c r="M75" s="37"/>
      <c r="N75" s="37"/>
      <c r="O75" s="37"/>
      <c r="P75" s="37"/>
      <c r="Q75" s="37"/>
      <c r="R75" s="37"/>
      <c r="S75" s="37"/>
      <c r="T75" s="39"/>
      <c r="U75" s="1350" t="str">
        <f>IF('③処遇Ⅱ及び職員処遇入力シート '!B114="○","☑","□")</f>
        <v>□</v>
      </c>
      <c r="V75" s="1351"/>
      <c r="W75" s="1424" t="s">
        <v>299</v>
      </c>
      <c r="X75" s="1424"/>
      <c r="Y75" s="1424"/>
      <c r="Z75" s="1424"/>
      <c r="AA75" s="1424"/>
      <c r="AB75" s="1427" t="str">
        <f>IF('③処遇Ⅱ及び職員処遇入力シート '!E114="","",'③処遇Ⅱ及び職員処遇入力シート '!E114)</f>
        <v/>
      </c>
      <c r="AC75" s="1427"/>
      <c r="AD75" s="1427"/>
      <c r="AE75" s="1427"/>
      <c r="AF75" s="1427"/>
      <c r="AG75" s="1427"/>
      <c r="AH75" s="1427"/>
      <c r="AI75" s="1427"/>
      <c r="AJ75" s="1427"/>
      <c r="AK75" s="1427"/>
      <c r="AL75" s="1427"/>
      <c r="AM75" s="1428"/>
      <c r="AS75" s="1" t="s">
        <v>303</v>
      </c>
    </row>
    <row r="76" spans="1:45">
      <c r="A76" s="1350"/>
      <c r="B76" s="1391"/>
      <c r="C76" s="9"/>
      <c r="D76" s="16"/>
      <c r="E76" s="15"/>
      <c r="F76" s="76"/>
      <c r="G76" s="37"/>
      <c r="H76" s="37"/>
      <c r="I76" s="37"/>
      <c r="J76" s="37"/>
      <c r="K76" s="37"/>
      <c r="L76" s="37"/>
      <c r="M76" s="37"/>
      <c r="N76" s="37"/>
      <c r="O76" s="37"/>
      <c r="P76" s="37"/>
      <c r="Q76" s="37"/>
      <c r="R76" s="37"/>
      <c r="S76" s="37"/>
      <c r="T76" s="39"/>
      <c r="U76" s="1350" t="str">
        <f>IF('③処遇Ⅱ及び職員処遇入力シート '!B115="○","☑","□")</f>
        <v>□</v>
      </c>
      <c r="V76" s="1351"/>
      <c r="W76" s="37" t="s">
        <v>223</v>
      </c>
      <c r="X76" s="37"/>
      <c r="Y76" s="37"/>
      <c r="Z76" s="37"/>
      <c r="AA76" s="37"/>
      <c r="AB76" s="37"/>
      <c r="AC76" s="37"/>
      <c r="AD76" s="37"/>
      <c r="AE76" s="1329"/>
      <c r="AF76" s="1329"/>
      <c r="AG76" s="1329"/>
      <c r="AH76" s="1329"/>
      <c r="AI76" s="1329"/>
      <c r="AJ76" s="1329"/>
      <c r="AK76" s="1329"/>
      <c r="AL76" s="1329"/>
      <c r="AM76" s="40" t="s">
        <v>300</v>
      </c>
    </row>
    <row r="77" spans="1:45">
      <c r="A77" s="1350"/>
      <c r="B77" s="1391"/>
      <c r="C77" s="9"/>
      <c r="D77" s="16"/>
      <c r="E77" s="15"/>
      <c r="F77" s="76"/>
      <c r="G77" s="78"/>
      <c r="H77" s="55"/>
      <c r="I77" s="55"/>
      <c r="J77" s="55"/>
      <c r="K77" s="55"/>
      <c r="L77" s="55"/>
      <c r="M77" s="55"/>
      <c r="N77" s="55"/>
      <c r="O77" s="55"/>
      <c r="P77" s="55"/>
      <c r="Q77" s="55"/>
      <c r="R77" s="55"/>
      <c r="S77" s="55"/>
      <c r="T77" s="56"/>
      <c r="U77" s="1350" t="str">
        <f>IF('③処遇Ⅱ及び職員処遇入力シート '!B116="○","☑","□")</f>
        <v>□</v>
      </c>
      <c r="V77" s="1351"/>
      <c r="W77" s="1398" t="s">
        <v>301</v>
      </c>
      <c r="X77" s="1398"/>
      <c r="Y77" s="1398"/>
      <c r="Z77" s="1398"/>
      <c r="AA77" s="1398"/>
      <c r="AB77" s="1398"/>
      <c r="AC77" s="1521" t="str">
        <f>IF('③処遇Ⅱ及び職員処遇入力シート '!E116="","",'③処遇Ⅱ及び職員処遇入力シート '!E116)</f>
        <v/>
      </c>
      <c r="AD77" s="1521"/>
      <c r="AE77" s="1521"/>
      <c r="AF77" s="1521"/>
      <c r="AG77" s="1521"/>
      <c r="AH77" s="1521"/>
      <c r="AI77" s="1521"/>
      <c r="AJ77" s="1521"/>
      <c r="AK77" s="1521"/>
      <c r="AL77" s="1521"/>
      <c r="AM77" s="1522"/>
    </row>
    <row r="78" spans="1:45">
      <c r="A78" s="1350"/>
      <c r="B78" s="1391"/>
      <c r="C78" s="9"/>
      <c r="D78" s="16"/>
      <c r="E78" s="15"/>
      <c r="F78" s="76"/>
      <c r="G78" s="77" t="s">
        <v>302</v>
      </c>
      <c r="H78" s="37"/>
      <c r="I78" s="37"/>
      <c r="J78" s="37"/>
      <c r="K78" s="37"/>
      <c r="L78" s="37"/>
      <c r="M78" s="37"/>
      <c r="N78" s="37"/>
      <c r="O78" s="37"/>
      <c r="P78" s="37"/>
      <c r="Q78" s="37"/>
      <c r="R78" s="37"/>
      <c r="S78" s="37"/>
      <c r="T78" s="39"/>
      <c r="U78" s="1354" t="s">
        <v>225</v>
      </c>
      <c r="V78" s="1400"/>
      <c r="W78" s="1400"/>
      <c r="X78" s="1349" t="s">
        <v>57</v>
      </c>
      <c r="Y78" s="1349"/>
      <c r="Z78" s="1349" t="str">
        <f>IF('③処遇Ⅱ及び職員処遇入力シート '!J113="","",'③処遇Ⅱ及び職員処遇入力シート '!J113)</f>
        <v/>
      </c>
      <c r="AA78" s="1349"/>
      <c r="AB78" s="13" t="s">
        <v>17</v>
      </c>
      <c r="AC78" s="1349" t="str">
        <f>IF('③処遇Ⅱ及び職員処遇入力シート '!L113="","",'③処遇Ⅱ及び職員処遇入力シート '!L113)</f>
        <v/>
      </c>
      <c r="AD78" s="1349"/>
      <c r="AE78" s="13" t="s">
        <v>59</v>
      </c>
      <c r="AF78" s="1349"/>
      <c r="AG78" s="1349"/>
      <c r="AH78" s="1349"/>
      <c r="AI78" s="1349"/>
      <c r="AJ78" s="1349"/>
      <c r="AK78" s="1349"/>
      <c r="AL78" s="1349"/>
      <c r="AM78" s="1390"/>
    </row>
    <row r="79" spans="1:45">
      <c r="A79" s="1350"/>
      <c r="B79" s="1391"/>
      <c r="C79" s="9"/>
      <c r="D79" s="16"/>
      <c r="E79" s="15"/>
      <c r="F79" s="76"/>
      <c r="G79" s="37"/>
      <c r="H79" s="37"/>
      <c r="I79" s="37"/>
      <c r="J79" s="37"/>
      <c r="K79" s="37"/>
      <c r="L79" s="37"/>
      <c r="M79" s="37"/>
      <c r="N79" s="37"/>
      <c r="O79" s="37"/>
      <c r="P79" s="37"/>
      <c r="Q79" s="37"/>
      <c r="R79" s="37"/>
      <c r="S79" s="37"/>
      <c r="T79" s="39"/>
      <c r="U79" s="1434"/>
      <c r="V79" s="1367"/>
      <c r="W79" s="1367"/>
      <c r="X79" s="1351" t="s">
        <v>182</v>
      </c>
      <c r="Y79" s="1351"/>
      <c r="Z79" s="1351" t="s">
        <v>57</v>
      </c>
      <c r="AA79" s="1351"/>
      <c r="AB79" s="1351" t="str">
        <f>IF('③処遇Ⅱ及び職員処遇入力シート '!K115="","",'③処遇Ⅱ及び職員処遇入力シート '!K115)</f>
        <v/>
      </c>
      <c r="AC79" s="1351"/>
      <c r="AD79" s="15" t="s">
        <v>17</v>
      </c>
      <c r="AE79" s="1351" t="str">
        <f>IF('③処遇Ⅱ及び職員処遇入力シート '!M115="","",'③処遇Ⅱ及び職員処遇入力シート '!M115)</f>
        <v/>
      </c>
      <c r="AF79" s="1351"/>
      <c r="AG79" s="15" t="s">
        <v>59</v>
      </c>
      <c r="AH79" s="1367"/>
      <c r="AI79" s="1367"/>
      <c r="AJ79" s="1367"/>
      <c r="AK79" s="1367"/>
      <c r="AL79" s="1367"/>
      <c r="AM79" s="1368"/>
    </row>
    <row r="80" spans="1:45">
      <c r="A80" s="1350"/>
      <c r="B80" s="1391"/>
      <c r="C80" s="9"/>
      <c r="D80" s="16"/>
      <c r="E80" s="15"/>
      <c r="F80" s="76"/>
      <c r="G80" s="37"/>
      <c r="H80" s="37"/>
      <c r="I80" s="37"/>
      <c r="J80" s="37"/>
      <c r="K80" s="37"/>
      <c r="L80" s="37"/>
      <c r="M80" s="37"/>
      <c r="N80" s="37"/>
      <c r="O80" s="37"/>
      <c r="P80" s="37"/>
      <c r="Q80" s="37"/>
      <c r="R80" s="37"/>
      <c r="S80" s="37"/>
      <c r="T80" s="39"/>
      <c r="U80" s="1448" t="s">
        <v>226</v>
      </c>
      <c r="V80" s="1449"/>
      <c r="W80" s="1449"/>
      <c r="X80" s="1449" t="s">
        <v>227</v>
      </c>
      <c r="Y80" s="1449"/>
      <c r="Z80" s="1449"/>
      <c r="AA80" s="1449"/>
      <c r="AB80" s="1449"/>
      <c r="AC80" s="1449"/>
      <c r="AD80" s="1449"/>
      <c r="AE80" s="1449"/>
      <c r="AF80" s="1449"/>
      <c r="AG80" s="1449"/>
      <c r="AH80" s="1449"/>
      <c r="AI80" s="1449"/>
      <c r="AJ80" s="1449"/>
      <c r="AK80" s="1449"/>
      <c r="AL80" s="1449"/>
      <c r="AM80" s="1450"/>
    </row>
    <row r="81" spans="1:39" ht="22.5" customHeight="1">
      <c r="A81" s="1350"/>
      <c r="B81" s="1391"/>
      <c r="C81" s="9"/>
      <c r="D81" s="16"/>
      <c r="E81" s="15"/>
      <c r="F81" s="76"/>
      <c r="G81" s="37"/>
      <c r="H81" s="37"/>
      <c r="I81" s="37"/>
      <c r="J81" s="37"/>
      <c r="K81" s="37"/>
      <c r="L81" s="37"/>
      <c r="M81" s="37"/>
      <c r="N81" s="37"/>
      <c r="O81" s="37"/>
      <c r="P81" s="37"/>
      <c r="Q81" s="37"/>
      <c r="R81" s="37"/>
      <c r="S81" s="37"/>
      <c r="T81" s="39"/>
      <c r="U81" s="1528" t="str">
        <f>IF('③処遇Ⅱ及び職員処遇入力シート '!O113="","",'③処遇Ⅱ及び職員処遇入力シート '!O113)</f>
        <v/>
      </c>
      <c r="V81" s="1529"/>
      <c r="W81" s="1529"/>
      <c r="X81" s="1529"/>
      <c r="Y81" s="1529"/>
      <c r="Z81" s="1529"/>
      <c r="AA81" s="1529"/>
      <c r="AB81" s="1529"/>
      <c r="AC81" s="1529"/>
      <c r="AD81" s="1529"/>
      <c r="AE81" s="1529"/>
      <c r="AF81" s="1529"/>
      <c r="AG81" s="1529"/>
      <c r="AH81" s="1529"/>
      <c r="AI81" s="1529"/>
      <c r="AJ81" s="1529"/>
      <c r="AK81" s="1529"/>
      <c r="AL81" s="1529"/>
      <c r="AM81" s="1530"/>
    </row>
    <row r="82" spans="1:39" ht="22.5" customHeight="1">
      <c r="A82" s="1350"/>
      <c r="B82" s="1391"/>
      <c r="C82" s="9"/>
      <c r="D82" s="16"/>
      <c r="E82" s="15"/>
      <c r="F82" s="76"/>
      <c r="G82" s="37"/>
      <c r="H82" s="37"/>
      <c r="I82" s="37"/>
      <c r="J82" s="37"/>
      <c r="K82" s="37"/>
      <c r="L82" s="37"/>
      <c r="M82" s="37"/>
      <c r="N82" s="37"/>
      <c r="O82" s="37"/>
      <c r="P82" s="37"/>
      <c r="Q82" s="37"/>
      <c r="R82" s="37"/>
      <c r="S82" s="37"/>
      <c r="T82" s="39"/>
      <c r="U82" s="1528"/>
      <c r="V82" s="1529"/>
      <c r="W82" s="1529"/>
      <c r="X82" s="1529"/>
      <c r="Y82" s="1529"/>
      <c r="Z82" s="1529"/>
      <c r="AA82" s="1529"/>
      <c r="AB82" s="1529"/>
      <c r="AC82" s="1529"/>
      <c r="AD82" s="1529"/>
      <c r="AE82" s="1529"/>
      <c r="AF82" s="1529"/>
      <c r="AG82" s="1529"/>
      <c r="AH82" s="1529"/>
      <c r="AI82" s="1529"/>
      <c r="AJ82" s="1529"/>
      <c r="AK82" s="1529"/>
      <c r="AL82" s="1529"/>
      <c r="AM82" s="1530"/>
    </row>
    <row r="83" spans="1:39" ht="22.5" customHeight="1">
      <c r="A83" s="1350"/>
      <c r="B83" s="1391"/>
      <c r="C83" s="9"/>
      <c r="D83" s="16"/>
      <c r="E83" s="15"/>
      <c r="F83" s="76"/>
      <c r="G83" s="37"/>
      <c r="H83" s="37"/>
      <c r="I83" s="37"/>
      <c r="J83" s="37"/>
      <c r="K83" s="37"/>
      <c r="L83" s="37"/>
      <c r="M83" s="37"/>
      <c r="N83" s="37"/>
      <c r="O83" s="37"/>
      <c r="P83" s="37"/>
      <c r="Q83" s="37"/>
      <c r="R83" s="37"/>
      <c r="S83" s="37"/>
      <c r="T83" s="39"/>
      <c r="U83" s="1528"/>
      <c r="V83" s="1529"/>
      <c r="W83" s="1529"/>
      <c r="X83" s="1529"/>
      <c r="Y83" s="1529"/>
      <c r="Z83" s="1529"/>
      <c r="AA83" s="1529"/>
      <c r="AB83" s="1529"/>
      <c r="AC83" s="1529"/>
      <c r="AD83" s="1529"/>
      <c r="AE83" s="1529"/>
      <c r="AF83" s="1529"/>
      <c r="AG83" s="1529"/>
      <c r="AH83" s="1529"/>
      <c r="AI83" s="1529"/>
      <c r="AJ83" s="1529"/>
      <c r="AK83" s="1529"/>
      <c r="AL83" s="1529"/>
      <c r="AM83" s="1530"/>
    </row>
    <row r="84" spans="1:39" ht="22.5" customHeight="1">
      <c r="A84" s="1350"/>
      <c r="B84" s="1391"/>
      <c r="C84" s="9"/>
      <c r="D84" s="16"/>
      <c r="E84" s="15"/>
      <c r="F84" s="76"/>
      <c r="G84" s="37"/>
      <c r="H84" s="37"/>
      <c r="I84" s="37"/>
      <c r="J84" s="37"/>
      <c r="K84" s="37"/>
      <c r="L84" s="37"/>
      <c r="M84" s="37"/>
      <c r="N84" s="37"/>
      <c r="O84" s="37"/>
      <c r="P84" s="37"/>
      <c r="Q84" s="37"/>
      <c r="R84" s="37"/>
      <c r="S84" s="37"/>
      <c r="T84" s="39"/>
      <c r="U84" s="1528"/>
      <c r="V84" s="1529"/>
      <c r="W84" s="1529"/>
      <c r="X84" s="1529"/>
      <c r="Y84" s="1529"/>
      <c r="Z84" s="1529"/>
      <c r="AA84" s="1529"/>
      <c r="AB84" s="1529"/>
      <c r="AC84" s="1529"/>
      <c r="AD84" s="1529"/>
      <c r="AE84" s="1529"/>
      <c r="AF84" s="1529"/>
      <c r="AG84" s="1529"/>
      <c r="AH84" s="1529"/>
      <c r="AI84" s="1529"/>
      <c r="AJ84" s="1529"/>
      <c r="AK84" s="1529"/>
      <c r="AL84" s="1529"/>
      <c r="AM84" s="1530"/>
    </row>
    <row r="85" spans="1:39" ht="22.5" customHeight="1">
      <c r="A85" s="1352"/>
      <c r="B85" s="1392"/>
      <c r="C85" s="11"/>
      <c r="D85" s="63"/>
      <c r="E85" s="18"/>
      <c r="F85" s="79"/>
      <c r="G85" s="34"/>
      <c r="H85" s="34"/>
      <c r="I85" s="34"/>
      <c r="J85" s="34"/>
      <c r="K85" s="34"/>
      <c r="L85" s="34"/>
      <c r="M85" s="34"/>
      <c r="N85" s="34"/>
      <c r="O85" s="34"/>
      <c r="P85" s="34"/>
      <c r="Q85" s="34"/>
      <c r="R85" s="34"/>
      <c r="S85" s="34"/>
      <c r="T85" s="35"/>
      <c r="U85" s="1531"/>
      <c r="V85" s="1532"/>
      <c r="W85" s="1532"/>
      <c r="X85" s="1532"/>
      <c r="Y85" s="1532"/>
      <c r="Z85" s="1532"/>
      <c r="AA85" s="1532"/>
      <c r="AB85" s="1532"/>
      <c r="AC85" s="1532"/>
      <c r="AD85" s="1532"/>
      <c r="AE85" s="1532"/>
      <c r="AF85" s="1532"/>
      <c r="AG85" s="1532"/>
      <c r="AH85" s="1532"/>
      <c r="AI85" s="1532"/>
      <c r="AJ85" s="1532"/>
      <c r="AK85" s="1532"/>
      <c r="AL85" s="1532"/>
      <c r="AM85" s="1533"/>
    </row>
  </sheetData>
  <sheetProtection algorithmName="SHA-512" hashValue="6+ukISu9O04SI5eT9BOXDij7lj8PpR7KrVDO8+HAzhCmNp+JWM1New+XTFO1hVHR2SEPomPtNFbeC5pAgrGLMg==" saltValue="I3aS5DpLVzBKmoKQDVZdJw==" spinCount="100000" sheet="1" formatCells="0"/>
  <mergeCells count="125">
    <mergeCell ref="U80:W80"/>
    <mergeCell ref="X80:AM80"/>
    <mergeCell ref="U81:AM85"/>
    <mergeCell ref="U79:W79"/>
    <mergeCell ref="X79:Y79"/>
    <mergeCell ref="Z79:AA79"/>
    <mergeCell ref="AB79:AC79"/>
    <mergeCell ref="AE79:AF79"/>
    <mergeCell ref="AH79:AM79"/>
    <mergeCell ref="U76:V76"/>
    <mergeCell ref="AE76:AL76"/>
    <mergeCell ref="U77:V77"/>
    <mergeCell ref="W77:AB77"/>
    <mergeCell ref="AC77:AM77"/>
    <mergeCell ref="U78:W78"/>
    <mergeCell ref="X78:Y78"/>
    <mergeCell ref="Z78:AA78"/>
    <mergeCell ref="AC78:AD78"/>
    <mergeCell ref="AF78:AM78"/>
    <mergeCell ref="X65:Y65"/>
    <mergeCell ref="Z65:AA65"/>
    <mergeCell ref="AB65:AC65"/>
    <mergeCell ref="AE65:AF65"/>
    <mergeCell ref="G74:T74"/>
    <mergeCell ref="U74:V74"/>
    <mergeCell ref="W74:AM74"/>
    <mergeCell ref="U75:V75"/>
    <mergeCell ref="W75:AA75"/>
    <mergeCell ref="AB75:AM75"/>
    <mergeCell ref="AH65:AM65"/>
    <mergeCell ref="U66:W66"/>
    <mergeCell ref="X66:AM66"/>
    <mergeCell ref="U67:AM71"/>
    <mergeCell ref="G73:T73"/>
    <mergeCell ref="U73:AM73"/>
    <mergeCell ref="W61:AA61"/>
    <mergeCell ref="AB61:AM61"/>
    <mergeCell ref="U62:V62"/>
    <mergeCell ref="AE62:AL62"/>
    <mergeCell ref="U63:V63"/>
    <mergeCell ref="W63:AB63"/>
    <mergeCell ref="AC63:AM63"/>
    <mergeCell ref="U55:AM55"/>
    <mergeCell ref="A56:B85"/>
    <mergeCell ref="C56:T56"/>
    <mergeCell ref="U56:AM57"/>
    <mergeCell ref="G59:T59"/>
    <mergeCell ref="U59:AM59"/>
    <mergeCell ref="G60:T60"/>
    <mergeCell ref="U60:V60"/>
    <mergeCell ref="W60:AM60"/>
    <mergeCell ref="U61:V61"/>
    <mergeCell ref="A48:B55"/>
    <mergeCell ref="U64:W64"/>
    <mergeCell ref="X64:Y64"/>
    <mergeCell ref="Z64:AA64"/>
    <mergeCell ref="AC64:AD64"/>
    <mergeCell ref="AF64:AM64"/>
    <mergeCell ref="U65:W65"/>
    <mergeCell ref="E52:T52"/>
    <mergeCell ref="U52:AM52"/>
    <mergeCell ref="U53:AM53"/>
    <mergeCell ref="E54:H54"/>
    <mergeCell ref="I54:T54"/>
    <mergeCell ref="U54:AM54"/>
    <mergeCell ref="U39:AM39"/>
    <mergeCell ref="U43:AM43"/>
    <mergeCell ref="C44:T44"/>
    <mergeCell ref="U44:AM44"/>
    <mergeCell ref="U45:AM45"/>
    <mergeCell ref="U48:AM50"/>
    <mergeCell ref="C49:T50"/>
    <mergeCell ref="E51:T51"/>
    <mergeCell ref="U51:AM51"/>
    <mergeCell ref="U33:AM33"/>
    <mergeCell ref="C34:T34"/>
    <mergeCell ref="U34:AM34"/>
    <mergeCell ref="U35:AM35"/>
    <mergeCell ref="U37:AM37"/>
    <mergeCell ref="C38:T38"/>
    <mergeCell ref="U38:AM38"/>
    <mergeCell ref="A28:B28"/>
    <mergeCell ref="C28:T28"/>
    <mergeCell ref="U28:AM28"/>
    <mergeCell ref="A29:B29"/>
    <mergeCell ref="C29:T29"/>
    <mergeCell ref="U29:AM29"/>
    <mergeCell ref="AJ23:AK23"/>
    <mergeCell ref="A26:B27"/>
    <mergeCell ref="C26:T27"/>
    <mergeCell ref="U26:AM26"/>
    <mergeCell ref="U27:AA27"/>
    <mergeCell ref="AB27:AM27"/>
    <mergeCell ref="U20:AM20"/>
    <mergeCell ref="U21:AM21"/>
    <mergeCell ref="U22:AM22"/>
    <mergeCell ref="A23:B23"/>
    <mergeCell ref="C23:T23"/>
    <mergeCell ref="V23:W23"/>
    <mergeCell ref="X23:Y23"/>
    <mergeCell ref="AA23:AB23"/>
    <mergeCell ref="AE23:AF23"/>
    <mergeCell ref="AG23:AH23"/>
    <mergeCell ref="V10:AB10"/>
    <mergeCell ref="AC10:AK10"/>
    <mergeCell ref="AL10:AM10"/>
    <mergeCell ref="A15:B22"/>
    <mergeCell ref="C15:T15"/>
    <mergeCell ref="U15:AM15"/>
    <mergeCell ref="U16:AM16"/>
    <mergeCell ref="U17:AM17"/>
    <mergeCell ref="U18:AM18"/>
    <mergeCell ref="U19:AM19"/>
    <mergeCell ref="V7:AB7"/>
    <mergeCell ref="AC7:AM7"/>
    <mergeCell ref="V8:AB8"/>
    <mergeCell ref="AC8:AM8"/>
    <mergeCell ref="V9:AB9"/>
    <mergeCell ref="AC9:AM9"/>
    <mergeCell ref="A2:AM3"/>
    <mergeCell ref="AC4:AM4"/>
    <mergeCell ref="V6:AB6"/>
    <mergeCell ref="AC6:AF6"/>
    <mergeCell ref="AG6:AK6"/>
    <mergeCell ref="AL6:AM6"/>
  </mergeCells>
  <phoneticPr fontId="2"/>
  <pageMargins left="0.70866141732283472" right="0.70866141732283472" top="0.74803149606299213" bottom="0.74803149606299213" header="0.31496062992125984" footer="0.31496062992125984"/>
  <pageSetup paperSize="9" scale="90" orientation="portrait" r:id="rId1"/>
  <rowBreaks count="1" manualBreakCount="1">
    <brk id="4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①第７号様式（添付書類２）</vt:lpstr>
      <vt:lpstr>②第７号様式（添付書類）</vt:lpstr>
      <vt:lpstr>③処遇Ⅱ及び職員処遇入力シート </vt:lpstr>
      <vt:lpstr>④第４号様式の２</vt:lpstr>
      <vt:lpstr>⑤⑧処遇Ⅰ入力シート</vt:lpstr>
      <vt:lpstr>⑥積算表</vt:lpstr>
      <vt:lpstr>⑦明細書（参考様式）</vt:lpstr>
      <vt:lpstr>⑨第４号様式の１</vt:lpstr>
      <vt:lpstr>⑩第７号様式</vt:lpstr>
      <vt:lpstr>保育単価表（Ａ型）</vt:lpstr>
      <vt:lpstr>保育単価表（Ａ型） ２</vt:lpstr>
      <vt:lpstr>保育単価表（Ａ型）②</vt:lpstr>
      <vt:lpstr>処遇Ⅱ等対象者確認シート</vt:lpstr>
      <vt:lpstr>'①第７号様式（添付書類２）'!Print_Area</vt:lpstr>
      <vt:lpstr>'③処遇Ⅱ及び職員処遇入力シート '!Print_Area</vt:lpstr>
      <vt:lpstr>④第４号様式の２!Print_Area</vt:lpstr>
      <vt:lpstr>⑤⑧処遇Ⅰ入力シート!Print_Area</vt:lpstr>
      <vt:lpstr>⑥積算表!Print_Area</vt:lpstr>
      <vt:lpstr>'⑦明細書（参考様式）'!Print_Area</vt:lpstr>
      <vt:lpstr>⑨第４号様式の１!Print_Area</vt:lpstr>
      <vt:lpstr>⑩第７号様式!Print_Area</vt:lpstr>
      <vt:lpstr>'保育単価表（Ａ型）'!Print_Area</vt:lpstr>
      <vt:lpstr>'保育単価表（Ａ型） ２'!Print_Area</vt:lpstr>
      <vt:lpstr>'保育単価表（Ａ型）'!Print_Titles</vt:lpstr>
      <vt:lpstr>'保育単価表（Ａ型） ２'!Print_Titles</vt:lpstr>
      <vt:lpstr>'保育単価表（Ａ型） ２'!単価表</vt:lpstr>
      <vt:lpstr>単価表</vt:lpstr>
      <vt:lpstr>⑥積算表!単価表２</vt:lpstr>
      <vt:lpstr>定員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2020-09-18T04:28:31Z</cp:lastPrinted>
  <dcterms:created xsi:type="dcterms:W3CDTF">2020-08-03T07:56:04Z</dcterms:created>
  <dcterms:modified xsi:type="dcterms:W3CDTF">2020-10-13T06:59:39Z</dcterms:modified>
</cp:coreProperties>
</file>