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2_給付費・向上支援費\003_処遇改善\01_処遇改善\010_新制度_2015(H27)から\01　積算表\2019_積算表\020_処遇1積算表\"/>
    </mc:Choice>
  </mc:AlternateContent>
  <bookViews>
    <workbookView xWindow="0" yWindow="0" windowWidth="20490" windowHeight="6960"/>
  </bookViews>
  <sheets>
    <sheet name="積算表" sheetId="2" r:id="rId1"/>
    <sheet name="加算区分" sheetId="3" state="hidden" r:id="rId2"/>
    <sheet name="保育単価表（Ｃ型）" sheetId="8" state="hidden" r:id="rId3"/>
    <sheet name="保育単価表（Ｃ型）②" sheetId="9" state="hidden" r:id="rId4"/>
  </sheets>
  <definedNames>
    <definedName name="_Fill" localSheetId="1" hidden="1">#REF!</definedName>
    <definedName name="_Fill" hidden="1">#REF!</definedName>
    <definedName name="_xlnm._FilterDatabase" localSheetId="2" hidden="1">'保育単価表（Ｃ型）'!$B$4:$WWS$14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積算表!$A$1:$AJ$46</definedName>
    <definedName name="_xlnm.Print_Area" localSheetId="2">'保育単価表（Ｃ型）'!$A$1:$AN$14</definedName>
    <definedName name="_xlnm.Print_Titles" localSheetId="2">'保育単価表（Ｃ型）'!$B:$D,'保育単価表（Ｃ型）'!$1:$6</definedName>
    <definedName name="資格">'保育単価表（Ｃ型）'!$P$7:$S$14</definedName>
    <definedName name="資格人数">積算表!$AV$1:$AW$6</definedName>
    <definedName name="単価表">'保育単価表（Ｃ型）'!$A$6:$AN$14</definedName>
    <definedName name="定員">積算表!$AS$2:$AT$19</definedName>
    <definedName name="定員Ⅱ">積算表!#REF!</definedName>
    <definedName name="平均勤続年数">加算区分!$B$3:$F$14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8" i="2" l="1"/>
  <c r="AG38" i="2"/>
  <c r="AE38" i="2"/>
  <c r="AC38" i="2"/>
  <c r="AA38" i="2"/>
  <c r="Y38" i="2"/>
  <c r="W38" i="2"/>
  <c r="U38" i="2"/>
  <c r="S38" i="2"/>
  <c r="Q38" i="2"/>
  <c r="O38" i="2"/>
  <c r="M38" i="2"/>
  <c r="AI37" i="2"/>
  <c r="AG37" i="2"/>
  <c r="AE37" i="2"/>
  <c r="AC37" i="2"/>
  <c r="AA37" i="2"/>
  <c r="Y37" i="2"/>
  <c r="W37" i="2"/>
  <c r="U37" i="2"/>
  <c r="S37" i="2"/>
  <c r="Q37" i="2"/>
  <c r="O37" i="2"/>
  <c r="M37" i="2"/>
  <c r="K36" i="2" l="1"/>
  <c r="K38" i="2"/>
  <c r="U32" i="2" l="1"/>
  <c r="W32" i="2"/>
  <c r="Y32" i="2"/>
  <c r="AA32" i="2"/>
  <c r="AC32" i="2"/>
  <c r="AE32" i="2"/>
  <c r="AG32" i="2"/>
  <c r="AI32" i="2"/>
  <c r="S32" i="2"/>
  <c r="Q32" i="2"/>
  <c r="O32" i="2"/>
  <c r="M32" i="2"/>
  <c r="S21" i="2" l="1"/>
  <c r="M21" i="2"/>
  <c r="AE16" i="2" l="1"/>
  <c r="AA33" i="2" l="1"/>
  <c r="O31" i="2"/>
  <c r="W31" i="2"/>
  <c r="AE31" i="2"/>
  <c r="AE30" i="2"/>
  <c r="W30" i="2"/>
  <c r="AG30" i="2"/>
  <c r="Q33" i="2"/>
  <c r="M31" i="2"/>
  <c r="AC30" i="2"/>
  <c r="Y33" i="2"/>
  <c r="Q31" i="2"/>
  <c r="Y31" i="2"/>
  <c r="AG31" i="2"/>
  <c r="Q30" i="2"/>
  <c r="Y30" i="2"/>
  <c r="AI30" i="2"/>
  <c r="AG33" i="2"/>
  <c r="AC31" i="2"/>
  <c r="M30" i="2"/>
  <c r="AI33" i="2"/>
  <c r="S33" i="2"/>
  <c r="S31" i="2"/>
  <c r="AA31" i="2"/>
  <c r="AI31" i="2"/>
  <c r="S30" i="2"/>
  <c r="AA30" i="2"/>
  <c r="O30" i="2"/>
  <c r="U31" i="2"/>
  <c r="U30" i="2"/>
  <c r="AW6" i="2"/>
  <c r="AW2" i="2"/>
  <c r="AW4" i="2"/>
  <c r="AW3" i="2"/>
  <c r="M35" i="2" l="1"/>
  <c r="M36" i="2"/>
  <c r="AA36" i="2"/>
  <c r="AA35" i="2"/>
  <c r="Q35" i="2"/>
  <c r="Q36" i="2"/>
  <c r="AG35" i="2"/>
  <c r="AG36" i="2"/>
  <c r="O36" i="2"/>
  <c r="O35" i="2"/>
  <c r="Y35" i="2"/>
  <c r="Y36" i="2"/>
  <c r="U36" i="2"/>
  <c r="U35" i="2"/>
  <c r="S36" i="2"/>
  <c r="S35" i="2"/>
  <c r="AC36" i="2"/>
  <c r="AC35" i="2"/>
  <c r="W35" i="2"/>
  <c r="W36" i="2"/>
  <c r="AI36" i="2"/>
  <c r="AI35" i="2"/>
  <c r="AE35" i="2"/>
  <c r="AE36" i="2"/>
  <c r="M34" i="2"/>
  <c r="M42" i="2" s="1"/>
  <c r="M43" i="2" s="1"/>
  <c r="AC40" i="2" l="1"/>
  <c r="M40" i="2"/>
  <c r="U40" i="2"/>
  <c r="AA40" i="2"/>
  <c r="AI40" i="2"/>
  <c r="S40" i="2"/>
  <c r="Y40" i="2"/>
  <c r="Q40" i="2"/>
  <c r="AG40" i="2"/>
  <c r="AE40" i="2"/>
  <c r="W40" i="2"/>
  <c r="O40" i="2"/>
  <c r="U34" i="2" l="1"/>
  <c r="U42" i="2" s="1"/>
  <c r="W34" i="2"/>
  <c r="W42" i="2" s="1"/>
  <c r="AE34" i="2"/>
  <c r="AE42" i="2" s="1"/>
  <c r="AC34" i="2" l="1"/>
  <c r="AC42" i="2" s="1"/>
  <c r="F14" i="3"/>
  <c r="F13" i="3"/>
  <c r="F12" i="3"/>
  <c r="F11" i="3"/>
  <c r="F10" i="3"/>
  <c r="F9" i="3"/>
  <c r="F8" i="3"/>
  <c r="F7" i="3"/>
  <c r="F6" i="3"/>
  <c r="F5" i="3"/>
  <c r="F4" i="3"/>
  <c r="F3" i="3"/>
  <c r="O34" i="2"/>
  <c r="O42" i="2" s="1"/>
  <c r="U1" i="2"/>
  <c r="S41" i="2" l="1"/>
  <c r="AI41" i="2"/>
  <c r="Q41" i="2"/>
  <c r="U41" i="2"/>
  <c r="AC41" i="2"/>
  <c r="M41" i="2"/>
  <c r="AG41" i="2"/>
  <c r="O41" i="2"/>
  <c r="W41" i="2"/>
  <c r="AE41" i="2"/>
  <c r="Y41" i="2"/>
  <c r="Q34" i="2"/>
  <c r="Q42" i="2" s="1"/>
  <c r="S34" i="2"/>
  <c r="S42" i="2" s="1"/>
  <c r="AA41" i="2"/>
  <c r="AE43" i="2"/>
  <c r="O43" i="2"/>
  <c r="Y34" i="2" l="1"/>
  <c r="Y42" i="2" s="1"/>
  <c r="Y43" i="2" s="1"/>
  <c r="AA34" i="2"/>
  <c r="AA42" i="2" s="1"/>
  <c r="AA43" i="2" s="1"/>
  <c r="AI34" i="2"/>
  <c r="AI42" i="2" s="1"/>
  <c r="AI43" i="2" s="1"/>
  <c r="AG34" i="2"/>
  <c r="AG42" i="2" s="1"/>
  <c r="AG43" i="2" s="1"/>
  <c r="W43" i="2"/>
  <c r="Q43" i="2"/>
  <c r="AC43" i="2"/>
  <c r="U43" i="2"/>
  <c r="S43" i="2"/>
  <c r="M46" i="2" l="1"/>
  <c r="M23" i="2" s="1"/>
  <c r="M45" i="2"/>
  <c r="M44" i="2" l="1"/>
</calcChain>
</file>

<file path=xl/sharedStrings.xml><?xml version="1.0" encoding="utf-8"?>
<sst xmlns="http://schemas.openxmlformats.org/spreadsheetml/2006/main" count="228" uniqueCount="180">
  <si>
    <t>区</t>
    <rPh sb="0" eb="1">
      <t>ク</t>
    </rPh>
    <phoneticPr fontId="4"/>
  </si>
  <si>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</si>
  <si>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</si>
  <si>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</si>
  <si>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施設・事業所名</t>
    <rPh sb="0" eb="2">
      <t>シセツ</t>
    </rPh>
    <rPh sb="3" eb="6">
      <t>ジギョウショ</t>
    </rPh>
    <rPh sb="6" eb="7">
      <t>メイ</t>
    </rPh>
    <phoneticPr fontId="8"/>
  </si>
  <si>
    <t>担当者名</t>
    <rPh sb="0" eb="3">
      <t>タントウシャ</t>
    </rPh>
    <rPh sb="3" eb="4">
      <t>メイ</t>
    </rPh>
    <phoneticPr fontId="4"/>
  </si>
  <si>
    <t>電話番号</t>
    <rPh sb="0" eb="2">
      <t>デンワ</t>
    </rPh>
    <rPh sb="2" eb="4">
      <t>バンゴウ</t>
    </rPh>
    <phoneticPr fontId="4"/>
  </si>
  <si>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</si>
  <si>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</si>
  <si>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</si>
  <si>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</si>
  <si>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</si>
  <si>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</si>
  <si>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</si>
  <si>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</si>
  <si>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</si>
  <si>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</si>
  <si>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</si>
  <si>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</si>
  <si>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</si>
  <si>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</si>
  <si>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</si>
  <si>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</si>
  <si>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</si>
  <si>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</si>
  <si>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</si>
  <si>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</si>
  <si>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</si>
  <si>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</si>
  <si>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常態的に土曜日に閉所する場合（賃金改善要件分）</t>
    <rPh sb="0" eb="2">
      <t>ジョウタイ</t>
    </rPh>
    <rPh sb="2" eb="3">
      <t>テキ</t>
    </rPh>
    <rPh sb="4" eb="7">
      <t>ドヨウビ</t>
    </rPh>
    <rPh sb="8" eb="10">
      <t>ヘイショ</t>
    </rPh>
    <rPh sb="12" eb="14">
      <t>バアイ</t>
    </rPh>
    <phoneticPr fontId="8"/>
  </si>
  <si>
    <t>定員を恒常的に超過する場合</t>
    <rPh sb="0" eb="2">
      <t>テイイン</t>
    </rPh>
    <rPh sb="3" eb="6">
      <t>コウジョウテキ</t>
    </rPh>
    <rPh sb="7" eb="9">
      <t>チョウカ</t>
    </rPh>
    <rPh sb="11" eb="13">
      <t>バアイ</t>
    </rPh>
    <phoneticPr fontId="8"/>
  </si>
  <si>
    <t>―</t>
  </si>
  <si>
    <t>③合計（基礎分）</t>
    <rPh sb="1" eb="3">
      <t>ゴウケイ</t>
    </rPh>
    <phoneticPr fontId="4"/>
  </si>
  <si>
    <t>③合計（賃金改善要件分）</t>
    <rPh sb="1" eb="3">
      <t>ゴウケイ</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</si>
  <si>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</si>
  <si>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</si>
  <si>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</si>
  <si>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</si>
  <si>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</si>
  <si>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</si>
  <si>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</si>
  <si>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</si>
  <si>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</si>
  <si>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</si>
  <si>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</si>
  <si>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</si>
  <si>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</si>
  <si>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</si>
  <si>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</si>
  <si>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</si>
  <si>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</si>
  <si>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</si>
  <si>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</si>
  <si>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管理者設置加算</t>
    <rPh sb="0" eb="3">
      <t>カンリシャ</t>
    </rPh>
    <rPh sb="3" eb="5">
      <t>セッチ</t>
    </rPh>
    <rPh sb="5" eb="7">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</si>
  <si>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</si>
  <si>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</si>
  <si>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</si>
  <si>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</si>
  <si>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</si>
  <si>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</si>
  <si>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</si>
  <si>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</si>
  <si>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</si>
  <si>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</si>
  <si>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</si>
  <si>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</si>
  <si>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</si>
  <si>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</si>
  <si>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</si>
  <si>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</si>
  <si>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</si>
  <si>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</si>
  <si>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</si>
  <si>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</si>
  <si>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</si>
  <si>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</si>
  <si>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</si>
  <si>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</si>
  <si>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</si>
  <si>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</si>
  <si>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</si>
  <si>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</si>
  <si>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</si>
  <si>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</si>
  <si>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</si>
  <si>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</si>
  <si>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</si>
  <si>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</si>
  <si>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</si>
  <si>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</si>
  <si>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</si>
  <si>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管理者設置加算</t>
    <rPh sb="0" eb="3">
      <t>カンリシャ</t>
    </rPh>
    <rPh sb="3" eb="5">
      <t>セッチ</t>
    </rPh>
    <rPh sb="5" eb="7">
      <t>カサン</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</si>
  <si>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</si>
  <si>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</si>
  <si>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1"/>
  </si>
  <si>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1"/>
  </si>
  <si>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1"/>
  </si>
  <si>
    <t>連携施設を設定しない場合</t>
    <phoneticPr fontId="5"/>
  </si>
  <si>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</si>
  <si>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</si>
  <si>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</si>
  <si>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</si>
  <si>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</si>
  <si>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</si>
  <si>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常態的に土曜日に閉所する場合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</si>
  <si>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</si>
  <si>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</si>
  <si>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処遇改善等
加算Ⅰ</t>
    <phoneticPr fontId="5"/>
  </si>
  <si>
    <t>①</t>
    <phoneticPr fontId="5"/>
  </si>
  <si>
    <t>②</t>
    <phoneticPr fontId="5"/>
  </si>
  <si>
    <t>⑤</t>
    <phoneticPr fontId="5"/>
  </si>
  <si>
    <t>⑤</t>
    <phoneticPr fontId="5"/>
  </si>
  <si>
    <t>⑥</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</si>
  <si>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</si>
  <si>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</si>
  <si>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</si>
  <si>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</si>
  <si>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</si>
  <si>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</si>
  <si>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</si>
  <si>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</si>
  <si>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</si>
  <si>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</si>
  <si>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8"/>
  </si>
  <si>
    <t>＋</t>
    <phoneticPr fontId="5"/>
  </si>
  <si>
    <t>＋</t>
    <phoneticPr fontId="5"/>
  </si>
  <si>
    <t>Ａ地域</t>
  </si>
  <si>
    <t>ａ地域</t>
    <rPh sb="1" eb="3">
      <t>チイキ</t>
    </rPh>
    <phoneticPr fontId="5"/>
  </si>
  <si>
    <t>－</t>
    <phoneticPr fontId="5"/>
  </si>
  <si>
    <t>Ｂ地域</t>
  </si>
  <si>
    <t>ｂ地域</t>
    <rPh sb="1" eb="3">
      <t>チイキ</t>
    </rPh>
    <phoneticPr fontId="5"/>
  </si>
  <si>
    <t>Ｃ地域</t>
  </si>
  <si>
    <t>ｃ地域</t>
    <rPh sb="1" eb="3">
      <t>チイキ</t>
    </rPh>
    <phoneticPr fontId="5"/>
  </si>
  <si>
    <t>Ｄ地域</t>
  </si>
  <si>
    <t>ｄ地域</t>
    <rPh sb="1" eb="3">
      <t>チイキ</t>
    </rPh>
    <phoneticPr fontId="5"/>
  </si>
  <si>
    <t>11人
　から
15人
　まで</t>
    <rPh sb="2" eb="3">
      <t>ニン</t>
    </rPh>
    <rPh sb="10" eb="11">
      <t>ニン</t>
    </rPh>
    <phoneticPr fontId="8"/>
  </si>
  <si>
    <t>－</t>
    <phoneticPr fontId="5"/>
  </si>
  <si>
    <t>(⑤＋⑥＋⑨)</t>
  </si>
  <si>
    <t>16/100
地域</t>
    <phoneticPr fontId="8"/>
  </si>
  <si>
    <t>(⑤＋⑥)</t>
  </si>
  <si>
    <t>(⑤～⑭)</t>
    <phoneticPr fontId="5"/>
  </si>
  <si>
    <t>⑯</t>
    <phoneticPr fontId="5"/>
  </si>
  <si>
    <t>⑰</t>
    <phoneticPr fontId="8"/>
  </si>
  <si>
    <t>⑱</t>
    <phoneticPr fontId="8"/>
  </si>
  <si>
    <t>⑲</t>
    <phoneticPr fontId="8"/>
  </si>
  <si>
    <t>⑳</t>
    <phoneticPr fontId="8"/>
  </si>
  <si>
    <t>　</t>
    <phoneticPr fontId="8"/>
  </si>
  <si>
    <t>㉑</t>
    <phoneticPr fontId="8"/>
  </si>
  <si>
    <t>㉒</t>
    <phoneticPr fontId="8"/>
  </si>
  <si>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</si>
  <si>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</si>
  <si>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</si>
  <si>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10人以下</t>
    <rPh sb="2" eb="5">
      <t>ニンイカ</t>
    </rPh>
    <phoneticPr fontId="1"/>
  </si>
  <si>
    <t>15人以下</t>
    <rPh sb="2" eb="5">
      <t>ニンイカ</t>
    </rPh>
    <phoneticPr fontId="1"/>
  </si>
  <si>
    <t>10人以下１人</t>
    <rPh sb="2" eb="5">
      <t>ニンイカ</t>
    </rPh>
    <rPh sb="6" eb="7">
      <t>ニン</t>
    </rPh>
    <phoneticPr fontId="5"/>
  </si>
  <si>
    <t>10人以下２人以上</t>
    <rPh sb="2" eb="5">
      <t>ニンイカ</t>
    </rPh>
    <rPh sb="6" eb="7">
      <t>ニン</t>
    </rPh>
    <rPh sb="7" eb="9">
      <t>イジョウ</t>
    </rPh>
    <phoneticPr fontId="5"/>
  </si>
  <si>
    <t>15人以下１人</t>
    <rPh sb="2" eb="3">
      <t>ニン</t>
    </rPh>
    <rPh sb="3" eb="5">
      <t>イカ</t>
    </rPh>
    <rPh sb="5" eb="7">
      <t>ヒトリ</t>
    </rPh>
    <rPh sb="6" eb="7">
      <t>ニン</t>
    </rPh>
    <phoneticPr fontId="5"/>
  </si>
  <si>
    <t>15人以下２人</t>
    <rPh sb="2" eb="3">
      <t>ニン</t>
    </rPh>
    <rPh sb="3" eb="5">
      <t>イカ</t>
    </rPh>
    <rPh sb="5" eb="7">
      <t>フタリ</t>
    </rPh>
    <rPh sb="6" eb="7">
      <t>ニン</t>
    </rPh>
    <phoneticPr fontId="5"/>
  </si>
  <si>
    <t>15人以下３人以上</t>
    <rPh sb="2" eb="3">
      <t>ニン</t>
    </rPh>
    <rPh sb="3" eb="5">
      <t>イカ</t>
    </rPh>
    <rPh sb="6" eb="7">
      <t>ニン</t>
    </rPh>
    <rPh sb="7" eb="9">
      <t>イジョウ</t>
    </rPh>
    <phoneticPr fontId="5"/>
  </si>
  <si>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</si>
  <si>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</si>
  <si>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</si>
  <si>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</si>
  <si>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</si>
  <si>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</si>
  <si>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</si>
  <si>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④</t>
    <phoneticPr fontId="4"/>
  </si>
  <si>
    <t>平均利用子ども数①×④</t>
    <rPh sb="0" eb="2">
      <t>ヘイキン</t>
    </rPh>
    <rPh sb="2" eb="4">
      <t>リヨウ</t>
    </rPh>
    <rPh sb="4" eb="5">
      <t>コ</t>
    </rPh>
    <rPh sb="7" eb="8">
      <t>スウ</t>
    </rPh>
    <phoneticPr fontId="4"/>
  </si>
  <si>
    <t>小規模
C型</t>
    <rPh sb="0" eb="3">
      <t>ショウキボ</t>
    </rPh>
    <rPh sb="5" eb="6">
      <t>ガタ</t>
    </rPh>
    <phoneticPr fontId="4"/>
  </si>
  <si>
    <t>小規模保育事業C型</t>
    <rPh sb="0" eb="3">
      <t>ショウキボ</t>
    </rPh>
    <rPh sb="3" eb="5">
      <t>ホイク</t>
    </rPh>
    <rPh sb="5" eb="7">
      <t>ジギョウ</t>
    </rPh>
    <rPh sb="8" eb="9">
      <t>ガタ</t>
    </rPh>
    <phoneticPr fontId="4"/>
  </si>
  <si>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</si>
  <si>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</si>
  <si>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</si>
  <si>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2019年度 処遇改善等加算Ⅰ加算見込額積算表</t>
    <rPh sb="4" eb="6">
      <t>ネンド</t>
    </rPh>
    <rPh sb="6" eb="8">
      <t>ヘイネンド</t>
    </rPh>
    <rPh sb="7" eb="9">
      <t>ショグウ</t>
    </rPh>
    <rPh sb="9" eb="11">
      <t>カイゼン</t>
    </rPh>
    <rPh sb="11" eb="12">
      <t>トウ</t>
    </rPh>
    <rPh sb="12" eb="14">
      <t>カサン</t>
    </rPh>
    <rPh sb="15" eb="17">
      <t>カサン</t>
    </rPh>
    <rPh sb="17" eb="19">
      <t>ミコ</t>
    </rPh>
    <rPh sb="19" eb="20">
      <t>ガク</t>
    </rPh>
    <rPh sb="20" eb="22">
      <t>セキサン</t>
    </rPh>
    <rPh sb="22" eb="23">
      <t>ヒョウ</t>
    </rPh>
    <phoneticPr fontId="8"/>
  </si>
  <si>
    <t>＋</t>
    <phoneticPr fontId="5"/>
  </si>
  <si>
    <t>＋</t>
    <phoneticPr fontId="5"/>
  </si>
  <si>
    <t>・処遇改善等加算Ⅱ－①</t>
    <phoneticPr fontId="5"/>
  </si>
  <si>
    <t xml:space="preserve">× 人数Ａ </t>
    <phoneticPr fontId="5"/>
  </si>
  <si>
    <t>・処遇改善等加算Ⅱ－②</t>
    <phoneticPr fontId="5"/>
  </si>
  <si>
    <t>× 人数Ｂ</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</si>
</sst>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quot;#\ ?/100"/>
    <numFmt numFmtId="191" formatCode="#,##0&quot;÷３月初日の利用子ども数&quot;"/>
    <numFmt numFmtId="192" formatCode="#,##0&quot;（限度額）÷３月初日の利用子ども数&quot;"/>
    <numFmt numFmtId="193" formatCode="0;\-0;;@"/>
  </numFmts>
  <fonts count="3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s>
  <fills count="5">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s>
  <borders count="11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cellStyleXfs>
  <cellXfs count="446">
    <xf numFmtId="0" fontId="0" fillId="0" borderId="0" xfId="0">
      <alignment vertical="center"/>
    </xf>
    <xf numFmtId="0" fontId="2" fillId="0" borderId="0" xfId="1" applyProtection="1"/>
    <xf numFmtId="0" fontId="2" fillId="0" borderId="0" xfId="1" applyFont="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25" xfId="1" applyFont="1" applyBorder="1" applyProtection="1"/>
    <xf numFmtId="0" fontId="16" fillId="0" borderId="25" xfId="1" applyFont="1" applyBorder="1" applyAlignment="1" applyProtection="1">
      <alignment horizontal="center" vertical="center"/>
    </xf>
    <xf numFmtId="1" fontId="13" fillId="0" borderId="25" xfId="1" applyNumberFormat="1" applyFont="1" applyFill="1" applyBorder="1" applyAlignment="1" applyProtection="1">
      <alignment horizontal="right" vertical="center"/>
    </xf>
    <xf numFmtId="0" fontId="2" fillId="0" borderId="25" xfId="1" applyFont="1" applyFill="1" applyBorder="1" applyProtection="1"/>
    <xf numFmtId="0" fontId="2" fillId="0" borderId="25" xfId="1" applyFont="1" applyBorder="1" applyProtection="1"/>
    <xf numFmtId="0" fontId="3" fillId="0" borderId="25" xfId="1" applyFont="1" applyBorder="1" applyAlignment="1" applyProtection="1">
      <alignment horizontal="right"/>
    </xf>
    <xf numFmtId="0" fontId="3" fillId="0" borderId="26" xfId="1" applyFont="1" applyBorder="1" applyProtection="1"/>
    <xf numFmtId="0" fontId="3" fillId="0" borderId="30" xfId="1" applyFont="1" applyBorder="1" applyProtection="1"/>
    <xf numFmtId="0" fontId="2" fillId="0" borderId="30" xfId="1" applyFont="1" applyBorder="1" applyProtection="1"/>
    <xf numFmtId="0" fontId="2" fillId="0" borderId="30" xfId="1" applyFont="1" applyFill="1" applyBorder="1" applyProtection="1"/>
    <xf numFmtId="0" fontId="13" fillId="0" borderId="30" xfId="1" applyFont="1" applyFill="1" applyBorder="1" applyAlignment="1" applyProtection="1">
      <alignment vertical="center"/>
    </xf>
    <xf numFmtId="1" fontId="13" fillId="0" borderId="30" xfId="1" applyNumberFormat="1" applyFont="1" applyFill="1" applyBorder="1" applyAlignment="1" applyProtection="1">
      <alignment horizontal="right" vertical="center"/>
    </xf>
    <xf numFmtId="0" fontId="3" fillId="0" borderId="30" xfId="1" applyFont="1" applyBorder="1" applyAlignment="1" applyProtection="1">
      <alignment horizontal="right"/>
    </xf>
    <xf numFmtId="0" fontId="3" fillId="0" borderId="31" xfId="1" applyFont="1" applyBorder="1" applyProtection="1"/>
    <xf numFmtId="9" fontId="13" fillId="0" borderId="25" xfId="3" applyFont="1" applyFill="1" applyBorder="1" applyAlignment="1" applyProtection="1">
      <alignment vertical="center"/>
    </xf>
    <xf numFmtId="9" fontId="18" fillId="0" borderId="25" xfId="3" applyFont="1" applyFill="1" applyBorder="1" applyAlignment="1" applyProtection="1">
      <alignment vertical="center" wrapText="1"/>
    </xf>
    <xf numFmtId="9" fontId="18" fillId="0" borderId="13" xfId="3" applyFont="1" applyFill="1" applyBorder="1" applyAlignment="1" applyProtection="1">
      <alignment vertical="center" wrapText="1"/>
    </xf>
    <xf numFmtId="9" fontId="18" fillId="0" borderId="14" xfId="3" applyFont="1" applyFill="1" applyBorder="1" applyAlignment="1" applyProtection="1">
      <alignment vertical="center" wrapText="1"/>
    </xf>
    <xf numFmtId="0" fontId="3" fillId="0" borderId="0" xfId="1" applyFont="1" applyBorder="1" applyAlignment="1" applyProtection="1">
      <alignment horizontal="right"/>
    </xf>
    <xf numFmtId="0" fontId="3" fillId="0" borderId="0" xfId="1" applyFont="1" applyBorder="1" applyProtection="1"/>
    <xf numFmtId="0" fontId="13" fillId="0" borderId="48" xfId="1" applyFont="1" applyFill="1" applyBorder="1" applyAlignment="1" applyProtection="1">
      <alignment vertical="center"/>
    </xf>
    <xf numFmtId="0" fontId="13" fillId="0" borderId="51" xfId="1" applyFont="1" applyFill="1" applyBorder="1" applyAlignment="1" applyProtection="1">
      <alignment vertical="center"/>
    </xf>
    <xf numFmtId="0" fontId="13" fillId="0" borderId="30"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3" fillId="0" borderId="75"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15"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7"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7"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7" fontId="27" fillId="0" borderId="64" xfId="6" applyNumberFormat="1" applyFont="1" applyFill="1" applyBorder="1" applyAlignment="1">
      <alignment horizontal="center" vertical="center" wrapText="1"/>
    </xf>
    <xf numFmtId="187" fontId="27" fillId="0" borderId="65"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5" fillId="0" borderId="0" xfId="6" applyFont="1" applyFill="1" applyBorder="1">
      <alignment vertical="center"/>
    </xf>
    <xf numFmtId="3" fontId="27" fillId="0" borderId="27" xfId="6" applyNumberFormat="1" applyFont="1" applyFill="1" applyBorder="1" applyAlignment="1">
      <alignment horizontal="distributed"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7" fontId="30"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0" fontId="15" fillId="0" borderId="0" xfId="7" applyFont="1" applyFill="1" applyBorder="1" applyAlignment="1">
      <alignment vertical="center"/>
    </xf>
    <xf numFmtId="187" fontId="15" fillId="0" borderId="0" xfId="7" applyNumberFormat="1" applyFont="1" applyFill="1" applyAlignment="1">
      <alignment vertical="center"/>
    </xf>
    <xf numFmtId="3" fontId="27" fillId="4" borderId="27" xfId="6" applyNumberFormat="1" applyFont="1" applyFill="1" applyBorder="1" applyAlignment="1">
      <alignment horizontal="distributed" vertical="center"/>
    </xf>
    <xf numFmtId="186" fontId="27" fillId="4" borderId="0" xfId="6" applyNumberFormat="1" applyFont="1" applyFill="1" applyBorder="1" applyAlignment="1">
      <alignment horizontal="center" vertical="center" wrapText="1"/>
    </xf>
    <xf numFmtId="0" fontId="3" fillId="4" borderId="0" xfId="6" applyFont="1" applyFill="1">
      <alignment vertical="center"/>
    </xf>
    <xf numFmtId="0" fontId="15" fillId="4" borderId="0" xfId="6" applyFont="1" applyFill="1">
      <alignment vertical="center"/>
    </xf>
    <xf numFmtId="187" fontId="27" fillId="4" borderId="28" xfId="6" applyNumberFormat="1" applyFont="1" applyFill="1" applyBorder="1" applyAlignment="1">
      <alignment vertical="center"/>
    </xf>
    <xf numFmtId="0" fontId="13" fillId="0" borderId="72" xfId="1" applyFont="1" applyFill="1" applyBorder="1" applyAlignment="1" applyProtection="1">
      <alignment vertical="center"/>
    </xf>
    <xf numFmtId="0" fontId="13" fillId="0" borderId="69" xfId="1" applyFont="1" applyFill="1" applyBorder="1" applyAlignment="1" applyProtection="1">
      <alignment vertical="center"/>
    </xf>
    <xf numFmtId="0" fontId="3" fillId="0" borderId="24" xfId="1" applyFont="1" applyBorder="1" applyAlignment="1" applyProtection="1">
      <alignment horizontal="left" vertical="center"/>
    </xf>
    <xf numFmtId="0" fontId="3" fillId="0" borderId="29" xfId="1" applyFont="1" applyBorder="1" applyAlignment="1" applyProtection="1">
      <alignment horizontal="left" vertical="center"/>
    </xf>
    <xf numFmtId="0" fontId="13" fillId="0" borderId="0" xfId="1" applyFont="1" applyFill="1" applyBorder="1" applyAlignment="1" applyProtection="1">
      <alignment vertical="center" shrinkToFit="1"/>
    </xf>
    <xf numFmtId="0" fontId="13" fillId="0" borderId="13" xfId="1" applyFont="1" applyFill="1" applyBorder="1" applyAlignment="1" applyProtection="1">
      <alignment horizontal="right" vertical="center"/>
    </xf>
    <xf numFmtId="3" fontId="27" fillId="0" borderId="36"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xf>
    <xf numFmtId="186" fontId="27" fillId="0" borderId="35" xfId="6" applyNumberFormat="1" applyFont="1" applyFill="1" applyBorder="1" applyAlignment="1">
      <alignment horizontal="center" vertical="center"/>
    </xf>
    <xf numFmtId="3" fontId="27" fillId="0" borderId="68"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0" borderId="0" xfId="6" applyNumberFormat="1" applyFont="1" applyFill="1" applyBorder="1" applyAlignment="1">
      <alignment vertical="center"/>
    </xf>
    <xf numFmtId="3" fontId="27" fillId="0" borderId="28" xfId="6" applyNumberFormat="1" applyFont="1" applyFill="1" applyBorder="1" applyAlignment="1">
      <alignment vertical="center"/>
    </xf>
    <xf numFmtId="187" fontId="27" fillId="0" borderId="29" xfId="6" applyNumberFormat="1" applyFont="1" applyFill="1" applyBorder="1" applyAlignment="1">
      <alignment horizontal="center" vertical="center" wrapText="1"/>
    </xf>
    <xf numFmtId="187" fontId="27" fillId="0" borderId="75"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75" xfId="6" applyNumberFormat="1" applyFont="1" applyFill="1" applyBorder="1" applyAlignment="1">
      <alignment horizontal="center" vertical="center" wrapText="1"/>
    </xf>
    <xf numFmtId="187" fontId="27" fillId="4" borderId="27" xfId="6" applyNumberFormat="1" applyFont="1" applyFill="1" applyBorder="1" applyAlignment="1">
      <alignment vertical="center"/>
    </xf>
    <xf numFmtId="186" fontId="27" fillId="0" borderId="28" xfId="6" applyNumberFormat="1" applyFont="1" applyFill="1" applyBorder="1" applyAlignment="1">
      <alignment horizontal="center" vertical="center"/>
    </xf>
    <xf numFmtId="187" fontId="27" fillId="4" borderId="24" xfId="6" applyNumberFormat="1" applyFont="1" applyFill="1" applyBorder="1" applyAlignment="1">
      <alignment vertical="center"/>
    </xf>
    <xf numFmtId="187" fontId="27" fillId="4" borderId="29" xfId="6" applyNumberFormat="1" applyFont="1" applyFill="1" applyBorder="1" applyAlignment="1">
      <alignment vertical="center"/>
    </xf>
    <xf numFmtId="3" fontId="27" fillId="4" borderId="0" xfId="6" applyNumberFormat="1" applyFont="1" applyFill="1" applyBorder="1" applyAlignment="1">
      <alignment horizontal="center" vertical="center"/>
    </xf>
    <xf numFmtId="187" fontId="27" fillId="0" borderId="68" xfId="6" applyNumberFormat="1" applyFont="1" applyFill="1" applyBorder="1" applyAlignment="1">
      <alignment vertical="center"/>
    </xf>
    <xf numFmtId="187" fontId="27" fillId="0" borderId="27" xfId="6" applyNumberFormat="1" applyFont="1" applyFill="1" applyBorder="1" applyAlignment="1">
      <alignment vertical="center" wrapText="1"/>
    </xf>
    <xf numFmtId="187" fontId="27" fillId="0" borderId="68" xfId="6" applyNumberFormat="1" applyFont="1" applyFill="1" applyBorder="1" applyAlignment="1">
      <alignment vertical="center" wrapText="1"/>
    </xf>
    <xf numFmtId="187" fontId="27" fillId="0" borderId="25" xfId="6" applyNumberFormat="1" applyFont="1" applyFill="1" applyBorder="1" applyAlignment="1">
      <alignment horizontal="right" vertical="center" wrapText="1"/>
    </xf>
    <xf numFmtId="187" fontId="27" fillId="0" borderId="24" xfId="6" applyNumberFormat="1" applyFont="1" applyFill="1" applyBorder="1" applyAlignment="1">
      <alignment horizontal="center" vertical="center" wrapText="1"/>
    </xf>
    <xf numFmtId="187" fontId="27" fillId="0" borderId="26" xfId="6" applyNumberFormat="1" applyFont="1" applyFill="1" applyBorder="1" applyAlignment="1">
      <alignment horizontal="right" vertical="center" wrapText="1"/>
    </xf>
    <xf numFmtId="187" fontId="27" fillId="0" borderId="28" xfId="6" applyNumberFormat="1" applyFont="1" applyFill="1" applyBorder="1" applyAlignment="1">
      <alignment horizontal="right" vertical="center" wrapText="1"/>
    </xf>
    <xf numFmtId="188" fontId="27" fillId="0" borderId="75" xfId="6" applyNumberFormat="1" applyFont="1" applyFill="1" applyBorder="1" applyAlignment="1">
      <alignment horizontal="center" vertical="center"/>
    </xf>
    <xf numFmtId="187" fontId="27" fillId="0" borderId="30" xfId="6" applyNumberFormat="1" applyFont="1" applyFill="1" applyBorder="1" applyAlignment="1">
      <alignment horizontal="right" vertical="center" wrapText="1"/>
    </xf>
    <xf numFmtId="187" fontId="27" fillId="0" borderId="31" xfId="6" applyNumberFormat="1" applyFont="1" applyFill="1" applyBorder="1" applyAlignment="1">
      <alignment horizontal="right" vertical="center" wrapText="1"/>
    </xf>
    <xf numFmtId="187" fontId="27" fillId="0" borderId="25" xfId="6" applyNumberFormat="1" applyFont="1" applyFill="1" applyBorder="1" applyAlignment="1">
      <alignment wrapText="1"/>
    </xf>
    <xf numFmtId="187" fontId="27" fillId="0" borderId="0" xfId="6" applyNumberFormat="1" applyFont="1" applyFill="1" applyBorder="1" applyAlignment="1">
      <alignment wrapText="1"/>
    </xf>
    <xf numFmtId="190" fontId="27" fillId="0" borderId="0" xfId="6" applyNumberFormat="1" applyFont="1" applyFill="1" applyBorder="1" applyAlignment="1">
      <alignment vertical="top" wrapText="1"/>
    </xf>
    <xf numFmtId="190" fontId="27" fillId="0" borderId="30" xfId="6" applyNumberFormat="1" applyFont="1" applyFill="1" applyBorder="1" applyAlignment="1">
      <alignment vertical="top" wrapText="1"/>
    </xf>
    <xf numFmtId="187" fontId="27" fillId="0" borderId="0" xfId="6" applyNumberFormat="1" applyFont="1" applyFill="1" applyBorder="1" applyAlignment="1">
      <alignment horizontal="center" vertical="center"/>
    </xf>
    <xf numFmtId="187" fontId="27" fillId="4" borderId="26" xfId="6" applyNumberFormat="1" applyFont="1" applyFill="1" applyBorder="1" applyAlignment="1">
      <alignment vertical="center"/>
    </xf>
    <xf numFmtId="187" fontId="27" fillId="4" borderId="31" xfId="6" applyNumberFormat="1" applyFont="1" applyFill="1" applyBorder="1" applyAlignment="1">
      <alignment vertical="center"/>
    </xf>
    <xf numFmtId="0" fontId="13" fillId="0" borderId="100" xfId="1" applyFont="1" applyFill="1" applyBorder="1" applyAlignment="1" applyProtection="1">
      <alignment vertical="center"/>
    </xf>
    <xf numFmtId="0" fontId="0" fillId="0" borderId="0" xfId="0" applyProtection="1">
      <alignment vertical="center"/>
    </xf>
    <xf numFmtId="0" fontId="9" fillId="0" borderId="0" xfId="1" applyFont="1" applyFill="1" applyBorder="1" applyAlignment="1" applyProtection="1">
      <alignment vertical="center" shrinkToFit="1"/>
    </xf>
    <xf numFmtId="188" fontId="27" fillId="0" borderId="68" xfId="6" applyNumberFormat="1" applyFont="1" applyFill="1" applyBorder="1" applyAlignment="1">
      <alignment horizontal="center" vertical="center"/>
    </xf>
    <xf numFmtId="188" fontId="27" fillId="0" borderId="36" xfId="6" applyNumberFormat="1" applyFont="1" applyFill="1" applyBorder="1" applyAlignment="1">
      <alignment horizontal="center" vertical="center"/>
    </xf>
    <xf numFmtId="187"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4" borderId="15" xfId="0" applyFont="1" applyFill="1" applyBorder="1" applyAlignment="1">
      <alignment vertical="center" wrapText="1"/>
    </xf>
    <xf numFmtId="0" fontId="3" fillId="4" borderId="14" xfId="0" applyFont="1" applyFill="1" applyBorder="1" applyAlignment="1">
      <alignment vertical="center" wrapText="1"/>
    </xf>
    <xf numFmtId="187" fontId="15" fillId="0" borderId="0" xfId="0" applyNumberFormat="1" applyFont="1" applyFill="1" applyAlignment="1">
      <alignment vertical="center"/>
    </xf>
    <xf numFmtId="0" fontId="15" fillId="0" borderId="0" xfId="0" applyFont="1" applyFill="1" applyAlignment="1">
      <alignment vertical="center"/>
    </xf>
    <xf numFmtId="0" fontId="15" fillId="4" borderId="35" xfId="0" applyFont="1" applyFill="1" applyBorder="1" applyAlignment="1">
      <alignment vertical="center"/>
    </xf>
    <xf numFmtId="0" fontId="15" fillId="0" borderId="0" xfId="0" applyFont="1" applyFill="1" applyAlignment="1">
      <alignment horizontal="center" vertical="center"/>
    </xf>
    <xf numFmtId="185" fontId="17" fillId="2" borderId="35" xfId="5" applyNumberFormat="1" applyFont="1" applyFill="1" applyBorder="1" applyAlignment="1" applyProtection="1">
      <alignment horizontal="right" vertical="center" indent="3" shrinkToFit="1"/>
    </xf>
    <xf numFmtId="3" fontId="21" fillId="0" borderId="66" xfId="1" applyNumberFormat="1" applyFont="1" applyFill="1" applyBorder="1" applyAlignment="1" applyProtection="1">
      <alignment horizontal="right" vertical="center" shrinkToFit="1"/>
    </xf>
    <xf numFmtId="3" fontId="21" fillId="0" borderId="91" xfId="1" applyNumberFormat="1" applyFont="1" applyFill="1" applyBorder="1" applyAlignment="1" applyProtection="1">
      <alignment horizontal="right" vertical="center" shrinkToFit="1"/>
    </xf>
    <xf numFmtId="3" fontId="21" fillId="0" borderId="59"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3" fontId="21" fillId="0" borderId="102" xfId="1" applyNumberFormat="1" applyFont="1" applyFill="1" applyBorder="1" applyAlignment="1" applyProtection="1">
      <alignment horizontal="right" vertical="center" shrinkToFit="1"/>
    </xf>
    <xf numFmtId="3" fontId="21" fillId="0" borderId="103" xfId="1" applyNumberFormat="1" applyFont="1" applyFill="1" applyBorder="1" applyAlignment="1" applyProtection="1">
      <alignment horizontal="right" vertical="center" shrinkToFit="1"/>
    </xf>
    <xf numFmtId="0" fontId="9" fillId="0" borderId="22" xfId="1" applyFont="1" applyFill="1" applyBorder="1" applyAlignment="1" applyProtection="1">
      <alignment horizontal="left" vertical="center" shrinkToFit="1"/>
      <protection locked="0"/>
    </xf>
    <xf numFmtId="0" fontId="9" fillId="0" borderId="20" xfId="1" applyFont="1" applyFill="1" applyBorder="1" applyAlignment="1" applyProtection="1">
      <alignment horizontal="left" vertical="center" shrinkToFit="1"/>
      <protection locked="0"/>
    </xf>
    <xf numFmtId="0" fontId="9" fillId="0" borderId="23" xfId="1" applyFont="1" applyFill="1" applyBorder="1" applyAlignment="1" applyProtection="1">
      <alignment horizontal="left" vertical="center" shrinkToFit="1"/>
      <protection locked="0"/>
    </xf>
    <xf numFmtId="0" fontId="2" fillId="0" borderId="1" xfId="1" applyBorder="1" applyAlignment="1" applyProtection="1">
      <alignment horizontal="center"/>
    </xf>
    <xf numFmtId="176" fontId="2" fillId="0" borderId="1" xfId="1" applyNumberFormat="1" applyFont="1" applyBorder="1" applyAlignment="1" applyProtection="1">
      <alignment horizontal="right"/>
    </xf>
    <xf numFmtId="0" fontId="2" fillId="0" borderId="1" xfId="1" applyFont="1" applyBorder="1" applyAlignment="1" applyProtection="1">
      <alignment horizontal="center" shrinkToFit="1"/>
      <protection locked="0"/>
    </xf>
    <xf numFmtId="0" fontId="7" fillId="0" borderId="5"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9" fillId="0" borderId="8" xfId="1" applyFont="1" applyFill="1" applyBorder="1" applyAlignment="1" applyProtection="1">
      <alignment horizontal="center" vertical="center" shrinkToFit="1"/>
    </xf>
    <xf numFmtId="0" fontId="9" fillId="0" borderId="6"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7" fillId="0" borderId="12"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177" fontId="9" fillId="0" borderId="15" xfId="1" applyNumberFormat="1" applyFont="1" applyFill="1" applyBorder="1" applyAlignment="1" applyProtection="1">
      <alignment horizontal="center" vertical="center" shrinkToFit="1"/>
      <protection locked="0"/>
    </xf>
    <xf numFmtId="177" fontId="9" fillId="0" borderId="13" xfId="1" applyNumberFormat="1" applyFont="1" applyFill="1" applyBorder="1" applyAlignment="1" applyProtection="1">
      <alignment horizontal="center" vertical="center" shrinkToFit="1"/>
      <protection locked="0"/>
    </xf>
    <xf numFmtId="177" fontId="9" fillId="0" borderId="16" xfId="1" applyNumberFormat="1" applyFont="1" applyFill="1" applyBorder="1" applyAlignment="1" applyProtection="1">
      <alignment horizontal="center" vertical="center" shrinkToFit="1"/>
      <protection locked="0"/>
    </xf>
    <xf numFmtId="0" fontId="13" fillId="0" borderId="40" xfId="1" applyFont="1" applyBorder="1" applyAlignment="1" applyProtection="1">
      <alignment horizontal="center" vertical="center" shrinkToFit="1"/>
    </xf>
    <xf numFmtId="0" fontId="13" fillId="0" borderId="21" xfId="1" applyFont="1" applyBorder="1" applyAlignment="1" applyProtection="1">
      <alignment horizontal="center" vertical="center" shrinkToFit="1"/>
    </xf>
    <xf numFmtId="0" fontId="13" fillId="0" borderId="22" xfId="1" applyFont="1" applyBorder="1" applyAlignment="1" applyProtection="1">
      <alignment horizontal="center" vertical="center" shrinkToFit="1"/>
    </xf>
    <xf numFmtId="0" fontId="13" fillId="0" borderId="107" xfId="1" applyFont="1" applyBorder="1" applyAlignment="1" applyProtection="1">
      <alignment horizontal="center" vertical="center" shrinkToFit="1"/>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183" fontId="20" fillId="0" borderId="41" xfId="1" applyNumberFormat="1" applyFont="1" applyFill="1" applyBorder="1" applyAlignment="1" applyProtection="1">
      <alignment horizontal="right" vertical="center" shrinkToFit="1"/>
      <protection locked="0"/>
    </xf>
    <xf numFmtId="183" fontId="20" fillId="0" borderId="42"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0" fontId="13" fillId="0" borderId="24" xfId="1" applyFont="1" applyBorder="1" applyAlignment="1" applyProtection="1">
      <alignment horizontal="center" vertical="center"/>
    </xf>
    <xf numFmtId="0" fontId="13" fillId="0" borderId="25" xfId="1" applyFont="1" applyBorder="1" applyAlignment="1" applyProtection="1">
      <alignment horizontal="center" vertical="center"/>
    </xf>
    <xf numFmtId="0" fontId="13" fillId="0" borderId="27"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29" xfId="1" applyFont="1" applyBorder="1" applyAlignment="1" applyProtection="1">
      <alignment horizontal="center" vertical="center"/>
    </xf>
    <xf numFmtId="0" fontId="13" fillId="0" borderId="30" xfId="1" applyFont="1" applyBorder="1" applyAlignment="1" applyProtection="1">
      <alignment horizontal="center" vertical="center"/>
    </xf>
    <xf numFmtId="183" fontId="20" fillId="0" borderId="46"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0" fontId="13" fillId="0" borderId="35" xfId="1" applyFont="1" applyBorder="1" applyAlignment="1" applyProtection="1">
      <alignment horizontal="center" vertical="center"/>
    </xf>
    <xf numFmtId="0" fontId="20" fillId="0" borderId="52" xfId="1" applyFont="1" applyFill="1" applyBorder="1" applyAlignment="1" applyProtection="1">
      <alignment horizontal="center" vertical="center" shrinkToFit="1"/>
      <protection locked="0"/>
    </xf>
    <xf numFmtId="0" fontId="20" fillId="0" borderId="53" xfId="1" applyFont="1" applyFill="1" applyBorder="1" applyAlignment="1" applyProtection="1">
      <alignment horizontal="center" vertical="center" shrinkToFit="1"/>
      <protection locked="0"/>
    </xf>
    <xf numFmtId="3" fontId="21" fillId="0" borderId="54"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0" fontId="13" fillId="0" borderId="35"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0" fontId="20" fillId="0" borderId="49" xfId="1" applyFont="1" applyFill="1" applyBorder="1" applyAlignment="1" applyProtection="1">
      <alignment horizontal="center" vertical="center"/>
      <protection locked="0"/>
    </xf>
    <xf numFmtId="0" fontId="20" fillId="0" borderId="50" xfId="1" applyFont="1" applyFill="1" applyBorder="1" applyAlignment="1" applyProtection="1">
      <alignment horizontal="center" vertical="center"/>
      <protection locked="0"/>
    </xf>
    <xf numFmtId="3" fontId="21" fillId="0" borderId="108" xfId="1" applyNumberFormat="1" applyFont="1" applyFill="1" applyBorder="1" applyAlignment="1" applyProtection="1">
      <alignment horizontal="right" vertical="center" shrinkToFit="1"/>
    </xf>
    <xf numFmtId="3" fontId="21" fillId="0" borderId="109" xfId="1" applyNumberFormat="1" applyFont="1" applyFill="1" applyBorder="1" applyAlignment="1" applyProtection="1">
      <alignment horizontal="right" vertical="center" shrinkToFit="1"/>
    </xf>
    <xf numFmtId="3" fontId="21" fillId="0" borderId="59" xfId="1" quotePrefix="1" applyNumberFormat="1" applyFont="1" applyFill="1" applyBorder="1" applyAlignment="1" applyProtection="1">
      <alignment vertical="center" shrinkToFit="1"/>
    </xf>
    <xf numFmtId="3" fontId="21" fillId="0" borderId="60" xfId="1" quotePrefix="1" applyNumberFormat="1" applyFont="1" applyFill="1" applyBorder="1" applyAlignment="1" applyProtection="1">
      <alignment vertical="center" shrinkToFit="1"/>
    </xf>
    <xf numFmtId="3" fontId="21" fillId="0" borderId="104" xfId="1" quotePrefix="1" applyNumberFormat="1" applyFont="1" applyFill="1" applyBorder="1" applyAlignment="1" applyProtection="1">
      <alignment vertical="center" shrinkToFit="1"/>
    </xf>
    <xf numFmtId="3" fontId="21" fillId="0" borderId="105" xfId="1" quotePrefix="1" applyNumberFormat="1" applyFont="1" applyFill="1" applyBorder="1" applyAlignment="1" applyProtection="1">
      <alignment vertical="center" shrinkToFit="1"/>
    </xf>
    <xf numFmtId="3" fontId="21" fillId="0" borderId="54"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0" borderId="57" xfId="1" quotePrefix="1" applyNumberFormat="1" applyFont="1" applyFill="1" applyBorder="1" applyAlignment="1" applyProtection="1">
      <alignment vertical="center" shrinkToFit="1"/>
    </xf>
    <xf numFmtId="3" fontId="21" fillId="0" borderId="55" xfId="1" quotePrefix="1" applyNumberFormat="1" applyFont="1" applyFill="1" applyBorder="1" applyAlignment="1" applyProtection="1">
      <alignment vertical="center" shrinkToFit="1"/>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3" fontId="13" fillId="0" borderId="73" xfId="1" applyNumberFormat="1" applyFont="1" applyFill="1" applyBorder="1" applyAlignment="1" applyProtection="1">
      <alignment horizontal="right" vertical="center" shrinkToFit="1"/>
    </xf>
    <xf numFmtId="3" fontId="13" fillId="0" borderId="74"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3" fontId="21" fillId="0" borderId="97" xfId="1" applyNumberFormat="1" applyFont="1" applyFill="1" applyBorder="1" applyAlignment="1" applyProtection="1">
      <alignment horizontal="right" vertical="center" shrinkToFit="1"/>
    </xf>
    <xf numFmtId="3" fontId="21" fillId="0" borderId="64"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0" fontId="20" fillId="0" borderId="98" xfId="1" applyFont="1" applyFill="1" applyBorder="1" applyAlignment="1" applyProtection="1">
      <alignment horizontal="center" vertical="center"/>
      <protection locked="0"/>
    </xf>
    <xf numFmtId="0" fontId="20" fillId="0" borderId="99" xfId="1" applyFont="1" applyFill="1" applyBorder="1" applyAlignment="1" applyProtection="1">
      <alignment horizontal="center" vertical="center"/>
      <protection locked="0"/>
    </xf>
    <xf numFmtId="3" fontId="21" fillId="3" borderId="66" xfId="1" applyNumberFormat="1" applyFont="1" applyFill="1" applyBorder="1" applyAlignment="1" applyProtection="1">
      <alignment horizontal="right" vertical="center" shrinkToFit="1"/>
    </xf>
    <xf numFmtId="3" fontId="21" fillId="3" borderId="60" xfId="1" applyNumberFormat="1" applyFont="1" applyFill="1" applyBorder="1" applyAlignment="1" applyProtection="1">
      <alignment horizontal="right" vertical="center" shrinkToFit="1"/>
    </xf>
    <xf numFmtId="3" fontId="21" fillId="3" borderId="91" xfId="1" applyNumberFormat="1" applyFont="1" applyFill="1" applyBorder="1" applyAlignment="1" applyProtection="1">
      <alignment horizontal="right" vertical="center" shrinkToFit="1"/>
    </xf>
    <xf numFmtId="3" fontId="21" fillId="0" borderId="90" xfId="1" applyNumberFormat="1"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89" xfId="1" applyNumberFormat="1" applyFont="1" applyFill="1" applyBorder="1" applyAlignment="1" applyProtection="1">
      <alignment horizontal="right" vertical="center" shrinkToFit="1"/>
    </xf>
    <xf numFmtId="183" fontId="20" fillId="0" borderId="45" xfId="1" applyNumberFormat="1" applyFont="1" applyFill="1" applyBorder="1" applyAlignment="1" applyProtection="1">
      <alignment horizontal="right" vertical="center" shrinkToFit="1"/>
      <protection locked="0"/>
    </xf>
    <xf numFmtId="3" fontId="13" fillId="0" borderId="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3" fontId="21" fillId="0" borderId="92" xfId="1" applyNumberFormat="1" applyFont="1" applyFill="1" applyBorder="1" applyAlignment="1" applyProtection="1">
      <alignment horizontal="right" vertical="center" shrinkToFit="1"/>
    </xf>
    <xf numFmtId="3" fontId="21" fillId="0" borderId="93" xfId="1" applyNumberFormat="1" applyFont="1" applyFill="1" applyBorder="1" applyAlignment="1" applyProtection="1">
      <alignment horizontal="right" vertical="center" shrinkToFit="1"/>
    </xf>
    <xf numFmtId="3" fontId="21" fillId="0" borderId="94" xfId="1" applyNumberFormat="1" applyFont="1" applyFill="1" applyBorder="1" applyAlignment="1" applyProtection="1">
      <alignment horizontal="right" vertical="center" shrinkToFit="1"/>
    </xf>
    <xf numFmtId="0" fontId="13" fillId="0" borderId="69" xfId="1" applyFont="1" applyFill="1" applyBorder="1" applyAlignment="1" applyProtection="1">
      <alignment horizontal="left" vertical="center" shrinkToFit="1"/>
    </xf>
    <xf numFmtId="0" fontId="20" fillId="0" borderId="17" xfId="1" applyFont="1" applyFill="1" applyBorder="1" applyAlignment="1" applyProtection="1">
      <alignment horizontal="center" vertical="center"/>
    </xf>
    <xf numFmtId="0" fontId="20" fillId="0" borderId="18" xfId="1" applyFont="1" applyFill="1" applyBorder="1" applyAlignment="1" applyProtection="1">
      <alignment horizontal="center" vertical="center"/>
    </xf>
    <xf numFmtId="3" fontId="21" fillId="3" borderId="70" xfId="1" applyNumberFormat="1" applyFont="1" applyFill="1" applyBorder="1" applyAlignment="1" applyProtection="1">
      <alignment vertical="center" shrinkToFit="1"/>
    </xf>
    <xf numFmtId="3" fontId="21" fillId="3" borderId="86" xfId="1" applyNumberFormat="1" applyFont="1" applyFill="1" applyBorder="1" applyAlignment="1" applyProtection="1">
      <alignment vertical="center" shrinkToFit="1"/>
    </xf>
    <xf numFmtId="3" fontId="21" fillId="3" borderId="71" xfId="1" applyNumberFormat="1" applyFont="1" applyFill="1" applyBorder="1" applyAlignment="1" applyProtection="1">
      <alignment vertical="center" shrinkToFit="1"/>
    </xf>
    <xf numFmtId="3" fontId="21" fillId="3" borderId="90" xfId="1" applyNumberFormat="1" applyFont="1" applyFill="1" applyBorder="1" applyAlignment="1" applyProtection="1">
      <alignment vertical="center" shrinkToFit="1"/>
    </xf>
    <xf numFmtId="0" fontId="13" fillId="0" borderId="51" xfId="1" applyFont="1" applyFill="1" applyBorder="1" applyAlignment="1" applyProtection="1">
      <alignment horizontal="left" vertical="center" wrapText="1" shrinkToFit="1"/>
    </xf>
    <xf numFmtId="193" fontId="20" fillId="0" borderId="52" xfId="1" applyNumberFormat="1" applyFont="1" applyFill="1" applyBorder="1" applyAlignment="1" applyProtection="1">
      <alignment horizontal="center" vertical="center"/>
    </xf>
    <xf numFmtId="193" fontId="20" fillId="0" borderId="53" xfId="1" applyNumberFormat="1" applyFont="1" applyFill="1" applyBorder="1" applyAlignment="1" applyProtection="1">
      <alignment horizontal="center" vertical="center"/>
    </xf>
    <xf numFmtId="3" fontId="21" fillId="0" borderId="66" xfId="1" quotePrefix="1" applyNumberFormat="1" applyFont="1" applyFill="1" applyBorder="1" applyAlignment="1" applyProtection="1">
      <alignment vertical="center" shrinkToFit="1"/>
    </xf>
    <xf numFmtId="3" fontId="21" fillId="0" borderId="91" xfId="1" quotePrefix="1" applyNumberFormat="1" applyFont="1" applyFill="1" applyBorder="1" applyAlignment="1" applyProtection="1">
      <alignment vertical="center" shrinkToFit="1"/>
    </xf>
    <xf numFmtId="0" fontId="13" fillId="0" borderId="88" xfId="1" applyFont="1" applyFill="1" applyBorder="1" applyAlignment="1" applyProtection="1">
      <alignment horizontal="left" vertical="center" wrapText="1" shrinkToFit="1"/>
    </xf>
    <xf numFmtId="3" fontId="21" fillId="0" borderId="96" xfId="1" applyNumberFormat="1" applyFont="1" applyFill="1" applyBorder="1" applyAlignment="1" applyProtection="1">
      <alignment horizontal="right" vertical="center" shrinkToFit="1"/>
    </xf>
    <xf numFmtId="3" fontId="21" fillId="0" borderId="65" xfId="1" applyNumberFormat="1" applyFont="1" applyFill="1" applyBorder="1" applyAlignment="1" applyProtection="1">
      <alignment horizontal="right" vertical="center" shrinkToFit="1"/>
    </xf>
    <xf numFmtId="3" fontId="21" fillId="3" borderId="89" xfId="1" applyNumberFormat="1" applyFont="1" applyFill="1" applyBorder="1" applyAlignment="1" applyProtection="1">
      <alignment vertical="center" shrinkToFit="1"/>
    </xf>
    <xf numFmtId="3" fontId="21" fillId="0" borderId="63" xfId="1" applyNumberFormat="1" applyFont="1" applyFill="1" applyBorder="1" applyAlignment="1" applyProtection="1">
      <alignment horizontal="right" vertical="center" shrinkToFit="1"/>
    </xf>
    <xf numFmtId="3" fontId="21" fillId="0" borderId="62" xfId="1" applyNumberFormat="1" applyFont="1" applyFill="1" applyBorder="1" applyAlignment="1" applyProtection="1">
      <alignment horizontal="right" vertical="center" shrinkToFit="1"/>
    </xf>
    <xf numFmtId="0" fontId="7" fillId="0" borderId="14" xfId="1" applyFont="1" applyFill="1" applyBorder="1" applyAlignment="1" applyProtection="1">
      <alignment horizontal="center" vertical="center"/>
    </xf>
    <xf numFmtId="0" fontId="7" fillId="0" borderId="35" xfId="1" applyFont="1" applyFill="1" applyBorder="1" applyAlignment="1" applyProtection="1">
      <alignment horizontal="center" vertical="center"/>
    </xf>
    <xf numFmtId="0" fontId="17" fillId="0" borderId="35" xfId="1" applyFont="1" applyFill="1" applyBorder="1" applyAlignment="1" applyProtection="1">
      <alignment horizontal="center" vertical="center"/>
    </xf>
    <xf numFmtId="0" fontId="18" fillId="0" borderId="35" xfId="1" applyFont="1" applyFill="1" applyBorder="1" applyAlignment="1" applyProtection="1">
      <alignment horizontal="center" vertical="center" wrapText="1"/>
    </xf>
    <xf numFmtId="0" fontId="18" fillId="0" borderId="36" xfId="1" applyFont="1" applyFill="1" applyBorder="1" applyAlignment="1" applyProtection="1">
      <alignment horizontal="center" vertical="center" wrapText="1"/>
    </xf>
    <xf numFmtId="181" fontId="17" fillId="0" borderId="37" xfId="1" applyNumberFormat="1" applyFont="1" applyBorder="1" applyAlignment="1" applyProtection="1">
      <alignment horizontal="center" vertical="center"/>
      <protection locked="0"/>
    </xf>
    <xf numFmtId="181" fontId="17" fillId="0" borderId="38" xfId="1" applyNumberFormat="1" applyFont="1" applyBorder="1" applyAlignment="1" applyProtection="1">
      <alignment horizontal="center" vertical="center"/>
      <protection locked="0"/>
    </xf>
    <xf numFmtId="181" fontId="17" fillId="0" borderId="39" xfId="1" applyNumberFormat="1" applyFont="1" applyBorder="1" applyAlignment="1" applyProtection="1">
      <alignment horizontal="center" vertical="center"/>
      <protection locked="0"/>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8" fontId="23" fillId="0" borderId="67" xfId="5" applyFont="1" applyFill="1" applyBorder="1" applyAlignment="1" applyProtection="1">
      <alignment horizontal="right" vertical="center" shrinkToFit="1"/>
    </xf>
    <xf numFmtId="38" fontId="23" fillId="0" borderId="84" xfId="5" applyFont="1" applyFill="1" applyBorder="1" applyAlignment="1" applyProtection="1">
      <alignment horizontal="right" vertical="center" shrinkToFit="1"/>
    </xf>
    <xf numFmtId="38" fontId="23" fillId="0" borderId="87" xfId="5" applyFont="1" applyFill="1" applyBorder="1" applyAlignment="1" applyProtection="1">
      <alignment horizontal="right" vertical="center" shrinkToFit="1"/>
    </xf>
    <xf numFmtId="38" fontId="23" fillId="0" borderId="83" xfId="5" applyFont="1" applyFill="1" applyBorder="1" applyAlignment="1" applyProtection="1">
      <alignment horizontal="right" vertical="center" shrinkToFit="1"/>
    </xf>
    <xf numFmtId="38" fontId="23" fillId="0" borderId="85" xfId="5" applyFont="1" applyFill="1" applyBorder="1" applyAlignment="1" applyProtection="1">
      <alignment horizontal="right" vertical="center" shrinkToFi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3" fontId="21" fillId="0" borderId="95" xfId="1" applyNumberFormat="1" applyFont="1" applyFill="1" applyBorder="1" applyAlignment="1" applyProtection="1">
      <alignment horizontal="right" vertical="center" shrinkToFi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8" xfId="1" applyFont="1" applyFill="1" applyBorder="1" applyAlignment="1" applyProtection="1">
      <alignment horizontal="center" vertical="center" wrapText="1"/>
    </xf>
    <xf numFmtId="0" fontId="13" fillId="2" borderId="35" xfId="1" applyFont="1" applyFill="1" applyBorder="1" applyAlignment="1" applyProtection="1">
      <alignment horizontal="left" vertical="center" wrapText="1"/>
    </xf>
    <xf numFmtId="0" fontId="7" fillId="0" borderId="15" xfId="1" applyFont="1" applyFill="1" applyBorder="1" applyAlignment="1" applyProtection="1">
      <alignment horizontal="center" vertical="center"/>
    </xf>
    <xf numFmtId="179" fontId="17" fillId="0" borderId="37" xfId="1" applyNumberFormat="1" applyFont="1" applyFill="1" applyBorder="1" applyAlignment="1" applyProtection="1">
      <alignment horizontal="center" vertical="center"/>
      <protection locked="0"/>
    </xf>
    <xf numFmtId="179" fontId="17" fillId="0" borderId="38" xfId="1" applyNumberFormat="1" applyFont="1" applyFill="1" applyBorder="1" applyAlignment="1" applyProtection="1">
      <alignment horizontal="center" vertical="center"/>
      <protection locked="0"/>
    </xf>
    <xf numFmtId="179" fontId="17" fillId="0" borderId="39" xfId="1" applyNumberFormat="1" applyFont="1" applyFill="1" applyBorder="1" applyAlignment="1" applyProtection="1">
      <alignment horizontal="center" vertical="center"/>
      <protection locked="0"/>
    </xf>
    <xf numFmtId="0" fontId="13" fillId="0" borderId="12"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4" fillId="0" borderId="0" xfId="1" applyFont="1" applyAlignment="1" applyProtection="1">
      <alignment horizontal="center" vertical="center"/>
    </xf>
    <xf numFmtId="0" fontId="3" fillId="0" borderId="27" xfId="1" applyFont="1" applyBorder="1" applyAlignment="1" applyProtection="1">
      <alignment horizontal="left" vertical="center" shrinkToFit="1"/>
    </xf>
    <xf numFmtId="0" fontId="3" fillId="0" borderId="0" xfId="1" applyFont="1" applyBorder="1" applyAlignment="1" applyProtection="1">
      <alignment horizontal="left" vertical="center" shrinkToFit="1"/>
    </xf>
    <xf numFmtId="0" fontId="3" fillId="0" borderId="28" xfId="1" applyFont="1" applyBorder="1" applyAlignment="1" applyProtection="1">
      <alignment horizontal="left" vertical="center" shrinkToFit="1"/>
    </xf>
    <xf numFmtId="9" fontId="19" fillId="0" borderId="32" xfId="3" applyFont="1" applyFill="1" applyBorder="1" applyAlignment="1" applyProtection="1">
      <alignment horizontal="center" vertical="center"/>
      <protection locked="0"/>
    </xf>
    <xf numFmtId="9" fontId="19" fillId="0" borderId="33" xfId="3" applyFont="1" applyFill="1" applyBorder="1" applyAlignment="1" applyProtection="1">
      <alignment horizontal="center" vertical="center"/>
      <protection locked="0"/>
    </xf>
    <xf numFmtId="9" fontId="19" fillId="0" borderId="34" xfId="3" applyFont="1" applyFill="1" applyBorder="1" applyAlignment="1" applyProtection="1">
      <alignment horizontal="center" vertical="center"/>
      <protection locked="0"/>
    </xf>
    <xf numFmtId="0" fontId="13" fillId="0" borderId="24"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180" fontId="17" fillId="0" borderId="37" xfId="1" applyNumberFormat="1" applyFont="1" applyFill="1" applyBorder="1" applyAlignment="1" applyProtection="1">
      <alignment horizontal="center" vertical="center" shrinkToFit="1"/>
      <protection locked="0"/>
    </xf>
    <xf numFmtId="180" fontId="17" fillId="0" borderId="38" xfId="1" applyNumberFormat="1" applyFont="1" applyFill="1" applyBorder="1" applyAlignment="1" applyProtection="1">
      <alignment horizontal="center" vertical="center" shrinkToFit="1"/>
      <protection locked="0"/>
    </xf>
    <xf numFmtId="180" fontId="17" fillId="0" borderId="39" xfId="1" applyNumberFormat="1" applyFont="1" applyFill="1" applyBorder="1" applyAlignment="1" applyProtection="1">
      <alignment horizontal="center" vertical="center" shrinkToFit="1"/>
      <protection locked="0"/>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6" xfId="5" applyFont="1" applyFill="1" applyBorder="1" applyAlignment="1" applyProtection="1">
      <alignment horizontal="right" vertical="center" shrinkToFit="1"/>
    </xf>
    <xf numFmtId="38" fontId="23" fillId="0" borderId="77"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3" fontId="13" fillId="0" borderId="27" xfId="1" applyNumberFormat="1"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 fontId="21" fillId="0" borderId="58" xfId="1" quotePrefix="1" applyNumberFormat="1" applyFont="1" applyFill="1" applyBorder="1" applyAlignment="1" applyProtection="1">
      <alignment vertical="center" shrinkToFit="1"/>
    </xf>
    <xf numFmtId="3" fontId="21" fillId="0" borderId="61" xfId="1" quotePrefix="1" applyNumberFormat="1" applyFont="1" applyFill="1" applyBorder="1" applyAlignment="1" applyProtection="1">
      <alignment vertical="center" shrinkToFit="1"/>
    </xf>
    <xf numFmtId="38" fontId="23" fillId="0" borderId="80" xfId="5" applyFont="1" applyFill="1" applyBorder="1" applyAlignment="1" applyProtection="1">
      <alignment horizontal="right" vertical="center" shrinkToFit="1"/>
    </xf>
    <xf numFmtId="177" fontId="9" fillId="0" borderId="24" xfId="1" applyNumberFormat="1" applyFont="1" applyFill="1" applyBorder="1" applyAlignment="1" applyProtection="1">
      <alignment horizontal="center" vertical="center" shrinkToFit="1"/>
      <protection locked="0"/>
    </xf>
    <xf numFmtId="177" fontId="9" fillId="0" borderId="25" xfId="1" applyNumberFormat="1" applyFont="1" applyFill="1" applyBorder="1" applyAlignment="1" applyProtection="1">
      <alignment horizontal="center" vertical="center" shrinkToFit="1"/>
      <protection locked="0"/>
    </xf>
    <xf numFmtId="177" fontId="9" fillId="0" borderId="112" xfId="1" applyNumberFormat="1" applyFont="1" applyFill="1" applyBorder="1" applyAlignment="1" applyProtection="1">
      <alignment horizontal="center" vertical="center" shrinkToFit="1"/>
      <protection locked="0"/>
    </xf>
    <xf numFmtId="177" fontId="9" fillId="0" borderId="29" xfId="1" applyNumberFormat="1" applyFont="1" applyFill="1" applyBorder="1" applyAlignment="1" applyProtection="1">
      <alignment horizontal="center" vertical="center" shrinkToFit="1"/>
      <protection locked="0"/>
    </xf>
    <xf numFmtId="177" fontId="9" fillId="0" borderId="30" xfId="1" applyNumberFormat="1" applyFont="1" applyFill="1" applyBorder="1" applyAlignment="1" applyProtection="1">
      <alignment horizontal="center" vertical="center" shrinkToFit="1"/>
      <protection locked="0"/>
    </xf>
    <xf numFmtId="177" fontId="9" fillId="0" borderId="113" xfId="1" applyNumberFormat="1" applyFont="1" applyFill="1" applyBorder="1" applyAlignment="1" applyProtection="1">
      <alignment horizontal="center" vertical="center" shrinkToFit="1"/>
      <protection locked="0"/>
    </xf>
    <xf numFmtId="0" fontId="22" fillId="0" borderId="36" xfId="1" applyFont="1" applyFill="1" applyBorder="1" applyAlignment="1" applyProtection="1">
      <alignment horizontal="center" vertical="center" textRotation="255" wrapText="1"/>
    </xf>
    <xf numFmtId="0" fontId="22" fillId="0" borderId="68" xfId="1" applyFont="1" applyFill="1" applyBorder="1" applyAlignment="1" applyProtection="1">
      <alignment horizontal="center" vertical="center" textRotation="255" wrapText="1"/>
    </xf>
    <xf numFmtId="0" fontId="22" fillId="0" borderId="75" xfId="1" applyFont="1" applyFill="1" applyBorder="1" applyAlignment="1" applyProtection="1">
      <alignment horizontal="center" vertical="center" textRotation="255" wrapTex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06" xfId="1" quotePrefix="1" applyNumberFormat="1" applyFont="1" applyFill="1" applyBorder="1" applyAlignment="1" applyProtection="1">
      <alignment vertical="center" shrinkToFit="1"/>
    </xf>
    <xf numFmtId="0" fontId="7" fillId="0" borderId="110" xfId="1" applyFont="1" applyBorder="1" applyAlignment="1" applyProtection="1">
      <alignment horizontal="center" vertical="center" shrinkToFit="1"/>
    </xf>
    <xf numFmtId="0" fontId="7" fillId="0" borderId="25" xfId="1" applyFont="1" applyBorder="1" applyAlignment="1" applyProtection="1">
      <alignment horizontal="center" vertical="center" shrinkToFit="1"/>
    </xf>
    <xf numFmtId="0" fontId="7" fillId="0" borderId="26" xfId="1" applyFont="1" applyBorder="1" applyAlignment="1" applyProtection="1">
      <alignment horizontal="center" vertical="center" shrinkToFit="1"/>
    </xf>
    <xf numFmtId="0" fontId="7" fillId="0" borderId="111" xfId="1" applyFont="1" applyBorder="1" applyAlignment="1" applyProtection="1">
      <alignment horizontal="center" vertical="center" shrinkToFit="1"/>
    </xf>
    <xf numFmtId="0" fontId="7" fillId="0" borderId="30" xfId="1" applyFont="1" applyBorder="1" applyAlignment="1" applyProtection="1">
      <alignment horizontal="center" vertical="center" shrinkToFit="1"/>
    </xf>
    <xf numFmtId="0" fontId="7" fillId="0" borderId="31" xfId="1" applyFont="1" applyBorder="1" applyAlignment="1" applyProtection="1">
      <alignment horizontal="center" vertical="center" shrinkToFit="1"/>
    </xf>
    <xf numFmtId="0" fontId="13" fillId="0" borderId="35"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wrapText="1"/>
    </xf>
    <xf numFmtId="182" fontId="17" fillId="0" borderId="14" xfId="4" applyNumberFormat="1" applyFont="1" applyFill="1" applyBorder="1" applyAlignment="1" applyProtection="1">
      <alignment horizontal="center" vertical="center"/>
    </xf>
    <xf numFmtId="182" fontId="17" fillId="0" borderId="35" xfId="4" applyNumberFormat="1" applyFont="1" applyFill="1" applyBorder="1" applyAlignment="1" applyProtection="1">
      <alignment horizontal="center" vertical="center"/>
    </xf>
    <xf numFmtId="9" fontId="18" fillId="0" borderId="24" xfId="3" applyFont="1" applyFill="1" applyBorder="1" applyAlignment="1" applyProtection="1">
      <alignment horizontal="center" vertical="center" wrapText="1"/>
    </xf>
    <xf numFmtId="9" fontId="18" fillId="0" borderId="25" xfId="3" applyFont="1" applyFill="1" applyBorder="1" applyAlignment="1" applyProtection="1">
      <alignment horizontal="center" vertical="center" wrapText="1"/>
    </xf>
    <xf numFmtId="9" fontId="18" fillId="0" borderId="29" xfId="3" applyFont="1" applyFill="1" applyBorder="1" applyAlignment="1" applyProtection="1">
      <alignment horizontal="center" vertical="center" wrapText="1"/>
    </xf>
    <xf numFmtId="9" fontId="18" fillId="0" borderId="30" xfId="3" applyFont="1" applyFill="1" applyBorder="1" applyAlignment="1" applyProtection="1">
      <alignment horizontal="center" vertical="center" wrapText="1"/>
    </xf>
    <xf numFmtId="182" fontId="17" fillId="0" borderId="75" xfId="4" applyNumberFormat="1" applyFont="1" applyFill="1" applyBorder="1" applyAlignment="1" applyProtection="1">
      <alignment horizontal="center" vertical="center"/>
    </xf>
    <xf numFmtId="182" fontId="17" fillId="0" borderId="29" xfId="4" applyNumberFormat="1" applyFont="1" applyFill="1" applyBorder="1" applyAlignment="1" applyProtection="1">
      <alignment horizontal="center" vertical="center"/>
    </xf>
    <xf numFmtId="0" fontId="18" fillId="0" borderId="36" xfId="1" applyFont="1" applyFill="1" applyBorder="1" applyAlignment="1" applyProtection="1">
      <alignment horizontal="center" vertical="center" shrinkToFit="1"/>
    </xf>
    <xf numFmtId="0" fontId="15" fillId="4" borderId="28" xfId="6" applyFont="1" applyFill="1" applyBorder="1" applyAlignment="1">
      <alignment horizontal="center" vertical="center"/>
    </xf>
    <xf numFmtId="0" fontId="15" fillId="0" borderId="28" xfId="6" applyFont="1" applyFill="1" applyBorder="1" applyAlignment="1">
      <alignment horizontal="center" vertical="center"/>
    </xf>
    <xf numFmtId="187" fontId="27" fillId="0" borderId="36" xfId="6" applyNumberFormat="1" applyFont="1" applyFill="1" applyBorder="1" applyAlignment="1">
      <alignment horizontal="center" vertical="top" wrapText="1"/>
    </xf>
    <xf numFmtId="187" fontId="27" fillId="0" borderId="68" xfId="6" applyNumberFormat="1" applyFont="1" applyFill="1" applyBorder="1" applyAlignment="1">
      <alignment horizontal="center" vertical="top" wrapText="1"/>
    </xf>
    <xf numFmtId="186" fontId="27" fillId="0" borderId="68" xfId="6" applyNumberFormat="1" applyFont="1" applyFill="1" applyBorder="1" applyAlignment="1">
      <alignment horizontal="center" vertical="center"/>
    </xf>
    <xf numFmtId="187" fontId="27" fillId="4" borderId="81" xfId="6" applyNumberFormat="1" applyFont="1" applyFill="1" applyBorder="1" applyAlignment="1">
      <alignment vertical="center" wrapText="1"/>
    </xf>
    <xf numFmtId="187" fontId="27" fillId="4" borderId="82" xfId="6" applyNumberFormat="1" applyFont="1" applyFill="1" applyBorder="1" applyAlignment="1">
      <alignment vertical="center" wrapText="1"/>
    </xf>
    <xf numFmtId="189" fontId="27" fillId="4" borderId="24" xfId="6" applyNumberFormat="1" applyFont="1" applyFill="1" applyBorder="1" applyAlignment="1">
      <alignment vertical="center" wrapText="1"/>
    </xf>
    <xf numFmtId="189" fontId="27" fillId="4" borderId="27" xfId="6" applyNumberFormat="1" applyFont="1" applyFill="1" applyBorder="1" applyAlignment="1">
      <alignment vertical="center" wrapText="1"/>
    </xf>
    <xf numFmtId="186" fontId="27" fillId="4" borderId="26" xfId="6" applyNumberFormat="1" applyFont="1" applyFill="1" applyBorder="1" applyAlignment="1">
      <alignment vertical="center" wrapText="1"/>
    </xf>
    <xf numFmtId="186" fontId="27" fillId="4" borderId="28" xfId="6" applyNumberFormat="1" applyFont="1" applyFill="1" applyBorder="1" applyAlignment="1">
      <alignment vertical="center" wrapText="1"/>
    </xf>
    <xf numFmtId="188" fontId="27" fillId="0" borderId="68" xfId="6" applyNumberFormat="1" applyFont="1" applyFill="1" applyBorder="1" applyAlignment="1">
      <alignment horizontal="center" vertical="center"/>
    </xf>
    <xf numFmtId="188" fontId="27" fillId="4" borderId="81" xfId="6" applyNumberFormat="1" applyFont="1" applyFill="1" applyBorder="1" applyAlignment="1">
      <alignment vertical="center" wrapText="1"/>
    </xf>
    <xf numFmtId="188" fontId="27" fillId="4" borderId="82" xfId="6" applyNumberFormat="1" applyFont="1" applyFill="1" applyBorder="1" applyAlignment="1">
      <alignment vertical="center" wrapText="1"/>
    </xf>
    <xf numFmtId="187" fontId="27" fillId="0" borderId="36" xfId="6" applyNumberFormat="1" applyFont="1" applyFill="1" applyBorder="1" applyAlignment="1">
      <alignment vertical="center" wrapText="1"/>
    </xf>
    <xf numFmtId="187" fontId="27" fillId="0" borderId="68" xfId="6" applyNumberFormat="1" applyFont="1" applyFill="1" applyBorder="1" applyAlignment="1">
      <alignment vertical="center" wrapText="1"/>
    </xf>
    <xf numFmtId="187" fontId="27" fillId="0" borderId="75" xfId="6" applyNumberFormat="1" applyFont="1" applyFill="1" applyBorder="1" applyAlignment="1">
      <alignment vertical="center" wrapText="1"/>
    </xf>
    <xf numFmtId="190" fontId="27" fillId="0" borderId="68" xfId="6" applyNumberFormat="1" applyFont="1" applyFill="1" applyBorder="1" applyAlignment="1">
      <alignment horizontal="center" wrapText="1"/>
    </xf>
    <xf numFmtId="190" fontId="27" fillId="0" borderId="75" xfId="6" applyNumberFormat="1" applyFont="1" applyFill="1" applyBorder="1" applyAlignment="1">
      <alignment horizontal="center" wrapText="1"/>
    </xf>
    <xf numFmtId="188"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36" xfId="6" applyNumberFormat="1" applyFont="1" applyFill="1" applyBorder="1" applyAlignment="1">
      <alignment horizontal="center" vertical="center" wrapText="1"/>
    </xf>
    <xf numFmtId="3" fontId="27" fillId="0" borderId="68" xfId="6" applyNumberFormat="1" applyFont="1" applyFill="1" applyBorder="1" applyAlignment="1">
      <alignment horizontal="center" vertical="center" wrapText="1"/>
    </xf>
    <xf numFmtId="3" fontId="27" fillId="4" borderId="36" xfId="6" applyNumberFormat="1" applyFont="1" applyFill="1" applyBorder="1" applyAlignment="1">
      <alignment horizontal="left" vertical="center" wrapText="1"/>
    </xf>
    <xf numFmtId="3" fontId="27" fillId="4" borderId="68" xfId="6" applyNumberFormat="1" applyFont="1" applyFill="1" applyBorder="1" applyAlignment="1">
      <alignment horizontal="left" vertical="center" wrapText="1"/>
    </xf>
    <xf numFmtId="0" fontId="27" fillId="4" borderId="36" xfId="6" applyFont="1" applyFill="1" applyBorder="1" applyAlignment="1">
      <alignment horizontal="center" vertical="center"/>
    </xf>
    <xf numFmtId="0" fontId="27" fillId="4" borderId="68" xfId="6" applyFont="1" applyFill="1" applyBorder="1" applyAlignment="1">
      <alignment horizontal="center" vertical="center"/>
    </xf>
    <xf numFmtId="187" fontId="27" fillId="4" borderId="81" xfId="6" applyNumberFormat="1" applyFont="1" applyFill="1" applyBorder="1" applyAlignment="1">
      <alignment vertical="center"/>
    </xf>
    <xf numFmtId="187" fontId="27" fillId="4" borderId="82" xfId="6" applyNumberFormat="1" applyFont="1" applyFill="1" applyBorder="1" applyAlignment="1">
      <alignment vertical="center"/>
    </xf>
    <xf numFmtId="186" fontId="27" fillId="0" borderId="36" xfId="6" applyNumberFormat="1" applyFont="1" applyFill="1" applyBorder="1" applyAlignment="1">
      <alignment horizontal="center" vertical="center"/>
    </xf>
    <xf numFmtId="3" fontId="27" fillId="0" borderId="36" xfId="6" applyNumberFormat="1" applyFont="1" applyFill="1" applyBorder="1" applyAlignment="1">
      <alignment vertical="center" wrapText="1"/>
    </xf>
    <xf numFmtId="3" fontId="27" fillId="0" borderId="68" xfId="6" applyNumberFormat="1" applyFont="1" applyFill="1" applyBorder="1" applyAlignment="1">
      <alignment vertical="center" wrapText="1"/>
    </xf>
    <xf numFmtId="0" fontId="27" fillId="0" borderId="36" xfId="6" applyFont="1" applyFill="1" applyBorder="1" applyAlignment="1">
      <alignment horizontal="center" vertical="center"/>
    </xf>
    <xf numFmtId="0" fontId="27" fillId="0" borderId="68" xfId="6" applyFont="1" applyFill="1" applyBorder="1" applyAlignment="1">
      <alignment horizontal="center" vertical="center"/>
    </xf>
    <xf numFmtId="187" fontId="27" fillId="0" borderId="36" xfId="6" applyNumberFormat="1" applyFont="1" applyFill="1" applyBorder="1" applyAlignment="1">
      <alignment wrapText="1"/>
    </xf>
    <xf numFmtId="187" fontId="27" fillId="0" borderId="68" xfId="6" applyNumberFormat="1" applyFont="1" applyFill="1" applyBorder="1" applyAlignment="1">
      <alignment wrapText="1"/>
    </xf>
    <xf numFmtId="3" fontId="27" fillId="4" borderId="0" xfId="6" applyNumberFormat="1" applyFont="1" applyFill="1" applyBorder="1" applyAlignment="1">
      <alignment horizontal="center" vertical="center"/>
    </xf>
    <xf numFmtId="190" fontId="27" fillId="0" borderId="68" xfId="6" applyNumberFormat="1" applyFont="1" applyFill="1" applyBorder="1" applyAlignment="1">
      <alignment horizontal="right" vertical="top" wrapText="1"/>
    </xf>
    <xf numFmtId="190" fontId="27" fillId="0" borderId="75" xfId="6" applyNumberFormat="1" applyFont="1" applyFill="1" applyBorder="1" applyAlignment="1">
      <alignment horizontal="right" vertical="top" wrapText="1"/>
    </xf>
    <xf numFmtId="187" fontId="27" fillId="4" borderId="36" xfId="6" applyNumberFormat="1" applyFont="1" applyFill="1" applyBorder="1" applyAlignment="1">
      <alignment vertical="center"/>
    </xf>
    <xf numFmtId="187" fontId="27" fillId="4" borderId="68" xfId="6" applyNumberFormat="1" applyFont="1" applyFill="1" applyBorder="1" applyAlignment="1">
      <alignment vertical="center"/>
    </xf>
    <xf numFmtId="186" fontId="27" fillId="4" borderId="68" xfId="6" applyNumberFormat="1" applyFont="1" applyFill="1" applyBorder="1" applyAlignment="1">
      <alignment horizontal="center" vertical="center"/>
    </xf>
    <xf numFmtId="188" fontId="27" fillId="4" borderId="36" xfId="6" applyNumberFormat="1" applyFont="1" applyFill="1" applyBorder="1" applyAlignment="1">
      <alignment vertical="center"/>
    </xf>
    <xf numFmtId="188" fontId="27" fillId="4" borderId="68" xfId="6" applyNumberFormat="1" applyFont="1" applyFill="1" applyBorder="1" applyAlignment="1">
      <alignment vertical="center"/>
    </xf>
    <xf numFmtId="188" fontId="27" fillId="4" borderId="68" xfId="6" applyNumberFormat="1" applyFont="1" applyFill="1" applyBorder="1" applyAlignment="1">
      <alignment horizontal="center" vertical="center"/>
    </xf>
    <xf numFmtId="187" fontId="27" fillId="0" borderId="75"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shrinkToFit="1"/>
    </xf>
    <xf numFmtId="186" fontId="27" fillId="0" borderId="26" xfId="6" applyNumberFormat="1" applyFont="1" applyFill="1" applyBorder="1" applyAlignment="1">
      <alignment horizontal="center" vertical="center" shrinkToFit="1"/>
    </xf>
    <xf numFmtId="3" fontId="27" fillId="0" borderId="24" xfId="6" applyNumberFormat="1" applyFont="1" applyFill="1" applyBorder="1" applyAlignment="1">
      <alignment vertical="center" wrapText="1"/>
    </xf>
    <xf numFmtId="3" fontId="27" fillId="0" borderId="25" xfId="6" applyNumberFormat="1" applyFont="1" applyFill="1" applyBorder="1" applyAlignment="1">
      <alignment vertical="center" wrapText="1"/>
    </xf>
    <xf numFmtId="3" fontId="27" fillId="0" borderId="26" xfId="6" applyNumberFormat="1" applyFont="1" applyFill="1" applyBorder="1" applyAlignment="1">
      <alignment vertical="center" wrapText="1"/>
    </xf>
    <xf numFmtId="3" fontId="27" fillId="0" borderId="27" xfId="6" applyNumberFormat="1" applyFont="1" applyFill="1" applyBorder="1" applyAlignment="1">
      <alignment vertical="center" wrapText="1"/>
    </xf>
    <xf numFmtId="3" fontId="27" fillId="0" borderId="0" xfId="6" applyNumberFormat="1" applyFont="1" applyFill="1" applyBorder="1" applyAlignment="1">
      <alignment vertical="center" wrapText="1"/>
    </xf>
    <xf numFmtId="3" fontId="27" fillId="0" borderId="28" xfId="6" applyNumberFormat="1" applyFont="1" applyFill="1" applyBorder="1" applyAlignment="1">
      <alignment vertical="center" wrapText="1"/>
    </xf>
    <xf numFmtId="3" fontId="27" fillId="0" borderId="35" xfId="6" applyNumberFormat="1" applyFont="1" applyFill="1" applyBorder="1" applyAlignment="1">
      <alignment horizontal="center" vertical="center"/>
    </xf>
    <xf numFmtId="3" fontId="27" fillId="0" borderId="36"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wrapText="1"/>
    </xf>
    <xf numFmtId="3" fontId="3" fillId="4" borderId="15" xfId="0" applyNumberFormat="1" applyFont="1" applyFill="1" applyBorder="1" applyAlignment="1">
      <alignment horizontal="center" vertical="center" wrapText="1"/>
    </xf>
    <xf numFmtId="3" fontId="3" fillId="4" borderId="13" xfId="0" applyNumberFormat="1" applyFont="1" applyFill="1" applyBorder="1" applyAlignment="1">
      <alignment horizontal="center" vertical="center" wrapText="1"/>
    </xf>
    <xf numFmtId="3" fontId="3" fillId="4" borderId="14" xfId="0" applyNumberFormat="1" applyFont="1" applyFill="1" applyBorder="1" applyAlignment="1">
      <alignment horizontal="center" vertical="center" wrapText="1"/>
    </xf>
    <xf numFmtId="191" fontId="3" fillId="4" borderId="15" xfId="0" applyNumberFormat="1" applyFont="1" applyFill="1" applyBorder="1" applyAlignment="1">
      <alignment horizontal="center" vertical="center" wrapText="1"/>
    </xf>
    <xf numFmtId="191" fontId="3" fillId="4" borderId="13" xfId="0" applyNumberFormat="1" applyFont="1" applyFill="1" applyBorder="1" applyAlignment="1">
      <alignment horizontal="center" vertical="center" wrapText="1"/>
    </xf>
    <xf numFmtId="191" fontId="3" fillId="4" borderId="14" xfId="0" applyNumberFormat="1" applyFont="1" applyFill="1" applyBorder="1" applyAlignment="1">
      <alignment horizontal="center" vertical="center" wrapText="1"/>
    </xf>
    <xf numFmtId="192" fontId="3" fillId="0" borderId="35" xfId="7" applyNumberFormat="1" applyFont="1" applyFill="1" applyBorder="1" applyAlignment="1">
      <alignment horizontal="center" vertical="center" wrapText="1"/>
    </xf>
    <xf numFmtId="192" fontId="3" fillId="0" borderId="15" xfId="7" applyNumberFormat="1" applyFont="1" applyFill="1" applyBorder="1" applyAlignment="1">
      <alignment horizontal="center" vertical="center" wrapText="1"/>
    </xf>
    <xf numFmtId="191" fontId="3" fillId="0" borderId="35" xfId="7" applyNumberFormat="1" applyFont="1" applyFill="1" applyBorder="1" applyAlignment="1">
      <alignment horizontal="center" vertical="center" wrapText="1"/>
    </xf>
    <xf numFmtId="191" fontId="3" fillId="0" borderId="15" xfId="7" applyNumberFormat="1" applyFont="1" applyFill="1" applyBorder="1" applyAlignment="1">
      <alignment horizontal="center" vertical="center" wrapText="1"/>
    </xf>
    <xf numFmtId="0" fontId="15" fillId="4" borderId="36" xfId="0" applyFont="1" applyFill="1" applyBorder="1" applyAlignment="1">
      <alignment vertical="center" wrapText="1"/>
    </xf>
    <xf numFmtId="0" fontId="15" fillId="4" borderId="68" xfId="0" applyFont="1" applyFill="1" applyBorder="1" applyAlignment="1">
      <alignment vertical="center" wrapText="1"/>
    </xf>
    <xf numFmtId="0" fontId="15" fillId="4" borderId="75" xfId="0" applyFont="1" applyFill="1" applyBorder="1" applyAlignment="1">
      <alignment vertical="center" wrapText="1"/>
    </xf>
    <xf numFmtId="0" fontId="3" fillId="4" borderId="15" xfId="0" applyFont="1" applyFill="1" applyBorder="1" applyAlignment="1">
      <alignment horizontal="distributed" vertical="center" wrapText="1"/>
    </xf>
    <xf numFmtId="0" fontId="3" fillId="4" borderId="13" xfId="0" applyFont="1" applyFill="1" applyBorder="1" applyAlignment="1">
      <alignment horizontal="distributed" vertical="center" wrapText="1"/>
    </xf>
    <xf numFmtId="3" fontId="3" fillId="4" borderId="13" xfId="0" applyNumberFormat="1" applyFont="1" applyFill="1" applyBorder="1" applyAlignment="1">
      <alignment horizontal="right" vertical="center" wrapText="1"/>
    </xf>
    <xf numFmtId="3" fontId="3" fillId="4" borderId="14" xfId="0" applyNumberFormat="1" applyFont="1" applyFill="1" applyBorder="1" applyAlignment="1">
      <alignment horizontal="right" vertical="center" wrapText="1"/>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3" fillId="4" borderId="29" xfId="0" applyFont="1" applyFill="1" applyBorder="1" applyAlignment="1">
      <alignment vertical="center" wrapText="1"/>
    </xf>
    <xf numFmtId="0" fontId="3" fillId="4" borderId="26" xfId="0" applyFont="1" applyFill="1" applyBorder="1" applyAlignment="1">
      <alignment vertical="center" wrapText="1"/>
    </xf>
    <xf numFmtId="0" fontId="3" fillId="4" borderId="28" xfId="0" applyFont="1" applyFill="1" applyBorder="1" applyAlignment="1">
      <alignment vertical="center" wrapText="1"/>
    </xf>
    <xf numFmtId="0" fontId="3" fillId="4" borderId="31" xfId="0" applyFont="1" applyFill="1" applyBorder="1" applyAlignment="1">
      <alignment vertical="center" wrapText="1"/>
    </xf>
    <xf numFmtId="0" fontId="3" fillId="4" borderId="25" xfId="0" applyFont="1" applyFill="1" applyBorder="1" applyAlignment="1">
      <alignment vertical="center" wrapText="1"/>
    </xf>
    <xf numFmtId="0" fontId="3" fillId="4" borderId="27" xfId="0" applyFont="1" applyFill="1" applyBorder="1" applyAlignment="1">
      <alignment horizontal="left" vertical="center" wrapText="1"/>
    </xf>
    <xf numFmtId="0" fontId="3" fillId="4" borderId="0" xfId="0" applyFont="1" applyFill="1" applyBorder="1" applyAlignment="1">
      <alignment horizontal="left" vertical="center" wrapText="1"/>
    </xf>
    <xf numFmtId="3" fontId="3" fillId="4" borderId="0" xfId="0" applyNumberFormat="1" applyFont="1" applyFill="1" applyBorder="1" applyAlignment="1">
      <alignment horizontal="righ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30" xfId="0" applyFont="1" applyFill="1" applyBorder="1" applyAlignment="1">
      <alignment horizontal="left" vertical="center" wrapText="1"/>
    </xf>
    <xf numFmtId="3" fontId="3" fillId="4" borderId="30" xfId="0" applyNumberFormat="1" applyFont="1" applyFill="1" applyBorder="1" applyAlignment="1">
      <alignment horizontal="right" vertical="center" wrapText="1"/>
    </xf>
    <xf numFmtId="0" fontId="3" fillId="4" borderId="31" xfId="0" applyFont="1" applyFill="1" applyBorder="1" applyAlignment="1">
      <alignment horizontal="left" vertical="center" wrapText="1"/>
    </xf>
  </cellXfs>
  <cellStyles count="8">
    <cellStyle name="パーセント 2 2" xfId="3"/>
    <cellStyle name="パーセント 3" xfId="4"/>
    <cellStyle name="桁区切り 3" xfId="5"/>
    <cellStyle name="標準" xfId="0" builtinId="0"/>
    <cellStyle name="標準 2" xfId="7"/>
    <cellStyle name="標準 4 2" xfId="6"/>
    <cellStyle name="標準 7" xfId="2"/>
    <cellStyle name="標準 8" xfId="1"/>
  </cellStyles>
  <dxfs count="4">
    <dxf>
      <fill>
        <patternFill>
          <bgColor theme="4"/>
        </patternFill>
      </fill>
    </dxf>
    <dxf>
      <fill>
        <patternFill>
          <bgColor rgb="FF99FF99"/>
        </patternFill>
      </fill>
    </dxf>
    <dxf>
      <fill>
        <patternFill>
          <bgColor theme="8" tint="0.59996337778862885"/>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6"/>
  <sheetViews>
    <sheetView tabSelected="1" view="pageBreakPreview" topLeftCell="A25" zoomScaleNormal="100" zoomScaleSheetLayoutView="100" workbookViewId="0">
      <selection activeCell="AL32" sqref="AL32"/>
    </sheetView>
  </sheetViews>
  <sheetFormatPr defaultRowHeight="13.5"/>
  <cols>
    <col min="1" max="36" width="2.75" style="126" customWidth="1"/>
    <col min="37" max="37" width="3" style="126" customWidth="1"/>
    <col min="38" max="43" width="9" style="126"/>
    <col min="44" max="50" width="0" style="126" hidden="1" customWidth="1"/>
    <col min="51" max="16384" width="9" style="126"/>
  </cols>
  <sheetData>
    <row r="1" spans="1:51" ht="14.25" thickBot="1">
      <c r="R1" s="1"/>
      <c r="S1" s="152"/>
      <c r="T1" s="152"/>
      <c r="U1" s="153">
        <f ca="1">TODAY()</f>
        <v>43718</v>
      </c>
      <c r="V1" s="153"/>
      <c r="W1" s="153"/>
      <c r="X1" s="153"/>
      <c r="Y1" s="153"/>
      <c r="Z1" s="153"/>
      <c r="AA1" s="153"/>
      <c r="AB1" s="2"/>
      <c r="AC1" s="2"/>
      <c r="AD1" s="2"/>
      <c r="AE1" s="2"/>
      <c r="AF1" s="2"/>
      <c r="AG1" s="154"/>
      <c r="AH1" s="154"/>
      <c r="AI1" s="154"/>
      <c r="AJ1" s="3" t="s">
        <v>0</v>
      </c>
      <c r="AP1" s="1"/>
      <c r="AQ1" s="3"/>
      <c r="AR1" s="3"/>
      <c r="AS1" s="1" t="s">
        <v>1</v>
      </c>
      <c r="AT1" s="1"/>
      <c r="AV1" s="126" t="s">
        <v>163</v>
      </c>
    </row>
    <row r="2" spans="1:51" ht="14.25" customHeight="1">
      <c r="B2" s="276" t="s">
        <v>168</v>
      </c>
      <c r="C2" s="277"/>
      <c r="D2" s="277"/>
      <c r="E2" s="277"/>
      <c r="F2" s="277"/>
      <c r="G2" s="277"/>
      <c r="H2" s="277"/>
      <c r="I2" s="278"/>
      <c r="R2" s="155" t="s">
        <v>2</v>
      </c>
      <c r="S2" s="156"/>
      <c r="T2" s="156"/>
      <c r="U2" s="157"/>
      <c r="V2" s="158" t="s">
        <v>169</v>
      </c>
      <c r="W2" s="159"/>
      <c r="X2" s="159"/>
      <c r="Y2" s="159"/>
      <c r="Z2" s="159"/>
      <c r="AA2" s="159"/>
      <c r="AB2" s="159"/>
      <c r="AC2" s="159"/>
      <c r="AD2" s="159"/>
      <c r="AE2" s="159"/>
      <c r="AF2" s="159"/>
      <c r="AG2" s="159"/>
      <c r="AH2" s="159"/>
      <c r="AI2" s="159"/>
      <c r="AJ2" s="160"/>
      <c r="AP2" s="1"/>
      <c r="AQ2" s="3"/>
      <c r="AR2" s="3"/>
      <c r="AS2" s="1">
        <v>1</v>
      </c>
      <c r="AT2" s="1" t="s">
        <v>152</v>
      </c>
      <c r="AV2" s="6" t="s">
        <v>159</v>
      </c>
      <c r="AW2" s="3" t="e">
        <f>$AE$16&amp;AV2</f>
        <v>#N/A</v>
      </c>
    </row>
    <row r="3" spans="1:51" ht="14.25" customHeight="1">
      <c r="B3" s="279"/>
      <c r="C3" s="280"/>
      <c r="D3" s="280"/>
      <c r="E3" s="280"/>
      <c r="F3" s="280"/>
      <c r="G3" s="280"/>
      <c r="H3" s="280"/>
      <c r="I3" s="281"/>
      <c r="R3" s="161" t="s">
        <v>3</v>
      </c>
      <c r="S3" s="162"/>
      <c r="T3" s="162"/>
      <c r="U3" s="163"/>
      <c r="V3" s="164"/>
      <c r="W3" s="165"/>
      <c r="X3" s="165"/>
      <c r="Y3" s="165"/>
      <c r="Z3" s="165"/>
      <c r="AA3" s="165"/>
      <c r="AB3" s="165"/>
      <c r="AC3" s="165"/>
      <c r="AD3" s="165"/>
      <c r="AE3" s="165"/>
      <c r="AF3" s="165"/>
      <c r="AG3" s="165"/>
      <c r="AH3" s="165"/>
      <c r="AI3" s="165"/>
      <c r="AJ3" s="166"/>
      <c r="AP3" s="1"/>
      <c r="AQ3" s="3"/>
      <c r="AR3" s="3"/>
      <c r="AS3" s="4">
        <v>11</v>
      </c>
      <c r="AT3" s="4" t="s">
        <v>153</v>
      </c>
      <c r="AV3" s="6" t="s">
        <v>160</v>
      </c>
      <c r="AW3" s="3" t="e">
        <f>$AE$16&amp;AV3</f>
        <v>#N/A</v>
      </c>
    </row>
    <row r="4" spans="1:51" ht="14.25" customHeight="1">
      <c r="B4" s="279"/>
      <c r="C4" s="280"/>
      <c r="D4" s="280"/>
      <c r="E4" s="280"/>
      <c r="F4" s="280"/>
      <c r="G4" s="280"/>
      <c r="H4" s="280"/>
      <c r="I4" s="281"/>
      <c r="R4" s="329" t="s">
        <v>4</v>
      </c>
      <c r="S4" s="330"/>
      <c r="T4" s="330"/>
      <c r="U4" s="331"/>
      <c r="V4" s="317"/>
      <c r="W4" s="318"/>
      <c r="X4" s="318"/>
      <c r="Y4" s="318"/>
      <c r="Z4" s="318"/>
      <c r="AA4" s="318"/>
      <c r="AB4" s="318"/>
      <c r="AC4" s="318"/>
      <c r="AD4" s="318"/>
      <c r="AE4" s="318"/>
      <c r="AF4" s="318"/>
      <c r="AG4" s="318"/>
      <c r="AH4" s="318"/>
      <c r="AI4" s="318"/>
      <c r="AJ4" s="319"/>
      <c r="AP4" s="1"/>
      <c r="AS4" s="4"/>
      <c r="AT4" s="4"/>
      <c r="AV4" s="3" t="s">
        <v>161</v>
      </c>
      <c r="AW4" s="3" t="e">
        <f>$AE$16&amp;AV4</f>
        <v>#N/A</v>
      </c>
      <c r="AX4" s="5"/>
      <c r="AY4" s="3"/>
    </row>
    <row r="5" spans="1:51" ht="14.25" customHeight="1">
      <c r="B5" s="279"/>
      <c r="C5" s="280"/>
      <c r="D5" s="280"/>
      <c r="E5" s="280"/>
      <c r="F5" s="280"/>
      <c r="G5" s="280"/>
      <c r="H5" s="280"/>
      <c r="I5" s="281"/>
      <c r="R5" s="332"/>
      <c r="S5" s="333"/>
      <c r="T5" s="333"/>
      <c r="U5" s="334"/>
      <c r="V5" s="320"/>
      <c r="W5" s="321"/>
      <c r="X5" s="321"/>
      <c r="Y5" s="321"/>
      <c r="Z5" s="321"/>
      <c r="AA5" s="321"/>
      <c r="AB5" s="321"/>
      <c r="AC5" s="321"/>
      <c r="AD5" s="321"/>
      <c r="AE5" s="321"/>
      <c r="AF5" s="321"/>
      <c r="AG5" s="321"/>
      <c r="AH5" s="321"/>
      <c r="AI5" s="321"/>
      <c r="AJ5" s="322"/>
      <c r="AP5" s="1"/>
      <c r="AS5" s="4"/>
      <c r="AT5" s="4"/>
      <c r="AV5" s="3"/>
      <c r="AW5" s="3"/>
      <c r="AX5" s="5"/>
      <c r="AY5" s="3"/>
    </row>
    <row r="6" spans="1:51" ht="14.25" customHeight="1">
      <c r="B6" s="279"/>
      <c r="C6" s="280"/>
      <c r="D6" s="280"/>
      <c r="E6" s="280"/>
      <c r="F6" s="280"/>
      <c r="G6" s="280"/>
      <c r="H6" s="280"/>
      <c r="I6" s="281"/>
      <c r="R6" s="290" t="s">
        <v>5</v>
      </c>
      <c r="S6" s="172"/>
      <c r="T6" s="172"/>
      <c r="U6" s="173"/>
      <c r="V6" s="164"/>
      <c r="W6" s="165"/>
      <c r="X6" s="165"/>
      <c r="Y6" s="165"/>
      <c r="Z6" s="165"/>
      <c r="AA6" s="165"/>
      <c r="AB6" s="165"/>
      <c r="AC6" s="165"/>
      <c r="AD6" s="165"/>
      <c r="AE6" s="165"/>
      <c r="AF6" s="165"/>
      <c r="AG6" s="165"/>
      <c r="AH6" s="165"/>
      <c r="AI6" s="165"/>
      <c r="AJ6" s="166"/>
      <c r="AP6" s="1"/>
      <c r="AS6" s="4"/>
      <c r="AT6" s="4"/>
      <c r="AV6" s="6" t="s">
        <v>162</v>
      </c>
      <c r="AW6" s="3" t="e">
        <f>$AE$16&amp;AV6</f>
        <v>#N/A</v>
      </c>
      <c r="AX6" s="6"/>
      <c r="AY6" s="3"/>
    </row>
    <row r="7" spans="1:51" ht="15" customHeight="1" thickBot="1">
      <c r="B7" s="282"/>
      <c r="C7" s="283"/>
      <c r="D7" s="283"/>
      <c r="E7" s="283"/>
      <c r="F7" s="283"/>
      <c r="G7" s="283"/>
      <c r="H7" s="283"/>
      <c r="I7" s="284"/>
      <c r="R7" s="291" t="s">
        <v>6</v>
      </c>
      <c r="S7" s="292"/>
      <c r="T7" s="292"/>
      <c r="U7" s="168"/>
      <c r="V7" s="149"/>
      <c r="W7" s="150"/>
      <c r="X7" s="150"/>
      <c r="Y7" s="150"/>
      <c r="Z7" s="150"/>
      <c r="AA7" s="150"/>
      <c r="AB7" s="150"/>
      <c r="AC7" s="150"/>
      <c r="AD7" s="150"/>
      <c r="AE7" s="150"/>
      <c r="AF7" s="150"/>
      <c r="AG7" s="150"/>
      <c r="AH7" s="150"/>
      <c r="AI7" s="150"/>
      <c r="AJ7" s="151"/>
      <c r="AP7" s="1"/>
      <c r="AS7" s="4"/>
      <c r="AT7" s="4"/>
      <c r="AX7" s="6"/>
      <c r="AY7" s="3"/>
    </row>
    <row r="8" spans="1:51" ht="8.25" customHeight="1">
      <c r="R8" s="89"/>
      <c r="S8" s="89"/>
      <c r="T8" s="89"/>
      <c r="U8" s="89"/>
      <c r="V8" s="127"/>
      <c r="W8" s="127"/>
      <c r="X8" s="127"/>
      <c r="Y8" s="127"/>
      <c r="Z8" s="127"/>
      <c r="AA8" s="127"/>
      <c r="AB8" s="127"/>
      <c r="AC8" s="127"/>
      <c r="AD8" s="127"/>
      <c r="AE8" s="127"/>
      <c r="AF8" s="127"/>
      <c r="AG8" s="127"/>
      <c r="AH8" s="127"/>
      <c r="AI8" s="127"/>
      <c r="AJ8" s="127"/>
      <c r="AP8" s="1"/>
      <c r="AS8" s="4"/>
      <c r="AT8" s="4"/>
      <c r="AX8" s="6"/>
      <c r="AY8" s="3"/>
    </row>
    <row r="9" spans="1:51" ht="6.75" customHeight="1">
      <c r="AP9" s="1"/>
      <c r="AS9" s="4"/>
      <c r="AT9" s="4"/>
      <c r="AX9" s="6"/>
      <c r="AY9" s="3"/>
    </row>
    <row r="10" spans="1:51" ht="21">
      <c r="A10" s="293" t="s">
        <v>173</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P10" s="1"/>
      <c r="AQ10" s="6"/>
      <c r="AR10" s="3"/>
      <c r="AS10" s="4"/>
      <c r="AT10" s="4"/>
    </row>
    <row r="11" spans="1:51" ht="6" customHeight="1">
      <c r="AP11" s="1"/>
      <c r="AQ11" s="3"/>
      <c r="AR11" s="3"/>
      <c r="AS11" s="4"/>
      <c r="AT11" s="4"/>
    </row>
    <row r="12" spans="1:51">
      <c r="A12" s="87" t="s">
        <v>171</v>
      </c>
      <c r="B12" s="7"/>
      <c r="C12" s="8"/>
      <c r="D12" s="8"/>
      <c r="E12" s="8"/>
      <c r="F12" s="8"/>
      <c r="G12" s="8"/>
      <c r="H12" s="8"/>
      <c r="I12" s="8"/>
      <c r="J12" s="8"/>
      <c r="K12" s="8"/>
      <c r="L12" s="8"/>
      <c r="M12" s="8"/>
      <c r="N12" s="8"/>
      <c r="O12" s="8"/>
      <c r="P12" s="8"/>
      <c r="Q12" s="8"/>
      <c r="R12" s="8"/>
      <c r="S12" s="8"/>
      <c r="T12" s="8"/>
      <c r="U12" s="8"/>
      <c r="V12" s="8"/>
      <c r="W12" s="8"/>
      <c r="X12" s="8"/>
      <c r="Y12" s="8"/>
      <c r="Z12" s="8"/>
      <c r="AA12" s="8"/>
      <c r="AB12" s="9"/>
      <c r="AC12" s="9"/>
      <c r="AD12" s="9"/>
      <c r="AE12" s="9"/>
      <c r="AF12" s="9"/>
      <c r="AG12" s="10"/>
      <c r="AH12" s="11"/>
      <c r="AI12" s="12"/>
      <c r="AJ12" s="13"/>
      <c r="AP12" s="1"/>
      <c r="AQ12" s="3"/>
      <c r="AR12" s="3"/>
      <c r="AS12" s="4"/>
      <c r="AT12" s="4"/>
    </row>
    <row r="13" spans="1:51">
      <c r="A13" s="294" t="s">
        <v>9</v>
      </c>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6"/>
      <c r="AP13" s="1"/>
      <c r="AQ13" s="3"/>
      <c r="AR13" s="3"/>
      <c r="AS13" s="4"/>
      <c r="AT13" s="4"/>
    </row>
    <row r="14" spans="1:51">
      <c r="A14" s="88" t="s">
        <v>10</v>
      </c>
      <c r="B14" s="14"/>
      <c r="C14" s="15"/>
      <c r="D14" s="15"/>
      <c r="E14" s="15"/>
      <c r="F14" s="15"/>
      <c r="G14" s="15"/>
      <c r="H14" s="15"/>
      <c r="I14" s="15"/>
      <c r="J14" s="15"/>
      <c r="K14" s="16"/>
      <c r="L14" s="16"/>
      <c r="M14" s="17"/>
      <c r="N14" s="16"/>
      <c r="O14" s="16"/>
      <c r="P14" s="16"/>
      <c r="Q14" s="16"/>
      <c r="R14" s="16"/>
      <c r="S14" s="16"/>
      <c r="T14" s="16"/>
      <c r="U14" s="16"/>
      <c r="V14" s="16"/>
      <c r="W14" s="16"/>
      <c r="X14" s="16"/>
      <c r="Y14" s="16"/>
      <c r="Z14" s="16"/>
      <c r="AA14" s="16"/>
      <c r="AB14" s="18"/>
      <c r="AC14" s="18"/>
      <c r="AD14" s="18"/>
      <c r="AE14" s="18"/>
      <c r="AF14" s="18"/>
      <c r="AG14" s="16"/>
      <c r="AH14" s="15"/>
      <c r="AI14" s="19"/>
      <c r="AJ14" s="20"/>
      <c r="AP14" s="1"/>
      <c r="AQ14" s="3"/>
      <c r="AR14" s="3"/>
      <c r="AS14" s="4"/>
      <c r="AT14" s="4"/>
    </row>
    <row r="15" spans="1:51" ht="8.25" customHeight="1" thickBot="1">
      <c r="AP15" s="1"/>
      <c r="AQ15" s="3"/>
      <c r="AR15" s="3"/>
      <c r="AS15" s="4"/>
      <c r="AT15" s="4"/>
    </row>
    <row r="16" spans="1:51" ht="27.75" customHeight="1" thickBot="1">
      <c r="A16" s="251" t="s">
        <v>170</v>
      </c>
      <c r="B16" s="251"/>
      <c r="C16" s="251"/>
      <c r="D16" s="251"/>
      <c r="E16" s="251"/>
      <c r="F16" s="286"/>
      <c r="G16" s="287"/>
      <c r="H16" s="288"/>
      <c r="I16" s="288"/>
      <c r="J16" s="288"/>
      <c r="K16" s="288"/>
      <c r="L16" s="289"/>
      <c r="M16" s="250" t="s">
        <v>11</v>
      </c>
      <c r="N16" s="251"/>
      <c r="O16" s="251"/>
      <c r="P16" s="251"/>
      <c r="Q16" s="251"/>
      <c r="R16" s="286"/>
      <c r="S16" s="304"/>
      <c r="T16" s="305"/>
      <c r="U16" s="305"/>
      <c r="V16" s="305"/>
      <c r="W16" s="305"/>
      <c r="X16" s="306"/>
      <c r="Y16" s="250" t="s">
        <v>12</v>
      </c>
      <c r="Z16" s="251"/>
      <c r="AA16" s="251"/>
      <c r="AB16" s="251"/>
      <c r="AC16" s="251"/>
      <c r="AD16" s="251"/>
      <c r="AE16" s="252" t="e">
        <f>VLOOKUP(S16,定員,2,1)</f>
        <v>#N/A</v>
      </c>
      <c r="AF16" s="252"/>
      <c r="AG16" s="252"/>
      <c r="AH16" s="252"/>
      <c r="AI16" s="252"/>
      <c r="AJ16" s="252"/>
      <c r="AP16" s="1"/>
      <c r="AQ16" s="1"/>
      <c r="AR16" s="1"/>
      <c r="AS16" s="4"/>
      <c r="AT16" s="4"/>
    </row>
    <row r="17" spans="1:46" ht="3.75" customHeight="1">
      <c r="AP17" s="1"/>
      <c r="AQ17" s="1"/>
      <c r="AR17" s="1"/>
      <c r="AS17" s="4"/>
      <c r="AT17" s="4"/>
    </row>
    <row r="18" spans="1:46" ht="6.75" customHeight="1">
      <c r="AP18" s="1"/>
      <c r="AQ18" s="3"/>
      <c r="AR18" s="3"/>
      <c r="AS18" s="4"/>
      <c r="AT18" s="4"/>
    </row>
    <row r="19" spans="1:46" ht="7.5" customHeight="1">
      <c r="G19" s="253" t="s">
        <v>13</v>
      </c>
      <c r="H19" s="253"/>
      <c r="I19" s="253"/>
      <c r="J19" s="253"/>
      <c r="K19" s="253"/>
      <c r="L19" s="253"/>
      <c r="M19" s="335" t="s">
        <v>14</v>
      </c>
      <c r="N19" s="335"/>
      <c r="O19" s="335"/>
      <c r="P19" s="335"/>
      <c r="Q19" s="335"/>
      <c r="R19" s="336"/>
      <c r="S19" s="339" t="s">
        <v>15</v>
      </c>
      <c r="T19" s="340"/>
      <c r="U19" s="340"/>
      <c r="V19" s="340"/>
      <c r="W19" s="340"/>
      <c r="X19" s="340"/>
      <c r="Y19" s="21"/>
      <c r="Z19" s="21"/>
      <c r="AA19" s="22"/>
      <c r="AB19" s="23"/>
      <c r="AC19" s="24"/>
      <c r="AP19" s="4"/>
      <c r="AQ19" s="1"/>
      <c r="AR19" s="1"/>
      <c r="AS19" s="4"/>
      <c r="AT19" s="4"/>
    </row>
    <row r="20" spans="1:46" ht="21" customHeight="1" thickBot="1">
      <c r="G20" s="254"/>
      <c r="H20" s="254"/>
      <c r="I20" s="254"/>
      <c r="J20" s="254"/>
      <c r="K20" s="254"/>
      <c r="L20" s="254"/>
      <c r="M20" s="335"/>
      <c r="N20" s="335"/>
      <c r="O20" s="335"/>
      <c r="P20" s="335"/>
      <c r="Q20" s="335"/>
      <c r="R20" s="336"/>
      <c r="S20" s="341"/>
      <c r="T20" s="342"/>
      <c r="U20" s="342"/>
      <c r="V20" s="342"/>
      <c r="W20" s="342"/>
      <c r="X20" s="342"/>
      <c r="Y20" s="345" t="s">
        <v>16</v>
      </c>
      <c r="Z20" s="345"/>
      <c r="AA20" s="345"/>
      <c r="AB20" s="345"/>
      <c r="AC20" s="345"/>
    </row>
    <row r="21" spans="1:46" ht="30.75" customHeight="1" thickBot="1">
      <c r="G21" s="255"/>
      <c r="H21" s="256"/>
      <c r="I21" s="256"/>
      <c r="J21" s="256"/>
      <c r="K21" s="256"/>
      <c r="L21" s="257"/>
      <c r="M21" s="337">
        <f>VLOOKUP(G16,平均勤続年数,3)</f>
        <v>2</v>
      </c>
      <c r="N21" s="338"/>
      <c r="O21" s="338"/>
      <c r="P21" s="338"/>
      <c r="Q21" s="338"/>
      <c r="R21" s="338"/>
      <c r="S21" s="343">
        <f>IF(Y21="○",VLOOKUP($G$16,平均勤続年数,4),VLOOKUP($G$16,平均勤続年数,4)-2)</f>
        <v>4</v>
      </c>
      <c r="T21" s="343"/>
      <c r="U21" s="343"/>
      <c r="V21" s="343"/>
      <c r="W21" s="343"/>
      <c r="X21" s="344"/>
      <c r="Y21" s="297"/>
      <c r="Z21" s="298"/>
      <c r="AA21" s="298"/>
      <c r="AB21" s="298"/>
      <c r="AC21" s="299"/>
    </row>
    <row r="22" spans="1:46" s="3" customFormat="1" ht="18" customHeight="1">
      <c r="A22" s="3" t="s">
        <v>172</v>
      </c>
      <c r="AI22" s="25"/>
      <c r="AJ22" s="26"/>
      <c r="AK22" s="26"/>
    </row>
    <row r="23" spans="1:46" s="3" customFormat="1" ht="32.25" customHeight="1">
      <c r="A23" s="285" t="s">
        <v>93</v>
      </c>
      <c r="B23" s="285"/>
      <c r="C23" s="285"/>
      <c r="D23" s="285"/>
      <c r="E23" s="285"/>
      <c r="F23" s="285"/>
      <c r="G23" s="285"/>
      <c r="H23" s="285"/>
      <c r="I23" s="285"/>
      <c r="J23" s="285"/>
      <c r="K23" s="285"/>
      <c r="L23" s="285"/>
      <c r="M23" s="141">
        <f>ROUNDDOWN(M46,-3)</f>
        <v>0</v>
      </c>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row>
    <row r="24" spans="1:46" ht="8.25" customHeight="1"/>
    <row r="25" spans="1:46">
      <c r="A25" s="181" t="s">
        <v>17</v>
      </c>
      <c r="B25" s="182"/>
      <c r="C25" s="182"/>
      <c r="D25" s="182"/>
      <c r="E25" s="182"/>
      <c r="F25" s="182"/>
      <c r="G25" s="182"/>
      <c r="H25" s="182"/>
      <c r="I25" s="182"/>
      <c r="J25" s="182"/>
      <c r="K25" s="300" t="s">
        <v>18</v>
      </c>
      <c r="L25" s="301"/>
      <c r="M25" s="189" t="s">
        <v>19</v>
      </c>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row>
    <row r="26" spans="1:46">
      <c r="A26" s="183"/>
      <c r="B26" s="184"/>
      <c r="C26" s="184"/>
      <c r="D26" s="184"/>
      <c r="E26" s="184"/>
      <c r="F26" s="184"/>
      <c r="G26" s="184"/>
      <c r="H26" s="184"/>
      <c r="I26" s="184"/>
      <c r="J26" s="184"/>
      <c r="K26" s="302"/>
      <c r="L26" s="303"/>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row>
    <row r="27" spans="1:46">
      <c r="A27" s="183"/>
      <c r="B27" s="184"/>
      <c r="C27" s="184"/>
      <c r="D27" s="184"/>
      <c r="E27" s="184"/>
      <c r="F27" s="184"/>
      <c r="G27" s="184"/>
      <c r="H27" s="184"/>
      <c r="I27" s="184"/>
      <c r="J27" s="184"/>
      <c r="K27" s="302"/>
      <c r="L27" s="303"/>
      <c r="M27" s="171" t="s">
        <v>8</v>
      </c>
      <c r="N27" s="172"/>
      <c r="O27" s="172"/>
      <c r="P27" s="172"/>
      <c r="Q27" s="171" t="s">
        <v>87</v>
      </c>
      <c r="R27" s="172"/>
      <c r="S27" s="172"/>
      <c r="T27" s="172"/>
      <c r="U27" s="171" t="s">
        <v>7</v>
      </c>
      <c r="V27" s="172"/>
      <c r="W27" s="172"/>
      <c r="X27" s="173"/>
      <c r="Y27" s="171" t="s">
        <v>88</v>
      </c>
      <c r="Z27" s="172"/>
      <c r="AA27" s="172"/>
      <c r="AB27" s="173"/>
      <c r="AC27" s="171" t="s">
        <v>90</v>
      </c>
      <c r="AD27" s="172"/>
      <c r="AE27" s="172"/>
      <c r="AF27" s="173"/>
      <c r="AG27" s="171" t="s">
        <v>89</v>
      </c>
      <c r="AH27" s="172"/>
      <c r="AI27" s="172"/>
      <c r="AJ27" s="173"/>
    </row>
    <row r="28" spans="1:46" ht="14.25" thickBot="1">
      <c r="A28" s="185"/>
      <c r="B28" s="186"/>
      <c r="C28" s="186"/>
      <c r="D28" s="186"/>
      <c r="E28" s="186"/>
      <c r="F28" s="186"/>
      <c r="G28" s="186"/>
      <c r="H28" s="186"/>
      <c r="I28" s="186"/>
      <c r="J28" s="186"/>
      <c r="K28" s="302"/>
      <c r="L28" s="303"/>
      <c r="M28" s="169" t="s">
        <v>20</v>
      </c>
      <c r="N28" s="170"/>
      <c r="O28" s="167" t="s">
        <v>21</v>
      </c>
      <c r="P28" s="168"/>
      <c r="Q28" s="169" t="s">
        <v>20</v>
      </c>
      <c r="R28" s="170"/>
      <c r="S28" s="167" t="s">
        <v>21</v>
      </c>
      <c r="T28" s="168"/>
      <c r="U28" s="169" t="s">
        <v>20</v>
      </c>
      <c r="V28" s="170"/>
      <c r="W28" s="167" t="s">
        <v>21</v>
      </c>
      <c r="X28" s="168"/>
      <c r="Y28" s="169" t="s">
        <v>20</v>
      </c>
      <c r="Z28" s="170"/>
      <c r="AA28" s="167" t="s">
        <v>21</v>
      </c>
      <c r="AB28" s="168"/>
      <c r="AC28" s="169" t="s">
        <v>20</v>
      </c>
      <c r="AD28" s="170"/>
      <c r="AE28" s="167" t="s">
        <v>21</v>
      </c>
      <c r="AF28" s="168"/>
      <c r="AG28" s="169" t="s">
        <v>20</v>
      </c>
      <c r="AH28" s="170"/>
      <c r="AI28" s="167" t="s">
        <v>21</v>
      </c>
      <c r="AJ28" s="168"/>
    </row>
    <row r="29" spans="1:46" ht="20.25" customHeight="1" thickBot="1">
      <c r="A29" s="174" t="s">
        <v>22</v>
      </c>
      <c r="B29" s="175"/>
      <c r="C29" s="175"/>
      <c r="D29" s="175"/>
      <c r="E29" s="175"/>
      <c r="F29" s="175"/>
      <c r="G29" s="175"/>
      <c r="H29" s="175"/>
      <c r="I29" s="175"/>
      <c r="J29" s="175"/>
      <c r="K29" s="176" t="s">
        <v>23</v>
      </c>
      <c r="L29" s="176"/>
      <c r="M29" s="177"/>
      <c r="N29" s="178"/>
      <c r="O29" s="178"/>
      <c r="P29" s="179"/>
      <c r="Q29" s="180"/>
      <c r="R29" s="178"/>
      <c r="S29" s="178"/>
      <c r="T29" s="179"/>
      <c r="U29" s="180"/>
      <c r="V29" s="178"/>
      <c r="W29" s="178"/>
      <c r="X29" s="226"/>
      <c r="Y29" s="187"/>
      <c r="Z29" s="178"/>
      <c r="AA29" s="178"/>
      <c r="AB29" s="226"/>
      <c r="AC29" s="187"/>
      <c r="AD29" s="178"/>
      <c r="AE29" s="178"/>
      <c r="AF29" s="226"/>
      <c r="AG29" s="187"/>
      <c r="AH29" s="178"/>
      <c r="AI29" s="178"/>
      <c r="AJ29" s="188"/>
    </row>
    <row r="30" spans="1:46" ht="22.5" customHeight="1">
      <c r="A30" s="196" t="s">
        <v>24</v>
      </c>
      <c r="B30" s="197" t="s">
        <v>25</v>
      </c>
      <c r="C30" s="27" t="s">
        <v>26</v>
      </c>
      <c r="D30" s="27"/>
      <c r="E30" s="27"/>
      <c r="F30" s="27"/>
      <c r="G30" s="27"/>
      <c r="H30" s="27"/>
      <c r="I30" s="27"/>
      <c r="J30" s="27"/>
      <c r="K30" s="198"/>
      <c r="L30" s="199"/>
      <c r="M30" s="200">
        <f>IF($K30="○",VLOOKUP($AE$16,単価表,9,0),0)</f>
        <v>0</v>
      </c>
      <c r="N30" s="147"/>
      <c r="O30" s="200">
        <f>IF($K30="○",VLOOKUP($AE$16,単価表,10,0),0)</f>
        <v>0</v>
      </c>
      <c r="P30" s="201"/>
      <c r="Q30" s="146">
        <f>IF($K30="○",VLOOKUP($AE$16,単価表,9,0),0)</f>
        <v>0</v>
      </c>
      <c r="R30" s="147"/>
      <c r="S30" s="147">
        <f>IF($K30="○",VLOOKUP($AE$16,単価表,10,0),0)</f>
        <v>0</v>
      </c>
      <c r="T30" s="148"/>
      <c r="U30" s="200">
        <f>IF($K30="○",VLOOKUP($AE$16,単価表,9,0),0)</f>
        <v>0</v>
      </c>
      <c r="V30" s="147"/>
      <c r="W30" s="200">
        <f>IF($K30="○",VLOOKUP($AE$16,単価表,10,0),0)</f>
        <v>0</v>
      </c>
      <c r="X30" s="201"/>
      <c r="Y30" s="146">
        <f>IF($K30="○",VLOOKUP($AE$16,単価表,9,0),0)</f>
        <v>0</v>
      </c>
      <c r="Z30" s="147"/>
      <c r="AA30" s="147">
        <f>IF($K30="○",VLOOKUP($AE$16,単価表,10,0),0)</f>
        <v>0</v>
      </c>
      <c r="AB30" s="148"/>
      <c r="AC30" s="200">
        <f>IF($K30="○",VLOOKUP($AE$16,単価表,9,0),0)</f>
        <v>0</v>
      </c>
      <c r="AD30" s="147"/>
      <c r="AE30" s="200">
        <f>IF($K30="○",VLOOKUP($AE$16,単価表,10,0),0)</f>
        <v>0</v>
      </c>
      <c r="AF30" s="201"/>
      <c r="AG30" s="146">
        <f>IF($K30="○",VLOOKUP($AE$16,単価表,9,0),0)</f>
        <v>0</v>
      </c>
      <c r="AH30" s="147"/>
      <c r="AI30" s="147">
        <f>IF($K30="○",VLOOKUP($AE$16,単価表,10,0),0)</f>
        <v>0</v>
      </c>
      <c r="AJ30" s="148"/>
    </row>
    <row r="31" spans="1:46" ht="22.5" customHeight="1">
      <c r="A31" s="196"/>
      <c r="B31" s="197"/>
      <c r="C31" s="28" t="s">
        <v>91</v>
      </c>
      <c r="D31" s="28"/>
      <c r="E31" s="28"/>
      <c r="F31" s="28"/>
      <c r="G31" s="28"/>
      <c r="H31" s="28"/>
      <c r="I31" s="28"/>
      <c r="J31" s="28"/>
      <c r="K31" s="210"/>
      <c r="L31" s="211"/>
      <c r="M31" s="142">
        <f>IF($K31="○",VLOOKUP($AE$16,単価表,14,0),0)</f>
        <v>0</v>
      </c>
      <c r="N31" s="145"/>
      <c r="O31" s="142">
        <f>IF($K31="○",VLOOKUP($AE$16,単価表,14,0),0)</f>
        <v>0</v>
      </c>
      <c r="P31" s="143"/>
      <c r="Q31" s="144">
        <f>IF($K31="○",VLOOKUP($AE$16,単価表,14,0),0)</f>
        <v>0</v>
      </c>
      <c r="R31" s="145"/>
      <c r="S31" s="145">
        <f>IF($K31="○",VLOOKUP($AE$16,単価表,14,0),0)</f>
        <v>0</v>
      </c>
      <c r="T31" s="217"/>
      <c r="U31" s="142">
        <f>IF($K31="○",VLOOKUP($AE$16,単価表,14,0),0)</f>
        <v>0</v>
      </c>
      <c r="V31" s="145"/>
      <c r="W31" s="142">
        <f>IF($K31="○",VLOOKUP($AE$16,単価表,14,0),0)</f>
        <v>0</v>
      </c>
      <c r="X31" s="143"/>
      <c r="Y31" s="144">
        <f>IF($K31="○",VLOOKUP($AE$16,単価表,14,0),0)</f>
        <v>0</v>
      </c>
      <c r="Z31" s="145"/>
      <c r="AA31" s="145">
        <f>IF($K31="○",VLOOKUP($AE$16,単価表,14,0),0)</f>
        <v>0</v>
      </c>
      <c r="AB31" s="217"/>
      <c r="AC31" s="142">
        <f>IF($K31="○",VLOOKUP($AE$16,単価表,14,0),0)</f>
        <v>0</v>
      </c>
      <c r="AD31" s="145"/>
      <c r="AE31" s="142">
        <f>IF($K31="○",VLOOKUP($AE$16,単価表,14,0),0)</f>
        <v>0</v>
      </c>
      <c r="AF31" s="143"/>
      <c r="AG31" s="144">
        <f>IF($K31="○",VLOOKUP($AE$16,単価表,14,0),0)</f>
        <v>0</v>
      </c>
      <c r="AH31" s="145"/>
      <c r="AI31" s="145">
        <f>IF($K31="○",VLOOKUP($AE$16,単価表,14,0),0)</f>
        <v>0</v>
      </c>
      <c r="AJ31" s="217"/>
    </row>
    <row r="32" spans="1:46" ht="22.5" customHeight="1">
      <c r="A32" s="196"/>
      <c r="B32" s="197"/>
      <c r="C32" s="28" t="s">
        <v>151</v>
      </c>
      <c r="D32" s="28"/>
      <c r="E32" s="28"/>
      <c r="F32" s="28"/>
      <c r="G32" s="28"/>
      <c r="H32" s="28"/>
      <c r="I32" s="28"/>
      <c r="J32" s="28"/>
      <c r="K32" s="190"/>
      <c r="L32" s="191"/>
      <c r="M32" s="192">
        <f>IF(OR($K32=0,$K32="－"),0,VLOOKUP(VLOOKUP($K$32,資格人数,2,0),資格,4,0))</f>
        <v>0</v>
      </c>
      <c r="N32" s="194"/>
      <c r="O32" s="192">
        <f>IF(OR($K32=0,$K32="－"),0,VLOOKUP(VLOOKUP($K$32,資格人数,2,0),資格,4,0))</f>
        <v>0</v>
      </c>
      <c r="P32" s="193"/>
      <c r="Q32" s="214">
        <f>IF(OR($K32=0,$K32="－"),0,VLOOKUP(VLOOKUP($K$32,資格人数,2,0),資格,4,0))</f>
        <v>0</v>
      </c>
      <c r="R32" s="194"/>
      <c r="S32" s="194">
        <f>IF(OR($K32=0,$K32="－"),0,VLOOKUP(VLOOKUP($K$32,資格人数,2,0),資格,4,0))</f>
        <v>0</v>
      </c>
      <c r="T32" s="195"/>
      <c r="U32" s="214">
        <f>IF(OR($K32=0,$K32="－"),0,VLOOKUP(VLOOKUP($K$32,資格人数,2,0),資格,4,0))</f>
        <v>0</v>
      </c>
      <c r="V32" s="194"/>
      <c r="W32" s="194">
        <f>IF(OR($K32=0,$K32="－"),0,VLOOKUP(VLOOKUP($K$32,資格人数,2,0),資格,4,0))</f>
        <v>0</v>
      </c>
      <c r="X32" s="195"/>
      <c r="Y32" s="214">
        <f>IF(OR($K32=0,$K32="－"),0,VLOOKUP(VLOOKUP($K$32,資格人数,2,0),資格,4,0))</f>
        <v>0</v>
      </c>
      <c r="Z32" s="194"/>
      <c r="AA32" s="194">
        <f>IF(OR($K32=0,$K32="－"),0,VLOOKUP(VLOOKUP($K$32,資格人数,2,0),資格,4,0))</f>
        <v>0</v>
      </c>
      <c r="AB32" s="195"/>
      <c r="AC32" s="214">
        <f>IF(OR($K32=0,$K32="－"),0,VLOOKUP(VLOOKUP($K$32,資格人数,2,0),資格,4,0))</f>
        <v>0</v>
      </c>
      <c r="AD32" s="194"/>
      <c r="AE32" s="194">
        <f>IF(OR($K32=0,$K32="－"),0,VLOOKUP(VLOOKUP($K$32,資格人数,2,0),資格,4,0))</f>
        <v>0</v>
      </c>
      <c r="AF32" s="195"/>
      <c r="AG32" s="214">
        <f>IF(OR($K32=0,$K32="－"),0,VLOOKUP(VLOOKUP($K$32,資格人数,2,0),資格,4,0))</f>
        <v>0</v>
      </c>
      <c r="AH32" s="194"/>
      <c r="AI32" s="194">
        <f>IF(OR($K32=0,$K32="－"),0,VLOOKUP(VLOOKUP($K$32,資格人数,2,0),資格,4,0))</f>
        <v>0</v>
      </c>
      <c r="AJ32" s="195"/>
    </row>
    <row r="33" spans="1:36" ht="22.5" customHeight="1" thickBot="1">
      <c r="A33" s="196"/>
      <c r="B33" s="197"/>
      <c r="C33" s="85" t="s">
        <v>92</v>
      </c>
      <c r="D33" s="86"/>
      <c r="E33" s="86"/>
      <c r="F33" s="86"/>
      <c r="G33" s="86"/>
      <c r="H33" s="86"/>
      <c r="I33" s="86"/>
      <c r="J33" s="125"/>
      <c r="K33" s="218"/>
      <c r="L33" s="219"/>
      <c r="M33" s="220"/>
      <c r="N33" s="221"/>
      <c r="O33" s="221"/>
      <c r="P33" s="222"/>
      <c r="Q33" s="223">
        <f>IF($K33="○",VLOOKUP($AE$16,単価表,22,0),0)</f>
        <v>0</v>
      </c>
      <c r="R33" s="224"/>
      <c r="S33" s="224">
        <f>IF($K33="○",VLOOKUP($AE$16,単価表,22,0),0)</f>
        <v>0</v>
      </c>
      <c r="T33" s="225"/>
      <c r="U33" s="220"/>
      <c r="V33" s="221"/>
      <c r="W33" s="221"/>
      <c r="X33" s="222"/>
      <c r="Y33" s="223">
        <f>IF($K33="○",VLOOKUP($AE$16,単価表,22,0),0)</f>
        <v>0</v>
      </c>
      <c r="Z33" s="224"/>
      <c r="AA33" s="224">
        <f>IF($K33="○",VLOOKUP($AE$16,単価表,22,0),0)</f>
        <v>0</v>
      </c>
      <c r="AB33" s="225"/>
      <c r="AC33" s="220"/>
      <c r="AD33" s="221"/>
      <c r="AE33" s="221"/>
      <c r="AF33" s="222"/>
      <c r="AG33" s="223">
        <f>IF($K33="○",VLOOKUP($AE$16,単価表,22,0),0)</f>
        <v>0</v>
      </c>
      <c r="AH33" s="224"/>
      <c r="AI33" s="224">
        <f>IF($K33="○",VLOOKUP($AE$16,単価表,22,0),0)</f>
        <v>0</v>
      </c>
      <c r="AJ33" s="225"/>
    </row>
    <row r="34" spans="1:36" ht="22.5" customHeight="1" thickTop="1" thickBot="1">
      <c r="A34" s="196"/>
      <c r="B34" s="197"/>
      <c r="C34" s="17"/>
      <c r="D34" s="17"/>
      <c r="E34" s="17"/>
      <c r="F34" s="17"/>
      <c r="G34" s="29"/>
      <c r="H34" s="17"/>
      <c r="I34" s="17"/>
      <c r="J34" s="29"/>
      <c r="K34" s="227" t="s">
        <v>27</v>
      </c>
      <c r="L34" s="228"/>
      <c r="M34" s="229">
        <f>SUM(M30:N33)</f>
        <v>0</v>
      </c>
      <c r="N34" s="230"/>
      <c r="O34" s="230">
        <f>SUM(O30:P33)</f>
        <v>0</v>
      </c>
      <c r="P34" s="231"/>
      <c r="Q34" s="229">
        <f>SUM(Q30:R33)</f>
        <v>0</v>
      </c>
      <c r="R34" s="230"/>
      <c r="S34" s="230">
        <f>SUM(S30:T33)</f>
        <v>0</v>
      </c>
      <c r="T34" s="275"/>
      <c r="U34" s="245">
        <f>SUM(U30:V33)</f>
        <v>0</v>
      </c>
      <c r="V34" s="230"/>
      <c r="W34" s="230">
        <f>SUM(W30:X33)</f>
        <v>0</v>
      </c>
      <c r="X34" s="231"/>
      <c r="Y34" s="229">
        <f>SUM(Y30:Z33)</f>
        <v>0</v>
      </c>
      <c r="Z34" s="230"/>
      <c r="AA34" s="230">
        <f>SUM(AA30:AB33)</f>
        <v>0</v>
      </c>
      <c r="AB34" s="275"/>
      <c r="AC34" s="245">
        <f>SUM(AC30:AD33)</f>
        <v>0</v>
      </c>
      <c r="AD34" s="230"/>
      <c r="AE34" s="230">
        <f>SUM(AE30:AF33)</f>
        <v>0</v>
      </c>
      <c r="AF34" s="231"/>
      <c r="AG34" s="229">
        <f>SUM(AG30:AH33)</f>
        <v>0</v>
      </c>
      <c r="AH34" s="230"/>
      <c r="AI34" s="230">
        <f>SUM(AI30:AJ33)</f>
        <v>0</v>
      </c>
      <c r="AJ34" s="275"/>
    </row>
    <row r="35" spans="1:36" ht="55.5" customHeight="1">
      <c r="A35" s="196"/>
      <c r="B35" s="323" t="s">
        <v>28</v>
      </c>
      <c r="C35" s="239" t="s">
        <v>94</v>
      </c>
      <c r="D35" s="239"/>
      <c r="E35" s="239"/>
      <c r="F35" s="239"/>
      <c r="G35" s="239"/>
      <c r="H35" s="239"/>
      <c r="I35" s="239"/>
      <c r="J35" s="239"/>
      <c r="K35" s="326"/>
      <c r="L35" s="327"/>
      <c r="M35" s="328">
        <f>-IF($K35="○",IF(M30*$M$21*VLOOKUP($AE$16,単価表,35,0)&lt;10,INT(M30*$M$21*VLOOKUP($AE$16,単価表,35,0)),ROUNDDOWN(M30*$M$21*VLOOKUP($AE$16,単価表,35,0),-1)),0)</f>
        <v>0</v>
      </c>
      <c r="N35" s="205"/>
      <c r="O35" s="206">
        <f>-IF($K35="○",IF(O30*$M$21*VLOOKUP($AE$16,単価表,35,0)&lt;10,INT(O30*$M$21*VLOOKUP($AE$16,単価表,35,0)),ROUNDDOWN(O30*$M$21*VLOOKUP($AE$16,単価表,35,0),-1)),0)</f>
        <v>0</v>
      </c>
      <c r="P35" s="207"/>
      <c r="Q35" s="204">
        <f>-IF($K35="○",IF(Q30*$M$21*VLOOKUP($AE$16,単価表,35,0)&lt;10,INT(Q30*$M$21*VLOOKUP($AE$16,単価表,35,0)),ROUNDDOWN(Q30*$M$21*VLOOKUP($AE$16,単価表,35,0),-1)),0)</f>
        <v>0</v>
      </c>
      <c r="R35" s="205"/>
      <c r="S35" s="206">
        <f>-IF($K35="○",IF(S30*$M$21*VLOOKUP($AE$16,単価表,35,0)&lt;10,INT(S30*$M$21*VLOOKUP($AE$16,単価表,35,0)),ROUNDDOWN(S30*$M$21*VLOOKUP($AE$16,単価表,35,0),-1)),0)</f>
        <v>0</v>
      </c>
      <c r="T35" s="207"/>
      <c r="U35" s="204">
        <f>-IF($K35="○",IF(U30*$M$21*VLOOKUP($AE$16,単価表,35,0)&lt;10,INT(U30*$M$21*VLOOKUP($AE$16,単価表,35,0)),ROUNDDOWN(U30*$M$21*VLOOKUP($AE$16,単価表,35,0),-1)),0)</f>
        <v>0</v>
      </c>
      <c r="V35" s="205"/>
      <c r="W35" s="206">
        <f>-IF($K35="○",IF(W30*$M$21*VLOOKUP($AE$16,単価表,35,0)&lt;10,INT(W30*$M$21*VLOOKUP($AE$16,単価表,35,0)),ROUNDDOWN(W30*$M$21*VLOOKUP($AE$16,単価表,35,0),-1)),0)</f>
        <v>0</v>
      </c>
      <c r="X35" s="207"/>
      <c r="Y35" s="204">
        <f>-IF($K35="○",IF(Y30*$M$21*VLOOKUP($AE$16,単価表,35,0)&lt;10,INT(Y30*$M$21*VLOOKUP($AE$16,単価表,35,0)),ROUNDDOWN(Y30*$M$21*VLOOKUP($AE$16,単価表,35,0),-1)),0)</f>
        <v>0</v>
      </c>
      <c r="Z35" s="205"/>
      <c r="AA35" s="206">
        <f>-IF($K35="○",IF(AA30*$M$21*VLOOKUP($AE$16,単価表,35,0)&lt;10,INT(AA30*$M$21*VLOOKUP($AE$16,単価表,35,0)),ROUNDDOWN(AA30*$M$21*VLOOKUP($AE$16,単価表,35,0),-1)),0)</f>
        <v>0</v>
      </c>
      <c r="AB35" s="207"/>
      <c r="AC35" s="204">
        <f>-IF($K35="○",IF(AC30*$M$21*VLOOKUP($AE$16,単価表,35,0)&lt;10,INT(AC30*$M$21*VLOOKUP($AE$16,単価表,35,0)),ROUNDDOWN(AC30*$M$21*VLOOKUP($AE$16,単価表,35,0),-1)),0)</f>
        <v>0</v>
      </c>
      <c r="AD35" s="205"/>
      <c r="AE35" s="206">
        <f>-IF($K35="○",IF(AE30*$M$21*VLOOKUP($AE$16,単価表,35,0)&lt;10,INT(AE30*$M$21*VLOOKUP($AE$16,単価表,35,0)),ROUNDDOWN(AE30*$M$21*VLOOKUP($AE$16,単価表,35,0),-1)),0)</f>
        <v>0</v>
      </c>
      <c r="AF35" s="207"/>
      <c r="AG35" s="204">
        <f>-IF($K35="○",IF(AG30*$M$21*VLOOKUP($AE$16,単価表,35,0)&lt;10,INT(AG30*$M$21*VLOOKUP($AE$16,単価表,35,0)),ROUNDDOWN(AG30*$M$21*VLOOKUP($AE$16,単価表,35,0),-1)),0)</f>
        <v>0</v>
      </c>
      <c r="AH35" s="205"/>
      <c r="AI35" s="206">
        <f>-IF($K35="○",IF(AI30*$M$21*VLOOKUP($AE$16,単価表,35,0)&lt;10,INT(AI30*$M$21*VLOOKUP($AE$16,単価表,35,0)),ROUNDDOWN(AI30*$M$21*VLOOKUP($AE$16,単価表,35,0),-1)),0)</f>
        <v>0</v>
      </c>
      <c r="AJ35" s="314"/>
    </row>
    <row r="36" spans="1:36" ht="61.5" customHeight="1">
      <c r="A36" s="196"/>
      <c r="B36" s="324"/>
      <c r="C36" s="239" t="s">
        <v>95</v>
      </c>
      <c r="D36" s="239"/>
      <c r="E36" s="239"/>
      <c r="F36" s="239"/>
      <c r="G36" s="239"/>
      <c r="H36" s="239"/>
      <c r="I36" s="239"/>
      <c r="J36" s="239"/>
      <c r="K36" s="240">
        <f>K35</f>
        <v>0</v>
      </c>
      <c r="L36" s="241"/>
      <c r="M36" s="206">
        <f>-IF($K36="○",IF(M30*$S$21*VLOOKUP($AE$16,単価表,35,0)&lt;10,INT(M30*$S$21*VLOOKUP($AE$16,単価表,35,0)),ROUNDDOWN(M30*$S$21*VLOOKUP($AE$16,単価表,35,0),-1)),0)</f>
        <v>0</v>
      </c>
      <c r="N36" s="209"/>
      <c r="O36" s="206">
        <f>-IF($K36="○",IF(O30*$S$21*VLOOKUP($AE$16,単価表,35,0)&lt;10,INT(O30*$S$21*VLOOKUP($AE$16,単価表,35,0)),ROUNDDOWN(O30*$S$21*VLOOKUP($AE$16,単価表,35,0),-1)),0)</f>
        <v>0</v>
      </c>
      <c r="P36" s="207"/>
      <c r="Q36" s="208">
        <f>-IF($K36="○",IF(Q30*$S$21*VLOOKUP($AE$16,単価表,35,0)&lt;10,INT(Q30*$S$21*VLOOKUP($AE$16,単価表,35,0)),ROUNDDOWN(Q30*$S$21*VLOOKUP($AE$16,単価表,35,0),-1)),0)</f>
        <v>0</v>
      </c>
      <c r="R36" s="209"/>
      <c r="S36" s="206">
        <f>-IF($K36="○",IF(S30*$S$21*VLOOKUP($AE$16,単価表,35,0)&lt;10,INT(S30*$S$21*VLOOKUP($AE$16,単価表,35,0)),ROUNDDOWN(S30*$S$21*VLOOKUP($AE$16,単価表,35,0),-1)),0)</f>
        <v>0</v>
      </c>
      <c r="T36" s="207"/>
      <c r="U36" s="208">
        <f>-IF($K36="○",IF(U30*$S$21*VLOOKUP($AE$16,単価表,35,0)&lt;10,INT(U30*$S$21*VLOOKUP($AE$16,単価表,35,0)),ROUNDDOWN(U30*$S$21*VLOOKUP($AE$16,単価表,35,0),-1)),0)</f>
        <v>0</v>
      </c>
      <c r="V36" s="209"/>
      <c r="W36" s="206">
        <f>-IF($K36="○",IF(W30*$S$21*VLOOKUP($AE$16,単価表,35,0)&lt;10,INT(W30*$S$21*VLOOKUP($AE$16,単価表,35,0)),ROUNDDOWN(W30*$S$21*VLOOKUP($AE$16,単価表,35,0),-1)),0)</f>
        <v>0</v>
      </c>
      <c r="X36" s="207"/>
      <c r="Y36" s="208">
        <f>-IF($K36="○",IF(Y30*$S$21*VLOOKUP($AE$16,単価表,35,0)&lt;10,INT(Y30*$S$21*VLOOKUP($AE$16,単価表,35,0)),ROUNDDOWN(Y30*$S$21*VLOOKUP($AE$16,単価表,35,0),-1)),0)</f>
        <v>0</v>
      </c>
      <c r="Z36" s="209"/>
      <c r="AA36" s="206">
        <f>-IF($K36="○",IF(AA30*$S$21*VLOOKUP($AE$16,単価表,35,0)&lt;10,INT(AA30*$S$21*VLOOKUP($AE$16,単価表,35,0)),ROUNDDOWN(AA30*$S$21*VLOOKUP($AE$16,単価表,35,0),-1)),0)</f>
        <v>0</v>
      </c>
      <c r="AB36" s="207"/>
      <c r="AC36" s="208">
        <f>-IF($K36="○",IF(AC30*$S$21*VLOOKUP($AE$16,単価表,35,0)&lt;10,INT(AC30*$S$21*VLOOKUP($AE$16,単価表,35,0)),ROUNDDOWN(AC30*$S$21*VLOOKUP($AE$16,単価表,35,0),-1)),0)</f>
        <v>0</v>
      </c>
      <c r="AD36" s="209"/>
      <c r="AE36" s="206">
        <f>-IF($K36="○",IF(AE30*$S$21*VLOOKUP($AE$16,単価表,35,0)&lt;10,INT(AE30*$S$21*VLOOKUP($AE$16,単価表,35,0)),ROUNDDOWN(AE30*$S$21*VLOOKUP($AE$16,単価表,35,0),-1)),0)</f>
        <v>0</v>
      </c>
      <c r="AF36" s="207"/>
      <c r="AG36" s="208">
        <f>-IF($K36="○",IF(AG30*$S$21*VLOOKUP($AE$16,単価表,35,0)&lt;10,INT(AG30*$S$21*VLOOKUP($AE$16,単価表,35,0)),ROUNDDOWN(AG30*$S$21*VLOOKUP($AE$16,単価表,35,0),-1)),0)</f>
        <v>0</v>
      </c>
      <c r="AH36" s="209"/>
      <c r="AI36" s="206">
        <f>-IF($K36="○",IF(AI30*$S$21*VLOOKUP($AE$16,単価表,35,0)&lt;10,INT(AI30*$S$21*VLOOKUP($AE$16,単価表,35,0)),ROUNDDOWN(AI30*$S$21*VLOOKUP($AE$16,単価表,35,0),-1)),0)</f>
        <v>0</v>
      </c>
      <c r="AJ36" s="314"/>
    </row>
    <row r="37" spans="1:36" ht="27.75" customHeight="1">
      <c r="A37" s="196"/>
      <c r="B37" s="324"/>
      <c r="C37" s="244" t="s">
        <v>96</v>
      </c>
      <c r="D37" s="239"/>
      <c r="E37" s="239"/>
      <c r="F37" s="239"/>
      <c r="G37" s="239"/>
      <c r="H37" s="239"/>
      <c r="I37" s="239"/>
      <c r="J37" s="239"/>
      <c r="K37" s="210"/>
      <c r="L37" s="211"/>
      <c r="M37" s="242">
        <f>-IF($K37="○",IF((M30+M33)*$M$21*VLOOKUP($AE$16,単価表,37,0)&lt;10,INT((M30+M33)*$M$21*VLOOKUP($AE$16,単価表,37,0)),ROUNDDOWN((M30+M33)*$M$21*VLOOKUP($AE$16,単価表,37,0),-1)),0)</f>
        <v>0</v>
      </c>
      <c r="N37" s="203"/>
      <c r="O37" s="242">
        <f>-IF($K37="○",IF((O30+O33)*$M$21*VLOOKUP($AE$16,単価表,37,0)&lt;10,INT((O30+O33)*$M$21*VLOOKUP($AE$16,単価表,37,0)),ROUNDDOWN((O30+O33)*$M$21*VLOOKUP($AE$16,単価表,37,0),-1)),0)</f>
        <v>0</v>
      </c>
      <c r="P37" s="243"/>
      <c r="Q37" s="202">
        <f>-IF($K37="○",IF((Q30+Q33)*$M$21*VLOOKUP($AE$16,単価表,37,0)&lt;10,INT((Q30+Q33)*$M$21*VLOOKUP($AE$16,単価表,37,0)),ROUNDDOWN((Q30+Q33)*$M$21*VLOOKUP($AE$16,単価表,37,0),-1)),0)</f>
        <v>0</v>
      </c>
      <c r="R37" s="203"/>
      <c r="S37" s="242">
        <f>-IF($K37="○",IF((S30+S33)*$M$21*VLOOKUP($AE$16,単価表,37,0)&lt;10,INT((S30+S33)*$M$21*VLOOKUP($AE$16,単価表,37,0)),ROUNDDOWN((S30+S33)*$M$21*VLOOKUP($AE$16,単価表,37,0),-1)),0)</f>
        <v>0</v>
      </c>
      <c r="T37" s="243"/>
      <c r="U37" s="202">
        <f>-IF($K37="○",IF((U30+U33)*$M$21*VLOOKUP($AE$16,単価表,37,0)&lt;10,INT((U30+U33)*$M$21*VLOOKUP($AE$16,単価表,37,0)),ROUNDDOWN((U30+U33)*$M$21*VLOOKUP($AE$16,単価表,37,0),-1)),0)</f>
        <v>0</v>
      </c>
      <c r="V37" s="203"/>
      <c r="W37" s="242">
        <f>-IF($K37="○",IF((W30+W33)*$M$21*VLOOKUP($AE$16,単価表,37,0)&lt;10,INT((W30+W33)*$M$21*VLOOKUP($AE$16,単価表,37,0)),ROUNDDOWN((W30+W33)*$M$21*VLOOKUP($AE$16,単価表,37,0),-1)),0)</f>
        <v>0</v>
      </c>
      <c r="X37" s="243"/>
      <c r="Y37" s="202">
        <f>-IF($K37="○",IF((Y30+Y33)*$M$21*VLOOKUP($AE$16,単価表,37,0)&lt;10,INT((Y30+Y33)*$M$21*VLOOKUP($AE$16,単価表,37,0)),ROUNDDOWN((Y30+Y33)*$M$21*VLOOKUP($AE$16,単価表,37,0),-1)),0)</f>
        <v>0</v>
      </c>
      <c r="Z37" s="203"/>
      <c r="AA37" s="242">
        <f>-IF($K37="○",IF((AA30+AA33)*$M$21*VLOOKUP($AE$16,単価表,37,0)&lt;10,INT((AA30+AA33)*$M$21*VLOOKUP($AE$16,単価表,37,0)),ROUNDDOWN((AA30+AA33)*$M$21*VLOOKUP($AE$16,単価表,37,0),-1)),0)</f>
        <v>0</v>
      </c>
      <c r="AB37" s="243"/>
      <c r="AC37" s="202">
        <f>-IF($K37="○",IF((AC30+AC33)*$M$21*VLOOKUP($AE$16,単価表,37,0)&lt;10,INT((AC30+AC33)*$M$21*VLOOKUP($AE$16,単価表,37,0)),ROUNDDOWN((AC30+AC33)*$M$21*VLOOKUP($AE$16,単価表,37,0),-1)),0)</f>
        <v>0</v>
      </c>
      <c r="AD37" s="203"/>
      <c r="AE37" s="242">
        <f>-IF($K37="○",IF((AE30+AE33)*$M$21*VLOOKUP($AE$16,単価表,37,0)&lt;10,INT((AE30+AE33)*$M$21*VLOOKUP($AE$16,単価表,37,0)),ROUNDDOWN((AE30+AE33)*$M$21*VLOOKUP($AE$16,単価表,37,0),-1)),0)</f>
        <v>0</v>
      </c>
      <c r="AF37" s="243"/>
      <c r="AG37" s="202">
        <f>-IF($K37="○",IF((AG30+AG33)*$M$21*VLOOKUP($AE$16,単価表,37,0)&lt;10,INT((AG30+AG33)*$M$21*VLOOKUP($AE$16,単価表,37,0)),ROUNDDOWN((AG30+AG33)*$M$21*VLOOKUP($AE$16,単価表,37,0),-1)),0)</f>
        <v>0</v>
      </c>
      <c r="AH37" s="203"/>
      <c r="AI37" s="242">
        <f>-IF($K37="○",IF((AI30+AI33)*$M$21*VLOOKUP($AE$16,単価表,37,0)&lt;10,INT((AI30+AI33)*$M$21*VLOOKUP($AE$16,単価表,37,0)),ROUNDDOWN((AI30+AI33)*$M$21*VLOOKUP($AE$16,単価表,37,0),-1)),0)</f>
        <v>0</v>
      </c>
      <c r="AJ37" s="315"/>
    </row>
    <row r="38" spans="1:36" ht="42.75" customHeight="1">
      <c r="A38" s="196"/>
      <c r="B38" s="324"/>
      <c r="C38" s="239" t="s">
        <v>29</v>
      </c>
      <c r="D38" s="239"/>
      <c r="E38" s="239"/>
      <c r="F38" s="239"/>
      <c r="G38" s="239"/>
      <c r="H38" s="239"/>
      <c r="I38" s="239"/>
      <c r="J38" s="239"/>
      <c r="K38" s="240">
        <f>K37</f>
        <v>0</v>
      </c>
      <c r="L38" s="241"/>
      <c r="M38" s="242">
        <f>-IF($K38="○",IF((M30+M33)*$S$21*VLOOKUP($AE$16,単価表,37,0)&lt;10,INT((M30+M33)*$S$21*VLOOKUP($AE$16,単価表,37,0)),ROUNDDOWN((M30+M33)*$S$21*VLOOKUP($AE$16,単価表,37,0),-1)),0)</f>
        <v>0</v>
      </c>
      <c r="N38" s="203"/>
      <c r="O38" s="242">
        <f>-IF($K38="○",IF((O30+O33)*$S$21*VLOOKUP($AE$16,単価表,37,0)&lt;10,INT((O30+O33)*$S$21*VLOOKUP($AE$16,単価表,37,0)),ROUNDDOWN((O30+O33)*$S$21*VLOOKUP($AE$16,単価表,37,0),-1)),0)</f>
        <v>0</v>
      </c>
      <c r="P38" s="243"/>
      <c r="Q38" s="202">
        <f>-IF($K38="○",IF((Q30+Q33)*$S$21*VLOOKUP($AE$16,単価表,37,0)&lt;10,INT((Q30+Q33)*$S$21*VLOOKUP($AE$16,単価表,37,0)),ROUNDDOWN((Q30+Q33)*$S$21*VLOOKUP($AE$16,単価表,37,0),-1)),0)</f>
        <v>0</v>
      </c>
      <c r="R38" s="203"/>
      <c r="S38" s="242">
        <f>-IF($K38="○",IF((S30+S33)*$S$21*VLOOKUP($AE$16,単価表,37,0)&lt;10,INT((S30+S33)*$S$21*VLOOKUP($AE$16,単価表,37,0)),ROUNDDOWN((S30+S33)*$S$21*VLOOKUP($AE$16,単価表,37,0),-1)),0)</f>
        <v>0</v>
      </c>
      <c r="T38" s="243"/>
      <c r="U38" s="202">
        <f>-IF($K38="○",IF((U30+U33)*$S$21*VLOOKUP($AE$16,単価表,37,0)&lt;10,INT((U30+U33)*$S$21*VLOOKUP($AE$16,単価表,37,0)),ROUNDDOWN((U30+U33)*$S$21*VLOOKUP($AE$16,単価表,37,0),-1)),0)</f>
        <v>0</v>
      </c>
      <c r="V38" s="203"/>
      <c r="W38" s="242">
        <f>-IF($K38="○",IF((W30+W33)*$S$21*VLOOKUP($AE$16,単価表,37,0)&lt;10,INT((W30+W33)*$S$21*VLOOKUP($AE$16,単価表,37,0)),ROUNDDOWN((W30+W33)*$S$21*VLOOKUP($AE$16,単価表,37,0),-1)),0)</f>
        <v>0</v>
      </c>
      <c r="X38" s="243"/>
      <c r="Y38" s="202">
        <f>-IF($K38="○",IF((Y30+Y33)*$S$21*VLOOKUP($AE$16,単価表,37,0)&lt;10,INT((Y30+Y33)*$S$21*VLOOKUP($AE$16,単価表,37,0)),ROUNDDOWN((Y30+Y33)*$S$21*VLOOKUP($AE$16,単価表,37,0),-1)),0)</f>
        <v>0</v>
      </c>
      <c r="Z38" s="203"/>
      <c r="AA38" s="242">
        <f>-IF($K38="○",IF((AA30+AA33)*$S$21*VLOOKUP($AE$16,単価表,37,0)&lt;10,INT((AA30+AA33)*$S$21*VLOOKUP($AE$16,単価表,37,0)),ROUNDDOWN((AA30+AA33)*$S$21*VLOOKUP($AE$16,単価表,37,0),-1)),0)</f>
        <v>0</v>
      </c>
      <c r="AB38" s="243"/>
      <c r="AC38" s="202">
        <f>-IF($K38="○",IF((AC30+AC33)*$S$21*VLOOKUP($AE$16,単価表,37,0)&lt;10,INT((AC30+AC33)*$S$21*VLOOKUP($AE$16,単価表,37,0)),ROUNDDOWN((AC30+AC33)*$S$21*VLOOKUP($AE$16,単価表,37,0),-1)),0)</f>
        <v>0</v>
      </c>
      <c r="AD38" s="203"/>
      <c r="AE38" s="242">
        <f>-IF($K38="○",IF((AE30+AE33)*$S$21*VLOOKUP($AE$16,単価表,37,0)&lt;10,INT((AE30+AE33)*$S$21*VLOOKUP($AE$16,単価表,37,0)),ROUNDDOWN((AE30+AE33)*$S$21*VLOOKUP($AE$16,単価表,37,0),-1)),0)</f>
        <v>0</v>
      </c>
      <c r="AF38" s="243"/>
      <c r="AG38" s="202">
        <f>-IF($K38="○",IF((AG30+AG33)*$S$21*VLOOKUP($AE$16,単価表,37,0)&lt;10,INT((AG30+AG33)*$S$21*VLOOKUP($AE$16,単価表,37,0)),ROUNDDOWN((AG30+AG33)*$S$21*VLOOKUP($AE$16,単価表,37,0),-1)),0)</f>
        <v>0</v>
      </c>
      <c r="AH38" s="203"/>
      <c r="AI38" s="242">
        <f>-IF($K38="○",IF((AI30+AI33)*$S$21*VLOOKUP($AE$16,単価表,37,0)&lt;10,INT((AI30+AI33)*$S$21*VLOOKUP($AE$16,単価表,37,0)),ROUNDDOWN((AI30+AI33)*$S$21*VLOOKUP($AE$16,単価表,37,0),-1)),0)</f>
        <v>0</v>
      </c>
      <c r="AJ38" s="315"/>
    </row>
    <row r="39" spans="1:36" ht="22.5" customHeight="1" thickBot="1">
      <c r="A39" s="196"/>
      <c r="B39" s="324"/>
      <c r="C39" s="232" t="s">
        <v>30</v>
      </c>
      <c r="D39" s="232"/>
      <c r="E39" s="232"/>
      <c r="F39" s="232"/>
      <c r="G39" s="232"/>
      <c r="H39" s="232"/>
      <c r="I39" s="232"/>
      <c r="J39" s="232"/>
      <c r="K39" s="233" t="s">
        <v>31</v>
      </c>
      <c r="L39" s="234"/>
      <c r="M39" s="235"/>
      <c r="N39" s="236"/>
      <c r="O39" s="236"/>
      <c r="P39" s="237"/>
      <c r="Q39" s="238"/>
      <c r="R39" s="236"/>
      <c r="S39" s="236"/>
      <c r="T39" s="247"/>
      <c r="U39" s="235"/>
      <c r="V39" s="236"/>
      <c r="W39" s="236"/>
      <c r="X39" s="237"/>
      <c r="Y39" s="238"/>
      <c r="Z39" s="236"/>
      <c r="AA39" s="236"/>
      <c r="AB39" s="247"/>
      <c r="AC39" s="235"/>
      <c r="AD39" s="236"/>
      <c r="AE39" s="236"/>
      <c r="AF39" s="237"/>
      <c r="AG39" s="238"/>
      <c r="AH39" s="236"/>
      <c r="AI39" s="236"/>
      <c r="AJ39" s="247"/>
    </row>
    <row r="40" spans="1:36" ht="22.5" customHeight="1" thickTop="1">
      <c r="A40" s="196"/>
      <c r="B40" s="324"/>
      <c r="C40" s="212" t="s">
        <v>32</v>
      </c>
      <c r="D40" s="213"/>
      <c r="E40" s="213"/>
      <c r="F40" s="213"/>
      <c r="G40" s="213"/>
      <c r="H40" s="213"/>
      <c r="I40" s="213"/>
      <c r="J40" s="213"/>
      <c r="K40" s="213"/>
      <c r="L40" s="213"/>
      <c r="M40" s="214">
        <f>M35+M37</f>
        <v>0</v>
      </c>
      <c r="N40" s="194"/>
      <c r="O40" s="194">
        <f t="shared" ref="O40" si="0">O35+O37</f>
        <v>0</v>
      </c>
      <c r="P40" s="193"/>
      <c r="Q40" s="214">
        <f t="shared" ref="Q40" si="1">Q35+Q37</f>
        <v>0</v>
      </c>
      <c r="R40" s="194"/>
      <c r="S40" s="194">
        <f t="shared" ref="S40" si="2">S35+S37</f>
        <v>0</v>
      </c>
      <c r="T40" s="193"/>
      <c r="U40" s="214">
        <f t="shared" ref="U40" si="3">U35+U37</f>
        <v>0</v>
      </c>
      <c r="V40" s="194"/>
      <c r="W40" s="194">
        <f t="shared" ref="W40" si="4">W35+W37</f>
        <v>0</v>
      </c>
      <c r="X40" s="195"/>
      <c r="Y40" s="192">
        <f t="shared" ref="Y40" si="5">Y35+Y37</f>
        <v>0</v>
      </c>
      <c r="Z40" s="194"/>
      <c r="AA40" s="194">
        <f t="shared" ref="AA40" si="6">AA35+AA37</f>
        <v>0</v>
      </c>
      <c r="AB40" s="195"/>
      <c r="AC40" s="192">
        <f t="shared" ref="AC40" si="7">AC35+AC37</f>
        <v>0</v>
      </c>
      <c r="AD40" s="194"/>
      <c r="AE40" s="194">
        <f t="shared" ref="AE40" si="8">AE35+AE37</f>
        <v>0</v>
      </c>
      <c r="AF40" s="193"/>
      <c r="AG40" s="214">
        <f t="shared" ref="AG40" si="9">AG35+AG37</f>
        <v>0</v>
      </c>
      <c r="AH40" s="194"/>
      <c r="AI40" s="194">
        <f t="shared" ref="AI40" si="10">AI35+AI37</f>
        <v>0</v>
      </c>
      <c r="AJ40" s="195"/>
    </row>
    <row r="41" spans="1:36" ht="22.5" customHeight="1">
      <c r="A41" s="196"/>
      <c r="B41" s="325"/>
      <c r="C41" s="312" t="s">
        <v>33</v>
      </c>
      <c r="D41" s="227"/>
      <c r="E41" s="227"/>
      <c r="F41" s="227"/>
      <c r="G41" s="227"/>
      <c r="H41" s="227"/>
      <c r="I41" s="227"/>
      <c r="J41" s="227"/>
      <c r="K41" s="227"/>
      <c r="L41" s="227"/>
      <c r="M41" s="215">
        <f>M36+M38</f>
        <v>0</v>
      </c>
      <c r="N41" s="216"/>
      <c r="O41" s="216">
        <f t="shared" ref="O41" si="11">O36+O38</f>
        <v>0</v>
      </c>
      <c r="P41" s="248"/>
      <c r="Q41" s="215">
        <f t="shared" ref="Q41" si="12">Q36+Q38</f>
        <v>0</v>
      </c>
      <c r="R41" s="216"/>
      <c r="S41" s="216">
        <f t="shared" ref="S41" si="13">S36+S38</f>
        <v>0</v>
      </c>
      <c r="T41" s="248"/>
      <c r="U41" s="215">
        <f t="shared" ref="U41" si="14">U36+U38</f>
        <v>0</v>
      </c>
      <c r="V41" s="216"/>
      <c r="W41" s="216">
        <f t="shared" ref="W41" si="15">W36+W38</f>
        <v>0</v>
      </c>
      <c r="X41" s="246"/>
      <c r="Y41" s="249">
        <f t="shared" ref="Y41" si="16">Y36+Y38</f>
        <v>0</v>
      </c>
      <c r="Z41" s="216"/>
      <c r="AA41" s="216">
        <f t="shared" ref="AA41" si="17">AA36+AA38</f>
        <v>0</v>
      </c>
      <c r="AB41" s="246"/>
      <c r="AC41" s="249">
        <f t="shared" ref="AC41" si="18">AC36+AC38</f>
        <v>0</v>
      </c>
      <c r="AD41" s="216"/>
      <c r="AE41" s="216">
        <f t="shared" ref="AE41" si="19">AE36+AE38</f>
        <v>0</v>
      </c>
      <c r="AF41" s="248"/>
      <c r="AG41" s="215">
        <f t="shared" ref="AG41" si="20">AG36+AG38</f>
        <v>0</v>
      </c>
      <c r="AH41" s="216"/>
      <c r="AI41" s="216">
        <f t="shared" ref="AI41" si="21">AI36+AI38</f>
        <v>0</v>
      </c>
      <c r="AJ41" s="246"/>
    </row>
    <row r="42" spans="1:36" ht="22.5" customHeight="1">
      <c r="A42" s="307" t="s">
        <v>98</v>
      </c>
      <c r="B42" s="308"/>
      <c r="C42" s="308"/>
      <c r="D42" s="308"/>
      <c r="E42" s="308"/>
      <c r="F42" s="308"/>
      <c r="G42" s="308"/>
      <c r="H42" s="308"/>
      <c r="I42" s="308"/>
      <c r="J42" s="308"/>
      <c r="K42" s="308"/>
      <c r="L42" s="90" t="s">
        <v>166</v>
      </c>
      <c r="M42" s="309">
        <f>M34</f>
        <v>0</v>
      </c>
      <c r="N42" s="310"/>
      <c r="O42" s="310">
        <f t="shared" ref="O42" si="22">O34</f>
        <v>0</v>
      </c>
      <c r="P42" s="311"/>
      <c r="Q42" s="309">
        <f t="shared" ref="Q42" si="23">Q34</f>
        <v>0</v>
      </c>
      <c r="R42" s="310"/>
      <c r="S42" s="310">
        <f t="shared" ref="S42" si="24">S34</f>
        <v>0</v>
      </c>
      <c r="T42" s="311"/>
      <c r="U42" s="309">
        <f t="shared" ref="U42" si="25">U34</f>
        <v>0</v>
      </c>
      <c r="V42" s="310"/>
      <c r="W42" s="310">
        <f t="shared" ref="W42" si="26">W34</f>
        <v>0</v>
      </c>
      <c r="X42" s="313"/>
      <c r="Y42" s="316">
        <f t="shared" ref="Y42" si="27">Y34</f>
        <v>0</v>
      </c>
      <c r="Z42" s="310"/>
      <c r="AA42" s="310">
        <f t="shared" ref="AA42" si="28">AA34</f>
        <v>0</v>
      </c>
      <c r="AB42" s="313"/>
      <c r="AC42" s="316">
        <f t="shared" ref="AC42" si="29">AC34</f>
        <v>0</v>
      </c>
      <c r="AD42" s="310"/>
      <c r="AE42" s="310">
        <f t="shared" ref="AE42" si="30">AE34</f>
        <v>0</v>
      </c>
      <c r="AF42" s="311"/>
      <c r="AG42" s="309">
        <f t="shared" ref="AG42" si="31">AG34</f>
        <v>0</v>
      </c>
      <c r="AH42" s="310"/>
      <c r="AI42" s="310">
        <f t="shared" ref="AI42" si="32">AI34</f>
        <v>0</v>
      </c>
      <c r="AJ42" s="313"/>
    </row>
    <row r="43" spans="1:36" ht="22.5" customHeight="1">
      <c r="A43" s="258" t="s">
        <v>167</v>
      </c>
      <c r="B43" s="259"/>
      <c r="C43" s="259"/>
      <c r="D43" s="259"/>
      <c r="E43" s="259"/>
      <c r="F43" s="259"/>
      <c r="G43" s="259"/>
      <c r="H43" s="259"/>
      <c r="I43" s="259"/>
      <c r="J43" s="259"/>
      <c r="K43" s="259"/>
      <c r="L43" s="259"/>
      <c r="M43" s="267">
        <f>M42*M29</f>
        <v>0</v>
      </c>
      <c r="N43" s="265"/>
      <c r="O43" s="265">
        <f>O42*O29</f>
        <v>0</v>
      </c>
      <c r="P43" s="266"/>
      <c r="Q43" s="267">
        <f>Q42*Q29</f>
        <v>0</v>
      </c>
      <c r="R43" s="265"/>
      <c r="S43" s="265">
        <f>S42*S29</f>
        <v>0</v>
      </c>
      <c r="T43" s="266"/>
      <c r="U43" s="267">
        <f>U42*U29</f>
        <v>0</v>
      </c>
      <c r="V43" s="265"/>
      <c r="W43" s="265">
        <f>W42*W29</f>
        <v>0</v>
      </c>
      <c r="X43" s="268"/>
      <c r="Y43" s="264">
        <f>Y42*Y29</f>
        <v>0</v>
      </c>
      <c r="Z43" s="265"/>
      <c r="AA43" s="265">
        <f>AA42*AA29</f>
        <v>0</v>
      </c>
      <c r="AB43" s="268"/>
      <c r="AC43" s="264">
        <f>AC42*AC29</f>
        <v>0</v>
      </c>
      <c r="AD43" s="265"/>
      <c r="AE43" s="265">
        <f>AE42*AE29</f>
        <v>0</v>
      </c>
      <c r="AF43" s="266"/>
      <c r="AG43" s="267">
        <f>AG42*AG29</f>
        <v>0</v>
      </c>
      <c r="AH43" s="265"/>
      <c r="AI43" s="265">
        <f>AI42*AI29</f>
        <v>0</v>
      </c>
      <c r="AJ43" s="268"/>
    </row>
    <row r="44" spans="1:36" ht="22.5" customHeight="1">
      <c r="A44" s="269" t="s">
        <v>34</v>
      </c>
      <c r="B44" s="270"/>
      <c r="C44" s="270"/>
      <c r="D44" s="270"/>
      <c r="E44" s="270"/>
      <c r="F44" s="270"/>
      <c r="G44" s="270"/>
      <c r="H44" s="270"/>
      <c r="I44" s="270"/>
      <c r="J44" s="270"/>
      <c r="K44" s="270"/>
      <c r="L44" s="271"/>
      <c r="M44" s="272">
        <f>M45+M46</f>
        <v>0</v>
      </c>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4"/>
    </row>
    <row r="45" spans="1:36" ht="22.5" customHeight="1">
      <c r="A45" s="30"/>
      <c r="B45" s="258" t="s">
        <v>164</v>
      </c>
      <c r="C45" s="259"/>
      <c r="D45" s="259"/>
      <c r="E45" s="259"/>
      <c r="F45" s="259"/>
      <c r="G45" s="259"/>
      <c r="H45" s="259"/>
      <c r="I45" s="259"/>
      <c r="J45" s="259"/>
      <c r="K45" s="259"/>
      <c r="L45" s="260"/>
      <c r="M45" s="261">
        <f>SUM(M43:AJ43)*M21*G21+SUMPRODUCT(M29:AJ29,M40:AJ40)*G21</f>
        <v>0</v>
      </c>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3"/>
    </row>
    <row r="46" spans="1:36" ht="22.5" customHeight="1">
      <c r="A46" s="31"/>
      <c r="B46" s="258" t="s">
        <v>165</v>
      </c>
      <c r="C46" s="259"/>
      <c r="D46" s="259"/>
      <c r="E46" s="259"/>
      <c r="F46" s="259"/>
      <c r="G46" s="259"/>
      <c r="H46" s="259"/>
      <c r="I46" s="259"/>
      <c r="J46" s="259"/>
      <c r="K46" s="259"/>
      <c r="L46" s="260"/>
      <c r="M46" s="261">
        <f>SUM(M43:AJ43)*G21*S21+SUMPRODUCT(M29:AJ29,M41:AJ41)*G21</f>
        <v>0</v>
      </c>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3"/>
    </row>
  </sheetData>
  <mergeCells count="263">
    <mergeCell ref="U32:V32"/>
    <mergeCell ref="W32:X32"/>
    <mergeCell ref="Y32:Z32"/>
    <mergeCell ref="AA32:AB32"/>
    <mergeCell ref="V4:AJ5"/>
    <mergeCell ref="B35:B41"/>
    <mergeCell ref="C35:J35"/>
    <mergeCell ref="K35:L35"/>
    <mergeCell ref="M35:N35"/>
    <mergeCell ref="O35:P35"/>
    <mergeCell ref="R4:U5"/>
    <mergeCell ref="M19:R20"/>
    <mergeCell ref="M21:R21"/>
    <mergeCell ref="S19:X20"/>
    <mergeCell ref="S21:X21"/>
    <mergeCell ref="Y20:AC20"/>
    <mergeCell ref="AC32:AD32"/>
    <mergeCell ref="AE32:AF32"/>
    <mergeCell ref="AG32:AH32"/>
    <mergeCell ref="U37:V37"/>
    <mergeCell ref="AI32:AJ32"/>
    <mergeCell ref="AG35:AH35"/>
    <mergeCell ref="AI35:AJ35"/>
    <mergeCell ref="AI33:AJ33"/>
    <mergeCell ref="AI42:AJ42"/>
    <mergeCell ref="AI36:AJ36"/>
    <mergeCell ref="S34:T34"/>
    <mergeCell ref="AG33:AH33"/>
    <mergeCell ref="AI39:AJ39"/>
    <mergeCell ref="AI38:AJ38"/>
    <mergeCell ref="AC42:AD42"/>
    <mergeCell ref="AG37:AH37"/>
    <mergeCell ref="AI37:AJ37"/>
    <mergeCell ref="W42:X42"/>
    <mergeCell ref="Y42:Z42"/>
    <mergeCell ref="AA42:AB42"/>
    <mergeCell ref="U42:V42"/>
    <mergeCell ref="U34:V34"/>
    <mergeCell ref="Y37:Z37"/>
    <mergeCell ref="AA37:AB37"/>
    <mergeCell ref="S35:T35"/>
    <mergeCell ref="U35:V35"/>
    <mergeCell ref="W35:X35"/>
    <mergeCell ref="W34:X34"/>
    <mergeCell ref="S37:T37"/>
    <mergeCell ref="AG36:AH36"/>
    <mergeCell ref="AG34:AH34"/>
    <mergeCell ref="AI34:AJ34"/>
    <mergeCell ref="A42:K42"/>
    <mergeCell ref="M42:N42"/>
    <mergeCell ref="O42:P42"/>
    <mergeCell ref="Q42:R42"/>
    <mergeCell ref="S42:T42"/>
    <mergeCell ref="AG39:AH39"/>
    <mergeCell ref="Y38:Z38"/>
    <mergeCell ref="AA38:AB38"/>
    <mergeCell ref="AG38:AH38"/>
    <mergeCell ref="C41:L41"/>
    <mergeCell ref="M41:N41"/>
    <mergeCell ref="O41:P41"/>
    <mergeCell ref="AG41:AH41"/>
    <mergeCell ref="AE38:AF38"/>
    <mergeCell ref="S38:T38"/>
    <mergeCell ref="U38:V38"/>
    <mergeCell ref="W38:X38"/>
    <mergeCell ref="AE42:AF42"/>
    <mergeCell ref="AG42:AH42"/>
    <mergeCell ref="W40:X40"/>
    <mergeCell ref="AC33:AD33"/>
    <mergeCell ref="AE33:AF33"/>
    <mergeCell ref="Y34:Z34"/>
    <mergeCell ref="AA34:AB34"/>
    <mergeCell ref="B2:I7"/>
    <mergeCell ref="A23:L23"/>
    <mergeCell ref="A16:F16"/>
    <mergeCell ref="G16:L16"/>
    <mergeCell ref="M16:R16"/>
    <mergeCell ref="R6:U6"/>
    <mergeCell ref="V6:AJ6"/>
    <mergeCell ref="R7:U7"/>
    <mergeCell ref="AA31:AB31"/>
    <mergeCell ref="W29:X29"/>
    <mergeCell ref="Y29:Z29"/>
    <mergeCell ref="AA29:AB29"/>
    <mergeCell ref="U27:X27"/>
    <mergeCell ref="Y27:AB27"/>
    <mergeCell ref="A10:AJ10"/>
    <mergeCell ref="A13:AJ13"/>
    <mergeCell ref="Y21:AC21"/>
    <mergeCell ref="K25:L28"/>
    <mergeCell ref="Q32:R32"/>
    <mergeCell ref="S16:X16"/>
    <mergeCell ref="Y16:AD16"/>
    <mergeCell ref="AE16:AJ16"/>
    <mergeCell ref="G19:L20"/>
    <mergeCell ref="G21:L21"/>
    <mergeCell ref="B45:L45"/>
    <mergeCell ref="M45:AJ45"/>
    <mergeCell ref="B46:L46"/>
    <mergeCell ref="M46:AJ46"/>
    <mergeCell ref="AC43:AD43"/>
    <mergeCell ref="AE43:AF43"/>
    <mergeCell ref="U43:V43"/>
    <mergeCell ref="W43:X43"/>
    <mergeCell ref="Y43:Z43"/>
    <mergeCell ref="AA43:AB43"/>
    <mergeCell ref="AG43:AH43"/>
    <mergeCell ref="AI43:AJ43"/>
    <mergeCell ref="A43:L43"/>
    <mergeCell ref="M43:N43"/>
    <mergeCell ref="O43:P43"/>
    <mergeCell ref="Q43:R43"/>
    <mergeCell ref="S43:T43"/>
    <mergeCell ref="A44:L44"/>
    <mergeCell ref="AE35:AF35"/>
    <mergeCell ref="M44:AJ44"/>
    <mergeCell ref="AI41:AJ41"/>
    <mergeCell ref="AI40:AJ40"/>
    <mergeCell ref="AC40:AD40"/>
    <mergeCell ref="AE40:AF40"/>
    <mergeCell ref="S39:T39"/>
    <mergeCell ref="U39:V39"/>
    <mergeCell ref="W39:X39"/>
    <mergeCell ref="Y39:Z39"/>
    <mergeCell ref="AA39:AB39"/>
    <mergeCell ref="U40:V40"/>
    <mergeCell ref="AG40:AH40"/>
    <mergeCell ref="Y40:Z40"/>
    <mergeCell ref="AA40:AB40"/>
    <mergeCell ref="S41:T41"/>
    <mergeCell ref="S40:T40"/>
    <mergeCell ref="U41:V41"/>
    <mergeCell ref="W41:X41"/>
    <mergeCell ref="Y41:Z41"/>
    <mergeCell ref="AC41:AD41"/>
    <mergeCell ref="AE41:AF41"/>
    <mergeCell ref="AA41:AB41"/>
    <mergeCell ref="AC39:AD39"/>
    <mergeCell ref="AE39:AF39"/>
    <mergeCell ref="W36:X36"/>
    <mergeCell ref="Y36:Z36"/>
    <mergeCell ref="AA36:AB36"/>
    <mergeCell ref="AC36:AD36"/>
    <mergeCell ref="AE36:AF36"/>
    <mergeCell ref="AE37:AF37"/>
    <mergeCell ref="AC38:AD38"/>
    <mergeCell ref="S36:T36"/>
    <mergeCell ref="AC34:AD34"/>
    <mergeCell ref="AE34:AF34"/>
    <mergeCell ref="AC35:AD35"/>
    <mergeCell ref="AC37:AD37"/>
    <mergeCell ref="W37:X37"/>
    <mergeCell ref="Y35:Z35"/>
    <mergeCell ref="AA35:AB35"/>
    <mergeCell ref="U36:V36"/>
    <mergeCell ref="K34:L34"/>
    <mergeCell ref="M34:N34"/>
    <mergeCell ref="O34:P34"/>
    <mergeCell ref="Q34:R34"/>
    <mergeCell ref="C39:J39"/>
    <mergeCell ref="K39:L39"/>
    <mergeCell ref="M39:N39"/>
    <mergeCell ref="O39:P39"/>
    <mergeCell ref="Q39:R39"/>
    <mergeCell ref="C38:J38"/>
    <mergeCell ref="K38:L38"/>
    <mergeCell ref="M38:N38"/>
    <mergeCell ref="O38:P38"/>
    <mergeCell ref="C36:J36"/>
    <mergeCell ref="K36:L36"/>
    <mergeCell ref="M36:N36"/>
    <mergeCell ref="C37:J37"/>
    <mergeCell ref="K37:L37"/>
    <mergeCell ref="M37:N37"/>
    <mergeCell ref="O37:P37"/>
    <mergeCell ref="U30:V30"/>
    <mergeCell ref="W30:X30"/>
    <mergeCell ref="Y30:Z30"/>
    <mergeCell ref="AA30:AB30"/>
    <mergeCell ref="AG31:AH31"/>
    <mergeCell ref="AI31:AJ31"/>
    <mergeCell ref="AC29:AD29"/>
    <mergeCell ref="AE29:AF29"/>
    <mergeCell ref="AC30:AD30"/>
    <mergeCell ref="AE30:AF30"/>
    <mergeCell ref="AC31:AD31"/>
    <mergeCell ref="U31:V31"/>
    <mergeCell ref="K33:L33"/>
    <mergeCell ref="M33:N33"/>
    <mergeCell ref="O33:P33"/>
    <mergeCell ref="Q33:R33"/>
    <mergeCell ref="S33:T33"/>
    <mergeCell ref="U33:V33"/>
    <mergeCell ref="W33:X33"/>
    <mergeCell ref="Y33:Z33"/>
    <mergeCell ref="AA33:AB33"/>
    <mergeCell ref="K32:L32"/>
    <mergeCell ref="O32:P32"/>
    <mergeCell ref="M32:N32"/>
    <mergeCell ref="S32:T32"/>
    <mergeCell ref="A30:A41"/>
    <mergeCell ref="B30:B34"/>
    <mergeCell ref="K30:L30"/>
    <mergeCell ref="M30:N30"/>
    <mergeCell ref="O30:P30"/>
    <mergeCell ref="Q38:R38"/>
    <mergeCell ref="Q35:R35"/>
    <mergeCell ref="Q37:R37"/>
    <mergeCell ref="O36:P36"/>
    <mergeCell ref="Q36:R36"/>
    <mergeCell ref="K31:L31"/>
    <mergeCell ref="M31:N31"/>
    <mergeCell ref="O31:P31"/>
    <mergeCell ref="Q31:R31"/>
    <mergeCell ref="C40:L40"/>
    <mergeCell ref="M40:N40"/>
    <mergeCell ref="O40:P40"/>
    <mergeCell ref="Q40:R40"/>
    <mergeCell ref="Q41:R41"/>
    <mergeCell ref="S31:T31"/>
    <mergeCell ref="AI28:AJ28"/>
    <mergeCell ref="A29:J29"/>
    <mergeCell ref="K29:L29"/>
    <mergeCell ref="M29:N29"/>
    <mergeCell ref="O29:P29"/>
    <mergeCell ref="Q29:R29"/>
    <mergeCell ref="S29:T29"/>
    <mergeCell ref="U29:V29"/>
    <mergeCell ref="A25:J28"/>
    <mergeCell ref="AG27:AJ27"/>
    <mergeCell ref="M28:N28"/>
    <mergeCell ref="O28:P28"/>
    <mergeCell ref="Q28:R28"/>
    <mergeCell ref="S28:T28"/>
    <mergeCell ref="U28:V28"/>
    <mergeCell ref="AE28:AF28"/>
    <mergeCell ref="AG29:AH29"/>
    <mergeCell ref="AI29:AJ29"/>
    <mergeCell ref="M25:AJ26"/>
    <mergeCell ref="M23:AJ23"/>
    <mergeCell ref="W31:X31"/>
    <mergeCell ref="Y31:Z31"/>
    <mergeCell ref="Q30:R30"/>
    <mergeCell ref="S30:T30"/>
    <mergeCell ref="V7:AJ7"/>
    <mergeCell ref="S1:T1"/>
    <mergeCell ref="U1:AA1"/>
    <mergeCell ref="AG1:AI1"/>
    <mergeCell ref="R2:U2"/>
    <mergeCell ref="V2:AJ2"/>
    <mergeCell ref="R3:U3"/>
    <mergeCell ref="V3:AJ3"/>
    <mergeCell ref="AG30:AH30"/>
    <mergeCell ref="AI30:AJ30"/>
    <mergeCell ref="W28:X28"/>
    <mergeCell ref="Y28:Z28"/>
    <mergeCell ref="AE31:AF31"/>
    <mergeCell ref="M27:P27"/>
    <mergeCell ref="Q27:T27"/>
    <mergeCell ref="AC27:AF27"/>
    <mergeCell ref="AC28:AD28"/>
    <mergeCell ref="AA28:AB28"/>
    <mergeCell ref="AG28:AH28"/>
  </mergeCells>
  <phoneticPr fontId="1"/>
  <conditionalFormatting sqref="K39:L39 K36:L36">
    <cfRule type="containsBlanks" dxfId="3" priority="25">
      <formula>LEN(TRIM(K36))=0</formula>
    </cfRule>
  </conditionalFormatting>
  <conditionalFormatting sqref="K39:L39 K36:L36">
    <cfRule type="containsBlanks" dxfId="2" priority="28">
      <formula>LEN(TRIM(K36))=0</formula>
    </cfRule>
  </conditionalFormatting>
  <conditionalFormatting sqref="K36:L36">
    <cfRule type="containsBlanks" dxfId="1" priority="24">
      <formula>LEN(TRIM(K36))=0</formula>
    </cfRule>
  </conditionalFormatting>
  <conditionalFormatting sqref="AG1:AI1 V3:AJ3 S16:X16 G16:L16 G21:L21 Y21:AC21 M29:AJ29 K30:L33 K35:L35 K37:L37 V6:AJ7 V4">
    <cfRule type="containsBlanks" dxfId="0" priority="1">
      <formula>LEN(TRIM(G1))=0</formula>
    </cfRule>
  </conditionalFormatting>
  <dataValidations xWindow="501" yWindow="545" count="5">
    <dataValidation type="list" allowBlank="1" showInputMessage="1" showErrorMessage="1" sqref="K37 K35:L35 K30:L31 K33:L33">
      <formula1>"○,―"</formula1>
    </dataValidation>
    <dataValidation type="list" allowBlank="1" showInputMessage="1" showErrorMessage="1" sqref="K39:L39">
      <formula1>"―"</formula1>
    </dataValidation>
    <dataValidation type="list" allowBlank="1" showInputMessage="1" showErrorMessage="1" sqref="Y21">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2:L32">
      <formula1>"１人,２人,２人以上,３人以上,－"</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2:Z32"/>
  </dataValidations>
  <pageMargins left="0.7" right="0.7" top="0.75" bottom="0.75" header="0.3" footer="0.3"/>
  <pageSetup paperSize="9" scale="89" fitToHeight="0" orientation="portrait" r:id="rId1"/>
  <ignoredErrors>
    <ignoredError sqref="AE30 AA30 W30 S30 O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C23" sqref="C23"/>
    </sheetView>
  </sheetViews>
  <sheetFormatPr defaultRowHeight="13.5"/>
  <cols>
    <col min="1" max="1" width="5.25" style="33" customWidth="1"/>
    <col min="2" max="2" width="5.375" style="33" customWidth="1"/>
    <col min="3" max="3" width="28.75" style="33" customWidth="1"/>
    <col min="4" max="4" width="11.625" style="33" customWidth="1"/>
    <col min="5" max="5" width="11.375" style="33" customWidth="1"/>
    <col min="6" max="256" width="9" style="33"/>
    <col min="257" max="257" width="5.25" style="33" customWidth="1"/>
    <col min="258" max="258" width="5.375" style="33" customWidth="1"/>
    <col min="259" max="259" width="28.75" style="33" customWidth="1"/>
    <col min="260" max="260" width="11.75" style="33" customWidth="1"/>
    <col min="261" max="512" width="9" style="33"/>
    <col min="513" max="513" width="5.25" style="33" customWidth="1"/>
    <col min="514" max="514" width="5.375" style="33" customWidth="1"/>
    <col min="515" max="515" width="28.75" style="33" customWidth="1"/>
    <col min="516" max="516" width="11.75" style="33" customWidth="1"/>
    <col min="517" max="768" width="9" style="33"/>
    <col min="769" max="769" width="5.25" style="33" customWidth="1"/>
    <col min="770" max="770" width="5.375" style="33" customWidth="1"/>
    <col min="771" max="771" width="28.75" style="33" customWidth="1"/>
    <col min="772" max="772" width="11.75" style="33" customWidth="1"/>
    <col min="773" max="1024" width="9" style="33"/>
    <col min="1025" max="1025" width="5.25" style="33" customWidth="1"/>
    <col min="1026" max="1026" width="5.375" style="33" customWidth="1"/>
    <col min="1027" max="1027" width="28.75" style="33" customWidth="1"/>
    <col min="1028" max="1028" width="11.75" style="33" customWidth="1"/>
    <col min="1029" max="1280" width="9" style="33"/>
    <col min="1281" max="1281" width="5.25" style="33" customWidth="1"/>
    <col min="1282" max="1282" width="5.375" style="33" customWidth="1"/>
    <col min="1283" max="1283" width="28.75" style="33" customWidth="1"/>
    <col min="1284" max="1284" width="11.75" style="33" customWidth="1"/>
    <col min="1285" max="1536" width="9" style="33"/>
    <col min="1537" max="1537" width="5.25" style="33" customWidth="1"/>
    <col min="1538" max="1538" width="5.375" style="33" customWidth="1"/>
    <col min="1539" max="1539" width="28.75" style="33" customWidth="1"/>
    <col min="1540" max="1540" width="11.75" style="33" customWidth="1"/>
    <col min="1541" max="1792" width="9" style="33"/>
    <col min="1793" max="1793" width="5.25" style="33" customWidth="1"/>
    <col min="1794" max="1794" width="5.375" style="33" customWidth="1"/>
    <col min="1795" max="1795" width="28.75" style="33" customWidth="1"/>
    <col min="1796" max="1796" width="11.75" style="33" customWidth="1"/>
    <col min="1797" max="2048" width="9" style="33"/>
    <col min="2049" max="2049" width="5.25" style="33" customWidth="1"/>
    <col min="2050" max="2050" width="5.375" style="33" customWidth="1"/>
    <col min="2051" max="2051" width="28.75" style="33" customWidth="1"/>
    <col min="2052" max="2052" width="11.75" style="33" customWidth="1"/>
    <col min="2053" max="2304" width="9" style="33"/>
    <col min="2305" max="2305" width="5.25" style="33" customWidth="1"/>
    <col min="2306" max="2306" width="5.375" style="33" customWidth="1"/>
    <col min="2307" max="2307" width="28.75" style="33" customWidth="1"/>
    <col min="2308" max="2308" width="11.75" style="33" customWidth="1"/>
    <col min="2309" max="2560" width="9" style="33"/>
    <col min="2561" max="2561" width="5.25" style="33" customWidth="1"/>
    <col min="2562" max="2562" width="5.375" style="33" customWidth="1"/>
    <col min="2563" max="2563" width="28.75" style="33" customWidth="1"/>
    <col min="2564" max="2564" width="11.75" style="33" customWidth="1"/>
    <col min="2565" max="2816" width="9" style="33"/>
    <col min="2817" max="2817" width="5.25" style="33" customWidth="1"/>
    <col min="2818" max="2818" width="5.375" style="33" customWidth="1"/>
    <col min="2819" max="2819" width="28.75" style="33" customWidth="1"/>
    <col min="2820" max="2820" width="11.75" style="33" customWidth="1"/>
    <col min="2821" max="3072" width="9" style="33"/>
    <col min="3073" max="3073" width="5.25" style="33" customWidth="1"/>
    <col min="3074" max="3074" width="5.375" style="33" customWidth="1"/>
    <col min="3075" max="3075" width="28.75" style="33" customWidth="1"/>
    <col min="3076" max="3076" width="11.75" style="33" customWidth="1"/>
    <col min="3077" max="3328" width="9" style="33"/>
    <col min="3329" max="3329" width="5.25" style="33" customWidth="1"/>
    <col min="3330" max="3330" width="5.375" style="33" customWidth="1"/>
    <col min="3331" max="3331" width="28.75" style="33" customWidth="1"/>
    <col min="3332" max="3332" width="11.75" style="33" customWidth="1"/>
    <col min="3333" max="3584" width="9" style="33"/>
    <col min="3585" max="3585" width="5.25" style="33" customWidth="1"/>
    <col min="3586" max="3586" width="5.375" style="33" customWidth="1"/>
    <col min="3587" max="3587" width="28.75" style="33" customWidth="1"/>
    <col min="3588" max="3588" width="11.75" style="33" customWidth="1"/>
    <col min="3589" max="3840" width="9" style="33"/>
    <col min="3841" max="3841" width="5.25" style="33" customWidth="1"/>
    <col min="3842" max="3842" width="5.375" style="33" customWidth="1"/>
    <col min="3843" max="3843" width="28.75" style="33" customWidth="1"/>
    <col min="3844" max="3844" width="11.75" style="33" customWidth="1"/>
    <col min="3845" max="4096" width="9" style="33"/>
    <col min="4097" max="4097" width="5.25" style="33" customWidth="1"/>
    <col min="4098" max="4098" width="5.375" style="33" customWidth="1"/>
    <col min="4099" max="4099" width="28.75" style="33" customWidth="1"/>
    <col min="4100" max="4100" width="11.75" style="33" customWidth="1"/>
    <col min="4101" max="4352" width="9" style="33"/>
    <col min="4353" max="4353" width="5.25" style="33" customWidth="1"/>
    <col min="4354" max="4354" width="5.375" style="33" customWidth="1"/>
    <col min="4355" max="4355" width="28.75" style="33" customWidth="1"/>
    <col min="4356" max="4356" width="11.75" style="33" customWidth="1"/>
    <col min="4357" max="4608" width="9" style="33"/>
    <col min="4609" max="4609" width="5.25" style="33" customWidth="1"/>
    <col min="4610" max="4610" width="5.375" style="33" customWidth="1"/>
    <col min="4611" max="4611" width="28.75" style="33" customWidth="1"/>
    <col min="4612" max="4612" width="11.75" style="33" customWidth="1"/>
    <col min="4613" max="4864" width="9" style="33"/>
    <col min="4865" max="4865" width="5.25" style="33" customWidth="1"/>
    <col min="4866" max="4866" width="5.375" style="33" customWidth="1"/>
    <col min="4867" max="4867" width="28.75" style="33" customWidth="1"/>
    <col min="4868" max="4868" width="11.75" style="33" customWidth="1"/>
    <col min="4869" max="5120" width="9" style="33"/>
    <col min="5121" max="5121" width="5.25" style="33" customWidth="1"/>
    <col min="5122" max="5122" width="5.375" style="33" customWidth="1"/>
    <col min="5123" max="5123" width="28.75" style="33" customWidth="1"/>
    <col min="5124" max="5124" width="11.75" style="33" customWidth="1"/>
    <col min="5125" max="5376" width="9" style="33"/>
    <col min="5377" max="5377" width="5.25" style="33" customWidth="1"/>
    <col min="5378" max="5378" width="5.375" style="33" customWidth="1"/>
    <col min="5379" max="5379" width="28.75" style="33" customWidth="1"/>
    <col min="5380" max="5380" width="11.75" style="33" customWidth="1"/>
    <col min="5381" max="5632" width="9" style="33"/>
    <col min="5633" max="5633" width="5.25" style="33" customWidth="1"/>
    <col min="5634" max="5634" width="5.375" style="33" customWidth="1"/>
    <col min="5635" max="5635" width="28.75" style="33" customWidth="1"/>
    <col min="5636" max="5636" width="11.75" style="33" customWidth="1"/>
    <col min="5637" max="5888" width="9" style="33"/>
    <col min="5889" max="5889" width="5.25" style="33" customWidth="1"/>
    <col min="5890" max="5890" width="5.375" style="33" customWidth="1"/>
    <col min="5891" max="5891" width="28.75" style="33" customWidth="1"/>
    <col min="5892" max="5892" width="11.75" style="33" customWidth="1"/>
    <col min="5893" max="6144" width="9" style="33"/>
    <col min="6145" max="6145" width="5.25" style="33" customWidth="1"/>
    <col min="6146" max="6146" width="5.375" style="33" customWidth="1"/>
    <col min="6147" max="6147" width="28.75" style="33" customWidth="1"/>
    <col min="6148" max="6148" width="11.75" style="33" customWidth="1"/>
    <col min="6149" max="6400" width="9" style="33"/>
    <col min="6401" max="6401" width="5.25" style="33" customWidth="1"/>
    <col min="6402" max="6402" width="5.375" style="33" customWidth="1"/>
    <col min="6403" max="6403" width="28.75" style="33" customWidth="1"/>
    <col min="6404" max="6404" width="11.75" style="33" customWidth="1"/>
    <col min="6405" max="6656" width="9" style="33"/>
    <col min="6657" max="6657" width="5.25" style="33" customWidth="1"/>
    <col min="6658" max="6658" width="5.375" style="33" customWidth="1"/>
    <col min="6659" max="6659" width="28.75" style="33" customWidth="1"/>
    <col min="6660" max="6660" width="11.75" style="33" customWidth="1"/>
    <col min="6661" max="6912" width="9" style="33"/>
    <col min="6913" max="6913" width="5.25" style="33" customWidth="1"/>
    <col min="6914" max="6914" width="5.375" style="33" customWidth="1"/>
    <col min="6915" max="6915" width="28.75" style="33" customWidth="1"/>
    <col min="6916" max="6916" width="11.75" style="33" customWidth="1"/>
    <col min="6917" max="7168" width="9" style="33"/>
    <col min="7169" max="7169" width="5.25" style="33" customWidth="1"/>
    <col min="7170" max="7170" width="5.375" style="33" customWidth="1"/>
    <col min="7171" max="7171" width="28.75" style="33" customWidth="1"/>
    <col min="7172" max="7172" width="11.75" style="33" customWidth="1"/>
    <col min="7173" max="7424" width="9" style="33"/>
    <col min="7425" max="7425" width="5.25" style="33" customWidth="1"/>
    <col min="7426" max="7426" width="5.375" style="33" customWidth="1"/>
    <col min="7427" max="7427" width="28.75" style="33" customWidth="1"/>
    <col min="7428" max="7428" width="11.75" style="33" customWidth="1"/>
    <col min="7429" max="7680" width="9" style="33"/>
    <col min="7681" max="7681" width="5.25" style="33" customWidth="1"/>
    <col min="7682" max="7682" width="5.375" style="33" customWidth="1"/>
    <col min="7683" max="7683" width="28.75" style="33" customWidth="1"/>
    <col min="7684" max="7684" width="11.75" style="33" customWidth="1"/>
    <col min="7685" max="7936" width="9" style="33"/>
    <col min="7937" max="7937" width="5.25" style="33" customWidth="1"/>
    <col min="7938" max="7938" width="5.375" style="33" customWidth="1"/>
    <col min="7939" max="7939" width="28.75" style="33" customWidth="1"/>
    <col min="7940" max="7940" width="11.75" style="33" customWidth="1"/>
    <col min="7941" max="8192" width="9" style="33"/>
    <col min="8193" max="8193" width="5.25" style="33" customWidth="1"/>
    <col min="8194" max="8194" width="5.375" style="33" customWidth="1"/>
    <col min="8195" max="8195" width="28.75" style="33" customWidth="1"/>
    <col min="8196" max="8196" width="11.75" style="33" customWidth="1"/>
    <col min="8197" max="8448" width="9" style="33"/>
    <col min="8449" max="8449" width="5.25" style="33" customWidth="1"/>
    <col min="8450" max="8450" width="5.375" style="33" customWidth="1"/>
    <col min="8451" max="8451" width="28.75" style="33" customWidth="1"/>
    <col min="8452" max="8452" width="11.75" style="33" customWidth="1"/>
    <col min="8453" max="8704" width="9" style="33"/>
    <col min="8705" max="8705" width="5.25" style="33" customWidth="1"/>
    <col min="8706" max="8706" width="5.375" style="33" customWidth="1"/>
    <col min="8707" max="8707" width="28.75" style="33" customWidth="1"/>
    <col min="8708" max="8708" width="11.75" style="33" customWidth="1"/>
    <col min="8709" max="8960" width="9" style="33"/>
    <col min="8961" max="8961" width="5.25" style="33" customWidth="1"/>
    <col min="8962" max="8962" width="5.375" style="33" customWidth="1"/>
    <col min="8963" max="8963" width="28.75" style="33" customWidth="1"/>
    <col min="8964" max="8964" width="11.75" style="33" customWidth="1"/>
    <col min="8965" max="9216" width="9" style="33"/>
    <col min="9217" max="9217" width="5.25" style="33" customWidth="1"/>
    <col min="9218" max="9218" width="5.375" style="33" customWidth="1"/>
    <col min="9219" max="9219" width="28.75" style="33" customWidth="1"/>
    <col min="9220" max="9220" width="11.75" style="33" customWidth="1"/>
    <col min="9221" max="9472" width="9" style="33"/>
    <col min="9473" max="9473" width="5.25" style="33" customWidth="1"/>
    <col min="9474" max="9474" width="5.375" style="33" customWidth="1"/>
    <col min="9475" max="9475" width="28.75" style="33" customWidth="1"/>
    <col min="9476" max="9476" width="11.75" style="33" customWidth="1"/>
    <col min="9477" max="9728" width="9" style="33"/>
    <col min="9729" max="9729" width="5.25" style="33" customWidth="1"/>
    <col min="9730" max="9730" width="5.375" style="33" customWidth="1"/>
    <col min="9731" max="9731" width="28.75" style="33" customWidth="1"/>
    <col min="9732" max="9732" width="11.75" style="33" customWidth="1"/>
    <col min="9733" max="9984" width="9" style="33"/>
    <col min="9985" max="9985" width="5.25" style="33" customWidth="1"/>
    <col min="9986" max="9986" width="5.375" style="33" customWidth="1"/>
    <col min="9987" max="9987" width="28.75" style="33" customWidth="1"/>
    <col min="9988" max="9988" width="11.75" style="33" customWidth="1"/>
    <col min="9989" max="10240" width="9" style="33"/>
    <col min="10241" max="10241" width="5.25" style="33" customWidth="1"/>
    <col min="10242" max="10242" width="5.375" style="33" customWidth="1"/>
    <col min="10243" max="10243" width="28.75" style="33" customWidth="1"/>
    <col min="10244" max="10244" width="11.75" style="33" customWidth="1"/>
    <col min="10245" max="10496" width="9" style="33"/>
    <col min="10497" max="10497" width="5.25" style="33" customWidth="1"/>
    <col min="10498" max="10498" width="5.375" style="33" customWidth="1"/>
    <col min="10499" max="10499" width="28.75" style="33" customWidth="1"/>
    <col min="10500" max="10500" width="11.75" style="33" customWidth="1"/>
    <col min="10501" max="10752" width="9" style="33"/>
    <col min="10753" max="10753" width="5.25" style="33" customWidth="1"/>
    <col min="10754" max="10754" width="5.375" style="33" customWidth="1"/>
    <col min="10755" max="10755" width="28.75" style="33" customWidth="1"/>
    <col min="10756" max="10756" width="11.75" style="33" customWidth="1"/>
    <col min="10757" max="11008" width="9" style="33"/>
    <col min="11009" max="11009" width="5.25" style="33" customWidth="1"/>
    <col min="11010" max="11010" width="5.375" style="33" customWidth="1"/>
    <col min="11011" max="11011" width="28.75" style="33" customWidth="1"/>
    <col min="11012" max="11012" width="11.75" style="33" customWidth="1"/>
    <col min="11013" max="11264" width="9" style="33"/>
    <col min="11265" max="11265" width="5.25" style="33" customWidth="1"/>
    <col min="11266" max="11266" width="5.375" style="33" customWidth="1"/>
    <col min="11267" max="11267" width="28.75" style="33" customWidth="1"/>
    <col min="11268" max="11268" width="11.75" style="33" customWidth="1"/>
    <col min="11269" max="11520" width="9" style="33"/>
    <col min="11521" max="11521" width="5.25" style="33" customWidth="1"/>
    <col min="11522" max="11522" width="5.375" style="33" customWidth="1"/>
    <col min="11523" max="11523" width="28.75" style="33" customWidth="1"/>
    <col min="11524" max="11524" width="11.75" style="33" customWidth="1"/>
    <col min="11525" max="11776" width="9" style="33"/>
    <col min="11777" max="11777" width="5.25" style="33" customWidth="1"/>
    <col min="11778" max="11778" width="5.375" style="33" customWidth="1"/>
    <col min="11779" max="11779" width="28.75" style="33" customWidth="1"/>
    <col min="11780" max="11780" width="11.75" style="33" customWidth="1"/>
    <col min="11781" max="12032" width="9" style="33"/>
    <col min="12033" max="12033" width="5.25" style="33" customWidth="1"/>
    <col min="12034" max="12034" width="5.375" style="33" customWidth="1"/>
    <col min="12035" max="12035" width="28.75" style="33" customWidth="1"/>
    <col min="12036" max="12036" width="11.75" style="33" customWidth="1"/>
    <col min="12037" max="12288" width="9" style="33"/>
    <col min="12289" max="12289" width="5.25" style="33" customWidth="1"/>
    <col min="12290" max="12290" width="5.375" style="33" customWidth="1"/>
    <col min="12291" max="12291" width="28.75" style="33" customWidth="1"/>
    <col min="12292" max="12292" width="11.75" style="33" customWidth="1"/>
    <col min="12293" max="12544" width="9" style="33"/>
    <col min="12545" max="12545" width="5.25" style="33" customWidth="1"/>
    <col min="12546" max="12546" width="5.375" style="33" customWidth="1"/>
    <col min="12547" max="12547" width="28.75" style="33" customWidth="1"/>
    <col min="12548" max="12548" width="11.75" style="33" customWidth="1"/>
    <col min="12549" max="12800" width="9" style="33"/>
    <col min="12801" max="12801" width="5.25" style="33" customWidth="1"/>
    <col min="12802" max="12802" width="5.375" style="33" customWidth="1"/>
    <col min="12803" max="12803" width="28.75" style="33" customWidth="1"/>
    <col min="12804" max="12804" width="11.75" style="33" customWidth="1"/>
    <col min="12805" max="13056" width="9" style="33"/>
    <col min="13057" max="13057" width="5.25" style="33" customWidth="1"/>
    <col min="13058" max="13058" width="5.375" style="33" customWidth="1"/>
    <col min="13059" max="13059" width="28.75" style="33" customWidth="1"/>
    <col min="13060" max="13060" width="11.75" style="33" customWidth="1"/>
    <col min="13061" max="13312" width="9" style="33"/>
    <col min="13313" max="13313" width="5.25" style="33" customWidth="1"/>
    <col min="13314" max="13314" width="5.375" style="33" customWidth="1"/>
    <col min="13315" max="13315" width="28.75" style="33" customWidth="1"/>
    <col min="13316" max="13316" width="11.75" style="33" customWidth="1"/>
    <col min="13317" max="13568" width="9" style="33"/>
    <col min="13569" max="13569" width="5.25" style="33" customWidth="1"/>
    <col min="13570" max="13570" width="5.375" style="33" customWidth="1"/>
    <col min="13571" max="13571" width="28.75" style="33" customWidth="1"/>
    <col min="13572" max="13572" width="11.75" style="33" customWidth="1"/>
    <col min="13573" max="13824" width="9" style="33"/>
    <col min="13825" max="13825" width="5.25" style="33" customWidth="1"/>
    <col min="13826" max="13826" width="5.375" style="33" customWidth="1"/>
    <col min="13827" max="13827" width="28.75" style="33" customWidth="1"/>
    <col min="13828" max="13828" width="11.75" style="33" customWidth="1"/>
    <col min="13829" max="14080" width="9" style="33"/>
    <col min="14081" max="14081" width="5.25" style="33" customWidth="1"/>
    <col min="14082" max="14082" width="5.375" style="33" customWidth="1"/>
    <col min="14083" max="14083" width="28.75" style="33" customWidth="1"/>
    <col min="14084" max="14084" width="11.75" style="33" customWidth="1"/>
    <col min="14085" max="14336" width="9" style="33"/>
    <col min="14337" max="14337" width="5.25" style="33" customWidth="1"/>
    <col min="14338" max="14338" width="5.375" style="33" customWidth="1"/>
    <col min="14339" max="14339" width="28.75" style="33" customWidth="1"/>
    <col min="14340" max="14340" width="11.75" style="33" customWidth="1"/>
    <col min="14341" max="14592" width="9" style="33"/>
    <col min="14593" max="14593" width="5.25" style="33" customWidth="1"/>
    <col min="14594" max="14594" width="5.375" style="33" customWidth="1"/>
    <col min="14595" max="14595" width="28.75" style="33" customWidth="1"/>
    <col min="14596" max="14596" width="11.75" style="33" customWidth="1"/>
    <col min="14597" max="14848" width="9" style="33"/>
    <col min="14849" max="14849" width="5.25" style="33" customWidth="1"/>
    <col min="14850" max="14850" width="5.375" style="33" customWidth="1"/>
    <col min="14851" max="14851" width="28.75" style="33" customWidth="1"/>
    <col min="14852" max="14852" width="11.75" style="33" customWidth="1"/>
    <col min="14853" max="15104" width="9" style="33"/>
    <col min="15105" max="15105" width="5.25" style="33" customWidth="1"/>
    <col min="15106" max="15106" width="5.375" style="33" customWidth="1"/>
    <col min="15107" max="15107" width="28.75" style="33" customWidth="1"/>
    <col min="15108" max="15108" width="11.75" style="33" customWidth="1"/>
    <col min="15109" max="15360" width="9" style="33"/>
    <col min="15361" max="15361" width="5.25" style="33" customWidth="1"/>
    <col min="15362" max="15362" width="5.375" style="33" customWidth="1"/>
    <col min="15363" max="15363" width="28.75" style="33" customWidth="1"/>
    <col min="15364" max="15364" width="11.75" style="33" customWidth="1"/>
    <col min="15365" max="15616" width="9" style="33"/>
    <col min="15617" max="15617" width="5.25" style="33" customWidth="1"/>
    <col min="15618" max="15618" width="5.375" style="33" customWidth="1"/>
    <col min="15619" max="15619" width="28.75" style="33" customWidth="1"/>
    <col min="15620" max="15620" width="11.75" style="33" customWidth="1"/>
    <col min="15621" max="15872" width="9" style="33"/>
    <col min="15873" max="15873" width="5.25" style="33" customWidth="1"/>
    <col min="15874" max="15874" width="5.375" style="33" customWidth="1"/>
    <col min="15875" max="15875" width="28.75" style="33" customWidth="1"/>
    <col min="15876" max="15876" width="11.75" style="33" customWidth="1"/>
    <col min="15877" max="16128" width="9" style="33"/>
    <col min="16129" max="16129" width="5.25" style="33" customWidth="1"/>
    <col min="16130" max="16130" width="5.375" style="33" customWidth="1"/>
    <col min="16131" max="16131" width="28.75" style="33" customWidth="1"/>
    <col min="16132" max="16132" width="11.75" style="33" customWidth="1"/>
    <col min="16133" max="16384" width="9" style="33"/>
  </cols>
  <sheetData>
    <row r="1" spans="1:7">
      <c r="A1" s="32"/>
      <c r="B1" s="32"/>
      <c r="C1" s="32"/>
      <c r="D1" s="32"/>
      <c r="E1" s="32"/>
      <c r="F1" s="32"/>
    </row>
    <row r="2" spans="1:7" ht="30.6" customHeight="1">
      <c r="B2" s="34"/>
      <c r="C2" s="35" t="s">
        <v>36</v>
      </c>
      <c r="D2" s="35" t="s">
        <v>14</v>
      </c>
      <c r="E2" s="35" t="s">
        <v>35</v>
      </c>
      <c r="F2" s="36" t="s">
        <v>37</v>
      </c>
      <c r="G2" s="36"/>
    </row>
    <row r="3" spans="1:7" ht="16.899999999999999" customHeight="1">
      <c r="B3" s="37">
        <v>0</v>
      </c>
      <c r="C3" s="38" t="s">
        <v>38</v>
      </c>
      <c r="D3" s="39">
        <v>2</v>
      </c>
      <c r="E3" s="39">
        <v>6</v>
      </c>
      <c r="F3" s="40">
        <f t="shared" ref="F3:F14" si="0">SUM(D3:E3)</f>
        <v>8</v>
      </c>
      <c r="G3" s="41"/>
    </row>
    <row r="4" spans="1:7" ht="16.899999999999999" customHeight="1">
      <c r="B4" s="37">
        <v>1</v>
      </c>
      <c r="C4" s="38" t="s">
        <v>39</v>
      </c>
      <c r="D4" s="39">
        <v>3</v>
      </c>
      <c r="E4" s="39">
        <v>6</v>
      </c>
      <c r="F4" s="40">
        <f t="shared" si="0"/>
        <v>9</v>
      </c>
      <c r="G4" s="41"/>
    </row>
    <row r="5" spans="1:7" ht="16.899999999999999" customHeight="1">
      <c r="B5" s="37">
        <v>2</v>
      </c>
      <c r="C5" s="38" t="s">
        <v>40</v>
      </c>
      <c r="D5" s="39">
        <v>4</v>
      </c>
      <c r="E5" s="39">
        <v>6</v>
      </c>
      <c r="F5" s="40">
        <f t="shared" si="0"/>
        <v>10</v>
      </c>
      <c r="G5" s="41"/>
    </row>
    <row r="6" spans="1:7" ht="16.899999999999999" customHeight="1">
      <c r="B6" s="37">
        <v>3</v>
      </c>
      <c r="C6" s="38" t="s">
        <v>41</v>
      </c>
      <c r="D6" s="39">
        <v>5</v>
      </c>
      <c r="E6" s="39">
        <v>6</v>
      </c>
      <c r="F6" s="40">
        <f t="shared" si="0"/>
        <v>11</v>
      </c>
      <c r="G6" s="41"/>
    </row>
    <row r="7" spans="1:7" ht="16.899999999999999" customHeight="1">
      <c r="B7" s="37">
        <v>4</v>
      </c>
      <c r="C7" s="38" t="s">
        <v>42</v>
      </c>
      <c r="D7" s="39">
        <v>6</v>
      </c>
      <c r="E7" s="39">
        <v>6</v>
      </c>
      <c r="F7" s="40">
        <f t="shared" si="0"/>
        <v>12</v>
      </c>
      <c r="G7" s="41"/>
    </row>
    <row r="8" spans="1:7" ht="16.899999999999999" customHeight="1">
      <c r="B8" s="37">
        <v>5</v>
      </c>
      <c r="C8" s="38" t="s">
        <v>43</v>
      </c>
      <c r="D8" s="39">
        <v>7</v>
      </c>
      <c r="E8" s="39">
        <v>6</v>
      </c>
      <c r="F8" s="40">
        <f t="shared" si="0"/>
        <v>13</v>
      </c>
      <c r="G8" s="41"/>
    </row>
    <row r="9" spans="1:7" ht="16.899999999999999" customHeight="1">
      <c r="B9" s="37">
        <v>6</v>
      </c>
      <c r="C9" s="38" t="s">
        <v>44</v>
      </c>
      <c r="D9" s="39">
        <v>8</v>
      </c>
      <c r="E9" s="39">
        <v>6</v>
      </c>
      <c r="F9" s="40">
        <f t="shared" si="0"/>
        <v>14</v>
      </c>
      <c r="G9" s="41"/>
    </row>
    <row r="10" spans="1:7" ht="16.899999999999999" customHeight="1">
      <c r="B10" s="37">
        <v>7</v>
      </c>
      <c r="C10" s="38" t="s">
        <v>45</v>
      </c>
      <c r="D10" s="39">
        <v>9</v>
      </c>
      <c r="E10" s="39">
        <v>6</v>
      </c>
      <c r="F10" s="40">
        <f t="shared" si="0"/>
        <v>15</v>
      </c>
      <c r="G10" s="41"/>
    </row>
    <row r="11" spans="1:7" ht="16.899999999999999" customHeight="1">
      <c r="B11" s="37">
        <v>8</v>
      </c>
      <c r="C11" s="38" t="s">
        <v>46</v>
      </c>
      <c r="D11" s="39">
        <v>10</v>
      </c>
      <c r="E11" s="39">
        <v>6</v>
      </c>
      <c r="F11" s="40">
        <f t="shared" si="0"/>
        <v>16</v>
      </c>
      <c r="G11" s="41"/>
    </row>
    <row r="12" spans="1:7" ht="16.899999999999999" customHeight="1">
      <c r="B12" s="37">
        <v>9</v>
      </c>
      <c r="C12" s="38" t="s">
        <v>47</v>
      </c>
      <c r="D12" s="39">
        <v>11</v>
      </c>
      <c r="E12" s="39">
        <v>6</v>
      </c>
      <c r="F12" s="40">
        <f t="shared" si="0"/>
        <v>17</v>
      </c>
      <c r="G12" s="41"/>
    </row>
    <row r="13" spans="1:7" ht="16.899999999999999" customHeight="1">
      <c r="B13" s="37">
        <v>10</v>
      </c>
      <c r="C13" s="38" t="s">
        <v>48</v>
      </c>
      <c r="D13" s="39">
        <v>12</v>
      </c>
      <c r="E13" s="39">
        <v>6</v>
      </c>
      <c r="F13" s="40">
        <f t="shared" si="0"/>
        <v>18</v>
      </c>
      <c r="G13" s="41"/>
    </row>
    <row r="14" spans="1:7" ht="16.5">
      <c r="B14" s="37">
        <v>11</v>
      </c>
      <c r="C14" s="38" t="s">
        <v>49</v>
      </c>
      <c r="D14" s="39">
        <v>12</v>
      </c>
      <c r="E14" s="39">
        <v>7</v>
      </c>
      <c r="F14" s="40">
        <f t="shared" si="0"/>
        <v>19</v>
      </c>
      <c r="G14" s="41"/>
    </row>
    <row r="15" spans="1:7">
      <c r="C15" s="38"/>
      <c r="D15" s="37"/>
      <c r="E15" s="37"/>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16"/>
  <sheetViews>
    <sheetView view="pageBreakPreview" zoomScale="110" zoomScaleNormal="100" zoomScaleSheetLayoutView="110" workbookViewId="0">
      <pane xSplit="4" topLeftCell="AG1" activePane="topRight" state="frozen"/>
      <selection activeCell="O39" sqref="O39:P39"/>
      <selection pane="topRight" activeCell="AH7" sqref="AH7:AM10"/>
    </sheetView>
  </sheetViews>
  <sheetFormatPr defaultRowHeight="13.5"/>
  <cols>
    <col min="1" max="1" width="9" style="66"/>
    <col min="2" max="2" width="5.625" style="59" customWidth="1"/>
    <col min="3" max="3" width="5.375" style="59" customWidth="1"/>
    <col min="4" max="4" width="4.5" style="59" customWidth="1"/>
    <col min="5" max="5" width="2.25" style="97" customWidth="1"/>
    <col min="6" max="6" width="13.125" style="60" customWidth="1"/>
    <col min="7" max="7" width="13.125" style="61" customWidth="1"/>
    <col min="8" max="8" width="2.25" style="43" customWidth="1"/>
    <col min="9" max="9" width="13.125" style="60" customWidth="1"/>
    <col min="10" max="10" width="13.125" style="61" customWidth="1"/>
    <col min="11" max="11" width="2.25" style="62" customWidth="1"/>
    <col min="12" max="12" width="5.5" style="61" customWidth="1"/>
    <col min="13" max="13" width="2.25" style="43" customWidth="1"/>
    <col min="14" max="14" width="12.25" style="60" bestFit="1" customWidth="1"/>
    <col min="15" max="15" width="2.25" style="62" customWidth="1"/>
    <col min="16" max="16" width="13.75" style="61" customWidth="1"/>
    <col min="17" max="17" width="5.25" style="61" bestFit="1" customWidth="1"/>
    <col min="18" max="18" width="2.25" style="43" customWidth="1"/>
    <col min="19" max="19" width="12.25" style="60" bestFit="1" customWidth="1"/>
    <col min="20" max="20" width="2.25" style="43" customWidth="1"/>
    <col min="21" max="21" width="8" style="60" customWidth="1"/>
    <col min="22" max="22" width="5.75" style="64" customWidth="1"/>
    <col min="23" max="23" width="8.125" style="64" customWidth="1"/>
    <col min="24" max="24" width="2.25" style="60" customWidth="1"/>
    <col min="25" max="25" width="6" style="65" bestFit="1" customWidth="1"/>
    <col min="26" max="27" width="6.125" style="60" customWidth="1"/>
    <col min="28" max="28" width="2.25" style="60" customWidth="1"/>
    <col min="29" max="29" width="6" style="65" bestFit="1" customWidth="1"/>
    <col min="30" max="31" width="6.125" style="60" customWidth="1"/>
    <col min="32" max="32" width="2.25" style="60" customWidth="1"/>
    <col min="33" max="33" width="8.375" style="65" customWidth="1"/>
    <col min="34" max="34" width="2.25" style="60" customWidth="1"/>
    <col min="35" max="35" width="11.25" style="65" customWidth="1"/>
    <col min="36" max="36" width="2.25" style="60" customWidth="1"/>
    <col min="37" max="37" width="11.25" style="65" customWidth="1"/>
    <col min="38" max="38" width="2.25" style="60" customWidth="1"/>
    <col min="39" max="39" width="11.25" style="65" customWidth="1"/>
    <col min="40" max="41" width="7.5" style="62" customWidth="1"/>
    <col min="42" max="43" width="3.75" style="96" bestFit="1" customWidth="1"/>
    <col min="44" max="44" width="4.5" style="96" bestFit="1" customWidth="1"/>
    <col min="45" max="57" width="9" style="50"/>
    <col min="58" max="275" width="9" style="66"/>
    <col min="276" max="276" width="1.75" style="66" customWidth="1"/>
    <col min="277" max="277" width="2.5" style="66" customWidth="1"/>
    <col min="278" max="278" width="3.625" style="66" customWidth="1"/>
    <col min="279" max="279" width="2.75" style="66" customWidth="1"/>
    <col min="280" max="280" width="0.875" style="66" customWidth="1"/>
    <col min="281" max="281" width="1.25" style="66" customWidth="1"/>
    <col min="282" max="282" width="5.375" style="66" customWidth="1"/>
    <col min="283" max="283" width="6.5" style="66" customWidth="1"/>
    <col min="284" max="284" width="4.125" style="66" customWidth="1"/>
    <col min="285" max="285" width="7.875" style="66" customWidth="1"/>
    <col min="286" max="286" width="8.75" style="66" customWidth="1"/>
    <col min="287" max="290" width="6.25" style="66" customWidth="1"/>
    <col min="291" max="291" width="4.875" style="66" customWidth="1"/>
    <col min="292" max="292" width="2.5" style="66" customWidth="1"/>
    <col min="293" max="293" width="4.875" style="66" customWidth="1"/>
    <col min="294" max="531" width="9" style="66"/>
    <col min="532" max="532" width="1.75" style="66" customWidth="1"/>
    <col min="533" max="533" width="2.5" style="66" customWidth="1"/>
    <col min="534" max="534" width="3.625" style="66" customWidth="1"/>
    <col min="535" max="535" width="2.75" style="66" customWidth="1"/>
    <col min="536" max="536" width="0.875" style="66" customWidth="1"/>
    <col min="537" max="537" width="1.25" style="66" customWidth="1"/>
    <col min="538" max="538" width="5.375" style="66" customWidth="1"/>
    <col min="539" max="539" width="6.5" style="66" customWidth="1"/>
    <col min="540" max="540" width="4.125" style="66" customWidth="1"/>
    <col min="541" max="541" width="7.875" style="66" customWidth="1"/>
    <col min="542" max="542" width="8.75" style="66" customWidth="1"/>
    <col min="543" max="546" width="6.25" style="66" customWidth="1"/>
    <col min="547" max="547" width="4.875" style="66" customWidth="1"/>
    <col min="548" max="548" width="2.5" style="66" customWidth="1"/>
    <col min="549" max="549" width="4.875" style="66" customWidth="1"/>
    <col min="550" max="787" width="9" style="66"/>
    <col min="788" max="788" width="1.75" style="66" customWidth="1"/>
    <col min="789" max="789" width="2.5" style="66" customWidth="1"/>
    <col min="790" max="790" width="3.625" style="66" customWidth="1"/>
    <col min="791" max="791" width="2.75" style="66" customWidth="1"/>
    <col min="792" max="792" width="0.875" style="66" customWidth="1"/>
    <col min="793" max="793" width="1.25" style="66" customWidth="1"/>
    <col min="794" max="794" width="5.375" style="66" customWidth="1"/>
    <col min="795" max="795" width="6.5" style="66" customWidth="1"/>
    <col min="796" max="796" width="4.125" style="66" customWidth="1"/>
    <col min="797" max="797" width="7.875" style="66" customWidth="1"/>
    <col min="798" max="798" width="8.75" style="66" customWidth="1"/>
    <col min="799" max="802" width="6.25" style="66" customWidth="1"/>
    <col min="803" max="803" width="4.875" style="66" customWidth="1"/>
    <col min="804" max="804" width="2.5" style="66" customWidth="1"/>
    <col min="805" max="805" width="4.875" style="66" customWidth="1"/>
    <col min="806" max="1043" width="9" style="66"/>
    <col min="1044" max="1044" width="1.75" style="66" customWidth="1"/>
    <col min="1045" max="1045" width="2.5" style="66" customWidth="1"/>
    <col min="1046" max="1046" width="3.625" style="66" customWidth="1"/>
    <col min="1047" max="1047" width="2.75" style="66" customWidth="1"/>
    <col min="1048" max="1048" width="0.875" style="66" customWidth="1"/>
    <col min="1049" max="1049" width="1.25" style="66" customWidth="1"/>
    <col min="1050" max="1050" width="5.375" style="66" customWidth="1"/>
    <col min="1051" max="1051" width="6.5" style="66" customWidth="1"/>
    <col min="1052" max="1052" width="4.125" style="66" customWidth="1"/>
    <col min="1053" max="1053" width="7.875" style="66" customWidth="1"/>
    <col min="1054" max="1054" width="8.75" style="66" customWidth="1"/>
    <col min="1055" max="1058" width="6.25" style="66" customWidth="1"/>
    <col min="1059" max="1059" width="4.875" style="66" customWidth="1"/>
    <col min="1060" max="1060" width="2.5" style="66" customWidth="1"/>
    <col min="1061" max="1061" width="4.875" style="66" customWidth="1"/>
    <col min="1062" max="1299" width="9" style="66"/>
    <col min="1300" max="1300" width="1.75" style="66" customWidth="1"/>
    <col min="1301" max="1301" width="2.5" style="66" customWidth="1"/>
    <col min="1302" max="1302" width="3.625" style="66" customWidth="1"/>
    <col min="1303" max="1303" width="2.75" style="66" customWidth="1"/>
    <col min="1304" max="1304" width="0.875" style="66" customWidth="1"/>
    <col min="1305" max="1305" width="1.25" style="66" customWidth="1"/>
    <col min="1306" max="1306" width="5.375" style="66" customWidth="1"/>
    <col min="1307" max="1307" width="6.5" style="66" customWidth="1"/>
    <col min="1308" max="1308" width="4.125" style="66" customWidth="1"/>
    <col min="1309" max="1309" width="7.875" style="66" customWidth="1"/>
    <col min="1310" max="1310" width="8.75" style="66" customWidth="1"/>
    <col min="1311" max="1314" width="6.25" style="66" customWidth="1"/>
    <col min="1315" max="1315" width="4.875" style="66" customWidth="1"/>
    <col min="1316" max="1316" width="2.5" style="66" customWidth="1"/>
    <col min="1317" max="1317" width="4.875" style="66" customWidth="1"/>
    <col min="1318" max="1555" width="9" style="66"/>
    <col min="1556" max="1556" width="1.75" style="66" customWidth="1"/>
    <col min="1557" max="1557" width="2.5" style="66" customWidth="1"/>
    <col min="1558" max="1558" width="3.625" style="66" customWidth="1"/>
    <col min="1559" max="1559" width="2.75" style="66" customWidth="1"/>
    <col min="1560" max="1560" width="0.875" style="66" customWidth="1"/>
    <col min="1561" max="1561" width="1.25" style="66" customWidth="1"/>
    <col min="1562" max="1562" width="5.375" style="66" customWidth="1"/>
    <col min="1563" max="1563" width="6.5" style="66" customWidth="1"/>
    <col min="1564" max="1564" width="4.125" style="66" customWidth="1"/>
    <col min="1565" max="1565" width="7.875" style="66" customWidth="1"/>
    <col min="1566" max="1566" width="8.75" style="66" customWidth="1"/>
    <col min="1567" max="1570" width="6.25" style="66" customWidth="1"/>
    <col min="1571" max="1571" width="4.875" style="66" customWidth="1"/>
    <col min="1572" max="1572" width="2.5" style="66" customWidth="1"/>
    <col min="1573" max="1573" width="4.875" style="66" customWidth="1"/>
    <col min="1574" max="1811" width="9" style="66"/>
    <col min="1812" max="1812" width="1.75" style="66" customWidth="1"/>
    <col min="1813" max="1813" width="2.5" style="66" customWidth="1"/>
    <col min="1814" max="1814" width="3.625" style="66" customWidth="1"/>
    <col min="1815" max="1815" width="2.75" style="66" customWidth="1"/>
    <col min="1816" max="1816" width="0.875" style="66" customWidth="1"/>
    <col min="1817" max="1817" width="1.25" style="66" customWidth="1"/>
    <col min="1818" max="1818" width="5.375" style="66" customWidth="1"/>
    <col min="1819" max="1819" width="6.5" style="66" customWidth="1"/>
    <col min="1820" max="1820" width="4.125" style="66" customWidth="1"/>
    <col min="1821" max="1821" width="7.875" style="66" customWidth="1"/>
    <col min="1822" max="1822" width="8.75" style="66" customWidth="1"/>
    <col min="1823" max="1826" width="6.25" style="66" customWidth="1"/>
    <col min="1827" max="1827" width="4.875" style="66" customWidth="1"/>
    <col min="1828" max="1828" width="2.5" style="66" customWidth="1"/>
    <col min="1829" max="1829" width="4.875" style="66" customWidth="1"/>
    <col min="1830" max="2067" width="9" style="66"/>
    <col min="2068" max="2068" width="1.75" style="66" customWidth="1"/>
    <col min="2069" max="2069" width="2.5" style="66" customWidth="1"/>
    <col min="2070" max="2070" width="3.625" style="66" customWidth="1"/>
    <col min="2071" max="2071" width="2.75" style="66" customWidth="1"/>
    <col min="2072" max="2072" width="0.875" style="66" customWidth="1"/>
    <col min="2073" max="2073" width="1.25" style="66" customWidth="1"/>
    <col min="2074" max="2074" width="5.375" style="66" customWidth="1"/>
    <col min="2075" max="2075" width="6.5" style="66" customWidth="1"/>
    <col min="2076" max="2076" width="4.125" style="66" customWidth="1"/>
    <col min="2077" max="2077" width="7.875" style="66" customWidth="1"/>
    <col min="2078" max="2078" width="8.75" style="66" customWidth="1"/>
    <col min="2079" max="2082" width="6.25" style="66" customWidth="1"/>
    <col min="2083" max="2083" width="4.875" style="66" customWidth="1"/>
    <col min="2084" max="2084" width="2.5" style="66" customWidth="1"/>
    <col min="2085" max="2085" width="4.875" style="66" customWidth="1"/>
    <col min="2086" max="2323" width="9" style="66"/>
    <col min="2324" max="2324" width="1.75" style="66" customWidth="1"/>
    <col min="2325" max="2325" width="2.5" style="66" customWidth="1"/>
    <col min="2326" max="2326" width="3.625" style="66" customWidth="1"/>
    <col min="2327" max="2327" width="2.75" style="66" customWidth="1"/>
    <col min="2328" max="2328" width="0.875" style="66" customWidth="1"/>
    <col min="2329" max="2329" width="1.25" style="66" customWidth="1"/>
    <col min="2330" max="2330" width="5.375" style="66" customWidth="1"/>
    <col min="2331" max="2331" width="6.5" style="66" customWidth="1"/>
    <col min="2332" max="2332" width="4.125" style="66" customWidth="1"/>
    <col min="2333" max="2333" width="7.875" style="66" customWidth="1"/>
    <col min="2334" max="2334" width="8.75" style="66" customWidth="1"/>
    <col min="2335" max="2338" width="6.25" style="66" customWidth="1"/>
    <col min="2339" max="2339" width="4.875" style="66" customWidth="1"/>
    <col min="2340" max="2340" width="2.5" style="66" customWidth="1"/>
    <col min="2341" max="2341" width="4.875" style="66" customWidth="1"/>
    <col min="2342" max="2579" width="9" style="66"/>
    <col min="2580" max="2580" width="1.75" style="66" customWidth="1"/>
    <col min="2581" max="2581" width="2.5" style="66" customWidth="1"/>
    <col min="2582" max="2582" width="3.625" style="66" customWidth="1"/>
    <col min="2583" max="2583" width="2.75" style="66" customWidth="1"/>
    <col min="2584" max="2584" width="0.875" style="66" customWidth="1"/>
    <col min="2585" max="2585" width="1.25" style="66" customWidth="1"/>
    <col min="2586" max="2586" width="5.375" style="66" customWidth="1"/>
    <col min="2587" max="2587" width="6.5" style="66" customWidth="1"/>
    <col min="2588" max="2588" width="4.125" style="66" customWidth="1"/>
    <col min="2589" max="2589" width="7.875" style="66" customWidth="1"/>
    <col min="2590" max="2590" width="8.75" style="66" customWidth="1"/>
    <col min="2591" max="2594" width="6.25" style="66" customWidth="1"/>
    <col min="2595" max="2595" width="4.875" style="66" customWidth="1"/>
    <col min="2596" max="2596" width="2.5" style="66" customWidth="1"/>
    <col min="2597" max="2597" width="4.875" style="66" customWidth="1"/>
    <col min="2598" max="2835" width="9" style="66"/>
    <col min="2836" max="2836" width="1.75" style="66" customWidth="1"/>
    <col min="2837" max="2837" width="2.5" style="66" customWidth="1"/>
    <col min="2838" max="2838" width="3.625" style="66" customWidth="1"/>
    <col min="2839" max="2839" width="2.75" style="66" customWidth="1"/>
    <col min="2840" max="2840" width="0.875" style="66" customWidth="1"/>
    <col min="2841" max="2841" width="1.25" style="66" customWidth="1"/>
    <col min="2842" max="2842" width="5.375" style="66" customWidth="1"/>
    <col min="2843" max="2843" width="6.5" style="66" customWidth="1"/>
    <col min="2844" max="2844" width="4.125" style="66" customWidth="1"/>
    <col min="2845" max="2845" width="7.875" style="66" customWidth="1"/>
    <col min="2846" max="2846" width="8.75" style="66" customWidth="1"/>
    <col min="2847" max="2850" width="6.25" style="66" customWidth="1"/>
    <col min="2851" max="2851" width="4.875" style="66" customWidth="1"/>
    <col min="2852" max="2852" width="2.5" style="66" customWidth="1"/>
    <col min="2853" max="2853" width="4.875" style="66" customWidth="1"/>
    <col min="2854" max="3091" width="9" style="66"/>
    <col min="3092" max="3092" width="1.75" style="66" customWidth="1"/>
    <col min="3093" max="3093" width="2.5" style="66" customWidth="1"/>
    <col min="3094" max="3094" width="3.625" style="66" customWidth="1"/>
    <col min="3095" max="3095" width="2.75" style="66" customWidth="1"/>
    <col min="3096" max="3096" width="0.875" style="66" customWidth="1"/>
    <col min="3097" max="3097" width="1.25" style="66" customWidth="1"/>
    <col min="3098" max="3098" width="5.375" style="66" customWidth="1"/>
    <col min="3099" max="3099" width="6.5" style="66" customWidth="1"/>
    <col min="3100" max="3100" width="4.125" style="66" customWidth="1"/>
    <col min="3101" max="3101" width="7.875" style="66" customWidth="1"/>
    <col min="3102" max="3102" width="8.75" style="66" customWidth="1"/>
    <col min="3103" max="3106" width="6.25" style="66" customWidth="1"/>
    <col min="3107" max="3107" width="4.875" style="66" customWidth="1"/>
    <col min="3108" max="3108" width="2.5" style="66" customWidth="1"/>
    <col min="3109" max="3109" width="4.875" style="66" customWidth="1"/>
    <col min="3110" max="3347" width="9" style="66"/>
    <col min="3348" max="3348" width="1.75" style="66" customWidth="1"/>
    <col min="3349" max="3349" width="2.5" style="66" customWidth="1"/>
    <col min="3350" max="3350" width="3.625" style="66" customWidth="1"/>
    <col min="3351" max="3351" width="2.75" style="66" customWidth="1"/>
    <col min="3352" max="3352" width="0.875" style="66" customWidth="1"/>
    <col min="3353" max="3353" width="1.25" style="66" customWidth="1"/>
    <col min="3354" max="3354" width="5.375" style="66" customWidth="1"/>
    <col min="3355" max="3355" width="6.5" style="66" customWidth="1"/>
    <col min="3356" max="3356" width="4.125" style="66" customWidth="1"/>
    <col min="3357" max="3357" width="7.875" style="66" customWidth="1"/>
    <col min="3358" max="3358" width="8.75" style="66" customWidth="1"/>
    <col min="3359" max="3362" width="6.25" style="66" customWidth="1"/>
    <col min="3363" max="3363" width="4.875" style="66" customWidth="1"/>
    <col min="3364" max="3364" width="2.5" style="66" customWidth="1"/>
    <col min="3365" max="3365" width="4.875" style="66" customWidth="1"/>
    <col min="3366" max="3603" width="9" style="66"/>
    <col min="3604" max="3604" width="1.75" style="66" customWidth="1"/>
    <col min="3605" max="3605" width="2.5" style="66" customWidth="1"/>
    <col min="3606" max="3606" width="3.625" style="66" customWidth="1"/>
    <col min="3607" max="3607" width="2.75" style="66" customWidth="1"/>
    <col min="3608" max="3608" width="0.875" style="66" customWidth="1"/>
    <col min="3609" max="3609" width="1.25" style="66" customWidth="1"/>
    <col min="3610" max="3610" width="5.375" style="66" customWidth="1"/>
    <col min="3611" max="3611" width="6.5" style="66" customWidth="1"/>
    <col min="3612" max="3612" width="4.125" style="66" customWidth="1"/>
    <col min="3613" max="3613" width="7.875" style="66" customWidth="1"/>
    <col min="3614" max="3614" width="8.75" style="66" customWidth="1"/>
    <col min="3615" max="3618" width="6.25" style="66" customWidth="1"/>
    <col min="3619" max="3619" width="4.875" style="66" customWidth="1"/>
    <col min="3620" max="3620" width="2.5" style="66" customWidth="1"/>
    <col min="3621" max="3621" width="4.875" style="66" customWidth="1"/>
    <col min="3622" max="3859" width="9" style="66"/>
    <col min="3860" max="3860" width="1.75" style="66" customWidth="1"/>
    <col min="3861" max="3861" width="2.5" style="66" customWidth="1"/>
    <col min="3862" max="3862" width="3.625" style="66" customWidth="1"/>
    <col min="3863" max="3863" width="2.75" style="66" customWidth="1"/>
    <col min="3864" max="3864" width="0.875" style="66" customWidth="1"/>
    <col min="3865" max="3865" width="1.25" style="66" customWidth="1"/>
    <col min="3866" max="3866" width="5.375" style="66" customWidth="1"/>
    <col min="3867" max="3867" width="6.5" style="66" customWidth="1"/>
    <col min="3868" max="3868" width="4.125" style="66" customWidth="1"/>
    <col min="3869" max="3869" width="7.875" style="66" customWidth="1"/>
    <col min="3870" max="3870" width="8.75" style="66" customWidth="1"/>
    <col min="3871" max="3874" width="6.25" style="66" customWidth="1"/>
    <col min="3875" max="3875" width="4.875" style="66" customWidth="1"/>
    <col min="3876" max="3876" width="2.5" style="66" customWidth="1"/>
    <col min="3877" max="3877" width="4.875" style="66" customWidth="1"/>
    <col min="3878" max="4115" width="9" style="66"/>
    <col min="4116" max="4116" width="1.75" style="66" customWidth="1"/>
    <col min="4117" max="4117" width="2.5" style="66" customWidth="1"/>
    <col min="4118" max="4118" width="3.625" style="66" customWidth="1"/>
    <col min="4119" max="4119" width="2.75" style="66" customWidth="1"/>
    <col min="4120" max="4120" width="0.875" style="66" customWidth="1"/>
    <col min="4121" max="4121" width="1.25" style="66" customWidth="1"/>
    <col min="4122" max="4122" width="5.375" style="66" customWidth="1"/>
    <col min="4123" max="4123" width="6.5" style="66" customWidth="1"/>
    <col min="4124" max="4124" width="4.125" style="66" customWidth="1"/>
    <col min="4125" max="4125" width="7.875" style="66" customWidth="1"/>
    <col min="4126" max="4126" width="8.75" style="66" customWidth="1"/>
    <col min="4127" max="4130" width="6.25" style="66" customWidth="1"/>
    <col min="4131" max="4131" width="4.875" style="66" customWidth="1"/>
    <col min="4132" max="4132" width="2.5" style="66" customWidth="1"/>
    <col min="4133" max="4133" width="4.875" style="66" customWidth="1"/>
    <col min="4134" max="4371" width="9" style="66"/>
    <col min="4372" max="4372" width="1.75" style="66" customWidth="1"/>
    <col min="4373" max="4373" width="2.5" style="66" customWidth="1"/>
    <col min="4374" max="4374" width="3.625" style="66" customWidth="1"/>
    <col min="4375" max="4375" width="2.75" style="66" customWidth="1"/>
    <col min="4376" max="4376" width="0.875" style="66" customWidth="1"/>
    <col min="4377" max="4377" width="1.25" style="66" customWidth="1"/>
    <col min="4378" max="4378" width="5.375" style="66" customWidth="1"/>
    <col min="4379" max="4379" width="6.5" style="66" customWidth="1"/>
    <col min="4380" max="4380" width="4.125" style="66" customWidth="1"/>
    <col min="4381" max="4381" width="7.875" style="66" customWidth="1"/>
    <col min="4382" max="4382" width="8.75" style="66" customWidth="1"/>
    <col min="4383" max="4386" width="6.25" style="66" customWidth="1"/>
    <col min="4387" max="4387" width="4.875" style="66" customWidth="1"/>
    <col min="4388" max="4388" width="2.5" style="66" customWidth="1"/>
    <col min="4389" max="4389" width="4.875" style="66" customWidth="1"/>
    <col min="4390" max="4627" width="9" style="66"/>
    <col min="4628" max="4628" width="1.75" style="66" customWidth="1"/>
    <col min="4629" max="4629" width="2.5" style="66" customWidth="1"/>
    <col min="4630" max="4630" width="3.625" style="66" customWidth="1"/>
    <col min="4631" max="4631" width="2.75" style="66" customWidth="1"/>
    <col min="4632" max="4632" width="0.875" style="66" customWidth="1"/>
    <col min="4633" max="4633" width="1.25" style="66" customWidth="1"/>
    <col min="4634" max="4634" width="5.375" style="66" customWidth="1"/>
    <col min="4635" max="4635" width="6.5" style="66" customWidth="1"/>
    <col min="4636" max="4636" width="4.125" style="66" customWidth="1"/>
    <col min="4637" max="4637" width="7.875" style="66" customWidth="1"/>
    <col min="4638" max="4638" width="8.75" style="66" customWidth="1"/>
    <col min="4639" max="4642" width="6.25" style="66" customWidth="1"/>
    <col min="4643" max="4643" width="4.875" style="66" customWidth="1"/>
    <col min="4644" max="4644" width="2.5" style="66" customWidth="1"/>
    <col min="4645" max="4645" width="4.875" style="66" customWidth="1"/>
    <col min="4646" max="4883" width="9" style="66"/>
    <col min="4884" max="4884" width="1.75" style="66" customWidth="1"/>
    <col min="4885" max="4885" width="2.5" style="66" customWidth="1"/>
    <col min="4886" max="4886" width="3.625" style="66" customWidth="1"/>
    <col min="4887" max="4887" width="2.75" style="66" customWidth="1"/>
    <col min="4888" max="4888" width="0.875" style="66" customWidth="1"/>
    <col min="4889" max="4889" width="1.25" style="66" customWidth="1"/>
    <col min="4890" max="4890" width="5.375" style="66" customWidth="1"/>
    <col min="4891" max="4891" width="6.5" style="66" customWidth="1"/>
    <col min="4892" max="4892" width="4.125" style="66" customWidth="1"/>
    <col min="4893" max="4893" width="7.875" style="66" customWidth="1"/>
    <col min="4894" max="4894" width="8.75" style="66" customWidth="1"/>
    <col min="4895" max="4898" width="6.25" style="66" customWidth="1"/>
    <col min="4899" max="4899" width="4.875" style="66" customWidth="1"/>
    <col min="4900" max="4900" width="2.5" style="66" customWidth="1"/>
    <col min="4901" max="4901" width="4.875" style="66" customWidth="1"/>
    <col min="4902" max="5139" width="9" style="66"/>
    <col min="5140" max="5140" width="1.75" style="66" customWidth="1"/>
    <col min="5141" max="5141" width="2.5" style="66" customWidth="1"/>
    <col min="5142" max="5142" width="3.625" style="66" customWidth="1"/>
    <col min="5143" max="5143" width="2.75" style="66" customWidth="1"/>
    <col min="5144" max="5144" width="0.875" style="66" customWidth="1"/>
    <col min="5145" max="5145" width="1.25" style="66" customWidth="1"/>
    <col min="5146" max="5146" width="5.375" style="66" customWidth="1"/>
    <col min="5147" max="5147" width="6.5" style="66" customWidth="1"/>
    <col min="5148" max="5148" width="4.125" style="66" customWidth="1"/>
    <col min="5149" max="5149" width="7.875" style="66" customWidth="1"/>
    <col min="5150" max="5150" width="8.75" style="66" customWidth="1"/>
    <col min="5151" max="5154" width="6.25" style="66" customWidth="1"/>
    <col min="5155" max="5155" width="4.875" style="66" customWidth="1"/>
    <col min="5156" max="5156" width="2.5" style="66" customWidth="1"/>
    <col min="5157" max="5157" width="4.875" style="66" customWidth="1"/>
    <col min="5158" max="5395" width="9" style="66"/>
    <col min="5396" max="5396" width="1.75" style="66" customWidth="1"/>
    <col min="5397" max="5397" width="2.5" style="66" customWidth="1"/>
    <col min="5398" max="5398" width="3.625" style="66" customWidth="1"/>
    <col min="5399" max="5399" width="2.75" style="66" customWidth="1"/>
    <col min="5400" max="5400" width="0.875" style="66" customWidth="1"/>
    <col min="5401" max="5401" width="1.25" style="66" customWidth="1"/>
    <col min="5402" max="5402" width="5.375" style="66" customWidth="1"/>
    <col min="5403" max="5403" width="6.5" style="66" customWidth="1"/>
    <col min="5404" max="5404" width="4.125" style="66" customWidth="1"/>
    <col min="5405" max="5405" width="7.875" style="66" customWidth="1"/>
    <col min="5406" max="5406" width="8.75" style="66" customWidth="1"/>
    <col min="5407" max="5410" width="6.25" style="66" customWidth="1"/>
    <col min="5411" max="5411" width="4.875" style="66" customWidth="1"/>
    <col min="5412" max="5412" width="2.5" style="66" customWidth="1"/>
    <col min="5413" max="5413" width="4.875" style="66" customWidth="1"/>
    <col min="5414" max="5651" width="9" style="66"/>
    <col min="5652" max="5652" width="1.75" style="66" customWidth="1"/>
    <col min="5653" max="5653" width="2.5" style="66" customWidth="1"/>
    <col min="5654" max="5654" width="3.625" style="66" customWidth="1"/>
    <col min="5655" max="5655" width="2.75" style="66" customWidth="1"/>
    <col min="5656" max="5656" width="0.875" style="66" customWidth="1"/>
    <col min="5657" max="5657" width="1.25" style="66" customWidth="1"/>
    <col min="5658" max="5658" width="5.375" style="66" customWidth="1"/>
    <col min="5659" max="5659" width="6.5" style="66" customWidth="1"/>
    <col min="5660" max="5660" width="4.125" style="66" customWidth="1"/>
    <col min="5661" max="5661" width="7.875" style="66" customWidth="1"/>
    <col min="5662" max="5662" width="8.75" style="66" customWidth="1"/>
    <col min="5663" max="5666" width="6.25" style="66" customWidth="1"/>
    <col min="5667" max="5667" width="4.875" style="66" customWidth="1"/>
    <col min="5668" max="5668" width="2.5" style="66" customWidth="1"/>
    <col min="5669" max="5669" width="4.875" style="66" customWidth="1"/>
    <col min="5670" max="5907" width="9" style="66"/>
    <col min="5908" max="5908" width="1.75" style="66" customWidth="1"/>
    <col min="5909" max="5909" width="2.5" style="66" customWidth="1"/>
    <col min="5910" max="5910" width="3.625" style="66" customWidth="1"/>
    <col min="5911" max="5911" width="2.75" style="66" customWidth="1"/>
    <col min="5912" max="5912" width="0.875" style="66" customWidth="1"/>
    <col min="5913" max="5913" width="1.25" style="66" customWidth="1"/>
    <col min="5914" max="5914" width="5.375" style="66" customWidth="1"/>
    <col min="5915" max="5915" width="6.5" style="66" customWidth="1"/>
    <col min="5916" max="5916" width="4.125" style="66" customWidth="1"/>
    <col min="5917" max="5917" width="7.875" style="66" customWidth="1"/>
    <col min="5918" max="5918" width="8.75" style="66" customWidth="1"/>
    <col min="5919" max="5922" width="6.25" style="66" customWidth="1"/>
    <col min="5923" max="5923" width="4.875" style="66" customWidth="1"/>
    <col min="5924" max="5924" width="2.5" style="66" customWidth="1"/>
    <col min="5925" max="5925" width="4.875" style="66" customWidth="1"/>
    <col min="5926" max="6163" width="9" style="66"/>
    <col min="6164" max="6164" width="1.75" style="66" customWidth="1"/>
    <col min="6165" max="6165" width="2.5" style="66" customWidth="1"/>
    <col min="6166" max="6166" width="3.625" style="66" customWidth="1"/>
    <col min="6167" max="6167" width="2.75" style="66" customWidth="1"/>
    <col min="6168" max="6168" width="0.875" style="66" customWidth="1"/>
    <col min="6169" max="6169" width="1.25" style="66" customWidth="1"/>
    <col min="6170" max="6170" width="5.375" style="66" customWidth="1"/>
    <col min="6171" max="6171" width="6.5" style="66" customWidth="1"/>
    <col min="6172" max="6172" width="4.125" style="66" customWidth="1"/>
    <col min="6173" max="6173" width="7.875" style="66" customWidth="1"/>
    <col min="6174" max="6174" width="8.75" style="66" customWidth="1"/>
    <col min="6175" max="6178" width="6.25" style="66" customWidth="1"/>
    <col min="6179" max="6179" width="4.875" style="66" customWidth="1"/>
    <col min="6180" max="6180" width="2.5" style="66" customWidth="1"/>
    <col min="6181" max="6181" width="4.875" style="66" customWidth="1"/>
    <col min="6182" max="6419" width="9" style="66"/>
    <col min="6420" max="6420" width="1.75" style="66" customWidth="1"/>
    <col min="6421" max="6421" width="2.5" style="66" customWidth="1"/>
    <col min="6422" max="6422" width="3.625" style="66" customWidth="1"/>
    <col min="6423" max="6423" width="2.75" style="66" customWidth="1"/>
    <col min="6424" max="6424" width="0.875" style="66" customWidth="1"/>
    <col min="6425" max="6425" width="1.25" style="66" customWidth="1"/>
    <col min="6426" max="6426" width="5.375" style="66" customWidth="1"/>
    <col min="6427" max="6427" width="6.5" style="66" customWidth="1"/>
    <col min="6428" max="6428" width="4.125" style="66" customWidth="1"/>
    <col min="6429" max="6429" width="7.875" style="66" customWidth="1"/>
    <col min="6430" max="6430" width="8.75" style="66" customWidth="1"/>
    <col min="6431" max="6434" width="6.25" style="66" customWidth="1"/>
    <col min="6435" max="6435" width="4.875" style="66" customWidth="1"/>
    <col min="6436" max="6436" width="2.5" style="66" customWidth="1"/>
    <col min="6437" max="6437" width="4.875" style="66" customWidth="1"/>
    <col min="6438" max="6675" width="9" style="66"/>
    <col min="6676" max="6676" width="1.75" style="66" customWidth="1"/>
    <col min="6677" max="6677" width="2.5" style="66" customWidth="1"/>
    <col min="6678" max="6678" width="3.625" style="66" customWidth="1"/>
    <col min="6679" max="6679" width="2.75" style="66" customWidth="1"/>
    <col min="6680" max="6680" width="0.875" style="66" customWidth="1"/>
    <col min="6681" max="6681" width="1.25" style="66" customWidth="1"/>
    <col min="6682" max="6682" width="5.375" style="66" customWidth="1"/>
    <col min="6683" max="6683" width="6.5" style="66" customWidth="1"/>
    <col min="6684" max="6684" width="4.125" style="66" customWidth="1"/>
    <col min="6685" max="6685" width="7.875" style="66" customWidth="1"/>
    <col min="6686" max="6686" width="8.75" style="66" customWidth="1"/>
    <col min="6687" max="6690" width="6.25" style="66" customWidth="1"/>
    <col min="6691" max="6691" width="4.875" style="66" customWidth="1"/>
    <col min="6692" max="6692" width="2.5" style="66" customWidth="1"/>
    <col min="6693" max="6693" width="4.875" style="66" customWidth="1"/>
    <col min="6694" max="6931" width="9" style="66"/>
    <col min="6932" max="6932" width="1.75" style="66" customWidth="1"/>
    <col min="6933" max="6933" width="2.5" style="66" customWidth="1"/>
    <col min="6934" max="6934" width="3.625" style="66" customWidth="1"/>
    <col min="6935" max="6935" width="2.75" style="66" customWidth="1"/>
    <col min="6936" max="6936" width="0.875" style="66" customWidth="1"/>
    <col min="6937" max="6937" width="1.25" style="66" customWidth="1"/>
    <col min="6938" max="6938" width="5.375" style="66" customWidth="1"/>
    <col min="6939" max="6939" width="6.5" style="66" customWidth="1"/>
    <col min="6940" max="6940" width="4.125" style="66" customWidth="1"/>
    <col min="6941" max="6941" width="7.875" style="66" customWidth="1"/>
    <col min="6942" max="6942" width="8.75" style="66" customWidth="1"/>
    <col min="6943" max="6946" width="6.25" style="66" customWidth="1"/>
    <col min="6947" max="6947" width="4.875" style="66" customWidth="1"/>
    <col min="6948" max="6948" width="2.5" style="66" customWidth="1"/>
    <col min="6949" max="6949" width="4.875" style="66" customWidth="1"/>
    <col min="6950" max="7187" width="9" style="66"/>
    <col min="7188" max="7188" width="1.75" style="66" customWidth="1"/>
    <col min="7189" max="7189" width="2.5" style="66" customWidth="1"/>
    <col min="7190" max="7190" width="3.625" style="66" customWidth="1"/>
    <col min="7191" max="7191" width="2.75" style="66" customWidth="1"/>
    <col min="7192" max="7192" width="0.875" style="66" customWidth="1"/>
    <col min="7193" max="7193" width="1.25" style="66" customWidth="1"/>
    <col min="7194" max="7194" width="5.375" style="66" customWidth="1"/>
    <col min="7195" max="7195" width="6.5" style="66" customWidth="1"/>
    <col min="7196" max="7196" width="4.125" style="66" customWidth="1"/>
    <col min="7197" max="7197" width="7.875" style="66" customWidth="1"/>
    <col min="7198" max="7198" width="8.75" style="66" customWidth="1"/>
    <col min="7199" max="7202" width="6.25" style="66" customWidth="1"/>
    <col min="7203" max="7203" width="4.875" style="66" customWidth="1"/>
    <col min="7204" max="7204" width="2.5" style="66" customWidth="1"/>
    <col min="7205" max="7205" width="4.875" style="66" customWidth="1"/>
    <col min="7206" max="7443" width="9" style="66"/>
    <col min="7444" max="7444" width="1.75" style="66" customWidth="1"/>
    <col min="7445" max="7445" width="2.5" style="66" customWidth="1"/>
    <col min="7446" max="7446" width="3.625" style="66" customWidth="1"/>
    <col min="7447" max="7447" width="2.75" style="66" customWidth="1"/>
    <col min="7448" max="7448" width="0.875" style="66" customWidth="1"/>
    <col min="7449" max="7449" width="1.25" style="66" customWidth="1"/>
    <col min="7450" max="7450" width="5.375" style="66" customWidth="1"/>
    <col min="7451" max="7451" width="6.5" style="66" customWidth="1"/>
    <col min="7452" max="7452" width="4.125" style="66" customWidth="1"/>
    <col min="7453" max="7453" width="7.875" style="66" customWidth="1"/>
    <col min="7454" max="7454" width="8.75" style="66" customWidth="1"/>
    <col min="7455" max="7458" width="6.25" style="66" customWidth="1"/>
    <col min="7459" max="7459" width="4.875" style="66" customWidth="1"/>
    <col min="7460" max="7460" width="2.5" style="66" customWidth="1"/>
    <col min="7461" max="7461" width="4.875" style="66" customWidth="1"/>
    <col min="7462" max="7699" width="9" style="66"/>
    <col min="7700" max="7700" width="1.75" style="66" customWidth="1"/>
    <col min="7701" max="7701" width="2.5" style="66" customWidth="1"/>
    <col min="7702" max="7702" width="3.625" style="66" customWidth="1"/>
    <col min="7703" max="7703" width="2.75" style="66" customWidth="1"/>
    <col min="7704" max="7704" width="0.875" style="66" customWidth="1"/>
    <col min="7705" max="7705" width="1.25" style="66" customWidth="1"/>
    <col min="7706" max="7706" width="5.375" style="66" customWidth="1"/>
    <col min="7707" max="7707" width="6.5" style="66" customWidth="1"/>
    <col min="7708" max="7708" width="4.125" style="66" customWidth="1"/>
    <col min="7709" max="7709" width="7.875" style="66" customWidth="1"/>
    <col min="7710" max="7710" width="8.75" style="66" customWidth="1"/>
    <col min="7711" max="7714" width="6.25" style="66" customWidth="1"/>
    <col min="7715" max="7715" width="4.875" style="66" customWidth="1"/>
    <col min="7716" max="7716" width="2.5" style="66" customWidth="1"/>
    <col min="7717" max="7717" width="4.875" style="66" customWidth="1"/>
    <col min="7718" max="7955" width="9" style="66"/>
    <col min="7956" max="7956" width="1.75" style="66" customWidth="1"/>
    <col min="7957" max="7957" width="2.5" style="66" customWidth="1"/>
    <col min="7958" max="7958" width="3.625" style="66" customWidth="1"/>
    <col min="7959" max="7959" width="2.75" style="66" customWidth="1"/>
    <col min="7960" max="7960" width="0.875" style="66" customWidth="1"/>
    <col min="7961" max="7961" width="1.25" style="66" customWidth="1"/>
    <col min="7962" max="7962" width="5.375" style="66" customWidth="1"/>
    <col min="7963" max="7963" width="6.5" style="66" customWidth="1"/>
    <col min="7964" max="7964" width="4.125" style="66" customWidth="1"/>
    <col min="7965" max="7965" width="7.875" style="66" customWidth="1"/>
    <col min="7966" max="7966" width="8.75" style="66" customWidth="1"/>
    <col min="7967" max="7970" width="6.25" style="66" customWidth="1"/>
    <col min="7971" max="7971" width="4.875" style="66" customWidth="1"/>
    <col min="7972" max="7972" width="2.5" style="66" customWidth="1"/>
    <col min="7973" max="7973" width="4.875" style="66" customWidth="1"/>
    <col min="7974" max="8211" width="9" style="66"/>
    <col min="8212" max="8212" width="1.75" style="66" customWidth="1"/>
    <col min="8213" max="8213" width="2.5" style="66" customWidth="1"/>
    <col min="8214" max="8214" width="3.625" style="66" customWidth="1"/>
    <col min="8215" max="8215" width="2.75" style="66" customWidth="1"/>
    <col min="8216" max="8216" width="0.875" style="66" customWidth="1"/>
    <col min="8217" max="8217" width="1.25" style="66" customWidth="1"/>
    <col min="8218" max="8218" width="5.375" style="66" customWidth="1"/>
    <col min="8219" max="8219" width="6.5" style="66" customWidth="1"/>
    <col min="8220" max="8220" width="4.125" style="66" customWidth="1"/>
    <col min="8221" max="8221" width="7.875" style="66" customWidth="1"/>
    <col min="8222" max="8222" width="8.75" style="66" customWidth="1"/>
    <col min="8223" max="8226" width="6.25" style="66" customWidth="1"/>
    <col min="8227" max="8227" width="4.875" style="66" customWidth="1"/>
    <col min="8228" max="8228" width="2.5" style="66" customWidth="1"/>
    <col min="8229" max="8229" width="4.875" style="66" customWidth="1"/>
    <col min="8230" max="8467" width="9" style="66"/>
    <col min="8468" max="8468" width="1.75" style="66" customWidth="1"/>
    <col min="8469" max="8469" width="2.5" style="66" customWidth="1"/>
    <col min="8470" max="8470" width="3.625" style="66" customWidth="1"/>
    <col min="8471" max="8471" width="2.75" style="66" customWidth="1"/>
    <col min="8472" max="8472" width="0.875" style="66" customWidth="1"/>
    <col min="8473" max="8473" width="1.25" style="66" customWidth="1"/>
    <col min="8474" max="8474" width="5.375" style="66" customWidth="1"/>
    <col min="8475" max="8475" width="6.5" style="66" customWidth="1"/>
    <col min="8476" max="8476" width="4.125" style="66" customWidth="1"/>
    <col min="8477" max="8477" width="7.875" style="66" customWidth="1"/>
    <col min="8478" max="8478" width="8.75" style="66" customWidth="1"/>
    <col min="8479" max="8482" width="6.25" style="66" customWidth="1"/>
    <col min="8483" max="8483" width="4.875" style="66" customWidth="1"/>
    <col min="8484" max="8484" width="2.5" style="66" customWidth="1"/>
    <col min="8485" max="8485" width="4.875" style="66" customWidth="1"/>
    <col min="8486" max="8723" width="9" style="66"/>
    <col min="8724" max="8724" width="1.75" style="66" customWidth="1"/>
    <col min="8725" max="8725" width="2.5" style="66" customWidth="1"/>
    <col min="8726" max="8726" width="3.625" style="66" customWidth="1"/>
    <col min="8727" max="8727" width="2.75" style="66" customWidth="1"/>
    <col min="8728" max="8728" width="0.875" style="66" customWidth="1"/>
    <col min="8729" max="8729" width="1.25" style="66" customWidth="1"/>
    <col min="8730" max="8730" width="5.375" style="66" customWidth="1"/>
    <col min="8731" max="8731" width="6.5" style="66" customWidth="1"/>
    <col min="8732" max="8732" width="4.125" style="66" customWidth="1"/>
    <col min="8733" max="8733" width="7.875" style="66" customWidth="1"/>
    <col min="8734" max="8734" width="8.75" style="66" customWidth="1"/>
    <col min="8735" max="8738" width="6.25" style="66" customWidth="1"/>
    <col min="8739" max="8739" width="4.875" style="66" customWidth="1"/>
    <col min="8740" max="8740" width="2.5" style="66" customWidth="1"/>
    <col min="8741" max="8741" width="4.875" style="66" customWidth="1"/>
    <col min="8742" max="8979" width="9" style="66"/>
    <col min="8980" max="8980" width="1.75" style="66" customWidth="1"/>
    <col min="8981" max="8981" width="2.5" style="66" customWidth="1"/>
    <col min="8982" max="8982" width="3.625" style="66" customWidth="1"/>
    <col min="8983" max="8983" width="2.75" style="66" customWidth="1"/>
    <col min="8984" max="8984" width="0.875" style="66" customWidth="1"/>
    <col min="8985" max="8985" width="1.25" style="66" customWidth="1"/>
    <col min="8986" max="8986" width="5.375" style="66" customWidth="1"/>
    <col min="8987" max="8987" width="6.5" style="66" customWidth="1"/>
    <col min="8988" max="8988" width="4.125" style="66" customWidth="1"/>
    <col min="8989" max="8989" width="7.875" style="66" customWidth="1"/>
    <col min="8990" max="8990" width="8.75" style="66" customWidth="1"/>
    <col min="8991" max="8994" width="6.25" style="66" customWidth="1"/>
    <col min="8995" max="8995" width="4.875" style="66" customWidth="1"/>
    <col min="8996" max="8996" width="2.5" style="66" customWidth="1"/>
    <col min="8997" max="8997" width="4.875" style="66" customWidth="1"/>
    <col min="8998" max="9235" width="9" style="66"/>
    <col min="9236" max="9236" width="1.75" style="66" customWidth="1"/>
    <col min="9237" max="9237" width="2.5" style="66" customWidth="1"/>
    <col min="9238" max="9238" width="3.625" style="66" customWidth="1"/>
    <col min="9239" max="9239" width="2.75" style="66" customWidth="1"/>
    <col min="9240" max="9240" width="0.875" style="66" customWidth="1"/>
    <col min="9241" max="9241" width="1.25" style="66" customWidth="1"/>
    <col min="9242" max="9242" width="5.375" style="66" customWidth="1"/>
    <col min="9243" max="9243" width="6.5" style="66" customWidth="1"/>
    <col min="9244" max="9244" width="4.125" style="66" customWidth="1"/>
    <col min="9245" max="9245" width="7.875" style="66" customWidth="1"/>
    <col min="9246" max="9246" width="8.75" style="66" customWidth="1"/>
    <col min="9247" max="9250" width="6.25" style="66" customWidth="1"/>
    <col min="9251" max="9251" width="4.875" style="66" customWidth="1"/>
    <col min="9252" max="9252" width="2.5" style="66" customWidth="1"/>
    <col min="9253" max="9253" width="4.875" style="66" customWidth="1"/>
    <col min="9254" max="9491" width="9" style="66"/>
    <col min="9492" max="9492" width="1.75" style="66" customWidth="1"/>
    <col min="9493" max="9493" width="2.5" style="66" customWidth="1"/>
    <col min="9494" max="9494" width="3.625" style="66" customWidth="1"/>
    <col min="9495" max="9495" width="2.75" style="66" customWidth="1"/>
    <col min="9496" max="9496" width="0.875" style="66" customWidth="1"/>
    <col min="9497" max="9497" width="1.25" style="66" customWidth="1"/>
    <col min="9498" max="9498" width="5.375" style="66" customWidth="1"/>
    <col min="9499" max="9499" width="6.5" style="66" customWidth="1"/>
    <col min="9500" max="9500" width="4.125" style="66" customWidth="1"/>
    <col min="9501" max="9501" width="7.875" style="66" customWidth="1"/>
    <col min="9502" max="9502" width="8.75" style="66" customWidth="1"/>
    <col min="9503" max="9506" width="6.25" style="66" customWidth="1"/>
    <col min="9507" max="9507" width="4.875" style="66" customWidth="1"/>
    <col min="9508" max="9508" width="2.5" style="66" customWidth="1"/>
    <col min="9509" max="9509" width="4.875" style="66" customWidth="1"/>
    <col min="9510" max="9747" width="9" style="66"/>
    <col min="9748" max="9748" width="1.75" style="66" customWidth="1"/>
    <col min="9749" max="9749" width="2.5" style="66" customWidth="1"/>
    <col min="9750" max="9750" width="3.625" style="66" customWidth="1"/>
    <col min="9751" max="9751" width="2.75" style="66" customWidth="1"/>
    <col min="9752" max="9752" width="0.875" style="66" customWidth="1"/>
    <col min="9753" max="9753" width="1.25" style="66" customWidth="1"/>
    <col min="9754" max="9754" width="5.375" style="66" customWidth="1"/>
    <col min="9755" max="9755" width="6.5" style="66" customWidth="1"/>
    <col min="9756" max="9756" width="4.125" style="66" customWidth="1"/>
    <col min="9757" max="9757" width="7.875" style="66" customWidth="1"/>
    <col min="9758" max="9758" width="8.75" style="66" customWidth="1"/>
    <col min="9759" max="9762" width="6.25" style="66" customWidth="1"/>
    <col min="9763" max="9763" width="4.875" style="66" customWidth="1"/>
    <col min="9764" max="9764" width="2.5" style="66" customWidth="1"/>
    <col min="9765" max="9765" width="4.875" style="66" customWidth="1"/>
    <col min="9766" max="10003" width="9" style="66"/>
    <col min="10004" max="10004" width="1.75" style="66" customWidth="1"/>
    <col min="10005" max="10005" width="2.5" style="66" customWidth="1"/>
    <col min="10006" max="10006" width="3.625" style="66" customWidth="1"/>
    <col min="10007" max="10007" width="2.75" style="66" customWidth="1"/>
    <col min="10008" max="10008" width="0.875" style="66" customWidth="1"/>
    <col min="10009" max="10009" width="1.25" style="66" customWidth="1"/>
    <col min="10010" max="10010" width="5.375" style="66" customWidth="1"/>
    <col min="10011" max="10011" width="6.5" style="66" customWidth="1"/>
    <col min="10012" max="10012" width="4.125" style="66" customWidth="1"/>
    <col min="10013" max="10013" width="7.875" style="66" customWidth="1"/>
    <col min="10014" max="10014" width="8.75" style="66" customWidth="1"/>
    <col min="10015" max="10018" width="6.25" style="66" customWidth="1"/>
    <col min="10019" max="10019" width="4.875" style="66" customWidth="1"/>
    <col min="10020" max="10020" width="2.5" style="66" customWidth="1"/>
    <col min="10021" max="10021" width="4.875" style="66" customWidth="1"/>
    <col min="10022" max="10259" width="9" style="66"/>
    <col min="10260" max="10260" width="1.75" style="66" customWidth="1"/>
    <col min="10261" max="10261" width="2.5" style="66" customWidth="1"/>
    <col min="10262" max="10262" width="3.625" style="66" customWidth="1"/>
    <col min="10263" max="10263" width="2.75" style="66" customWidth="1"/>
    <col min="10264" max="10264" width="0.875" style="66" customWidth="1"/>
    <col min="10265" max="10265" width="1.25" style="66" customWidth="1"/>
    <col min="10266" max="10266" width="5.375" style="66" customWidth="1"/>
    <col min="10267" max="10267" width="6.5" style="66" customWidth="1"/>
    <col min="10268" max="10268" width="4.125" style="66" customWidth="1"/>
    <col min="10269" max="10269" width="7.875" style="66" customWidth="1"/>
    <col min="10270" max="10270" width="8.75" style="66" customWidth="1"/>
    <col min="10271" max="10274" width="6.25" style="66" customWidth="1"/>
    <col min="10275" max="10275" width="4.875" style="66" customWidth="1"/>
    <col min="10276" max="10276" width="2.5" style="66" customWidth="1"/>
    <col min="10277" max="10277" width="4.875" style="66" customWidth="1"/>
    <col min="10278" max="10515" width="9" style="66"/>
    <col min="10516" max="10516" width="1.75" style="66" customWidth="1"/>
    <col min="10517" max="10517" width="2.5" style="66" customWidth="1"/>
    <col min="10518" max="10518" width="3.625" style="66" customWidth="1"/>
    <col min="10519" max="10519" width="2.75" style="66" customWidth="1"/>
    <col min="10520" max="10520" width="0.875" style="66" customWidth="1"/>
    <col min="10521" max="10521" width="1.25" style="66" customWidth="1"/>
    <col min="10522" max="10522" width="5.375" style="66" customWidth="1"/>
    <col min="10523" max="10523" width="6.5" style="66" customWidth="1"/>
    <col min="10524" max="10524" width="4.125" style="66" customWidth="1"/>
    <col min="10525" max="10525" width="7.875" style="66" customWidth="1"/>
    <col min="10526" max="10526" width="8.75" style="66" customWidth="1"/>
    <col min="10527" max="10530" width="6.25" style="66" customWidth="1"/>
    <col min="10531" max="10531" width="4.875" style="66" customWidth="1"/>
    <col min="10532" max="10532" width="2.5" style="66" customWidth="1"/>
    <col min="10533" max="10533" width="4.875" style="66" customWidth="1"/>
    <col min="10534" max="10771" width="9" style="66"/>
    <col min="10772" max="10772" width="1.75" style="66" customWidth="1"/>
    <col min="10773" max="10773" width="2.5" style="66" customWidth="1"/>
    <col min="10774" max="10774" width="3.625" style="66" customWidth="1"/>
    <col min="10775" max="10775" width="2.75" style="66" customWidth="1"/>
    <col min="10776" max="10776" width="0.875" style="66" customWidth="1"/>
    <col min="10777" max="10777" width="1.25" style="66" customWidth="1"/>
    <col min="10778" max="10778" width="5.375" style="66" customWidth="1"/>
    <col min="10779" max="10779" width="6.5" style="66" customWidth="1"/>
    <col min="10780" max="10780" width="4.125" style="66" customWidth="1"/>
    <col min="10781" max="10781" width="7.875" style="66" customWidth="1"/>
    <col min="10782" max="10782" width="8.75" style="66" customWidth="1"/>
    <col min="10783" max="10786" width="6.25" style="66" customWidth="1"/>
    <col min="10787" max="10787" width="4.875" style="66" customWidth="1"/>
    <col min="10788" max="10788" width="2.5" style="66" customWidth="1"/>
    <col min="10789" max="10789" width="4.875" style="66" customWidth="1"/>
    <col min="10790" max="11027" width="9" style="66"/>
    <col min="11028" max="11028" width="1.75" style="66" customWidth="1"/>
    <col min="11029" max="11029" width="2.5" style="66" customWidth="1"/>
    <col min="11030" max="11030" width="3.625" style="66" customWidth="1"/>
    <col min="11031" max="11031" width="2.75" style="66" customWidth="1"/>
    <col min="11032" max="11032" width="0.875" style="66" customWidth="1"/>
    <col min="11033" max="11033" width="1.25" style="66" customWidth="1"/>
    <col min="11034" max="11034" width="5.375" style="66" customWidth="1"/>
    <col min="11035" max="11035" width="6.5" style="66" customWidth="1"/>
    <col min="11036" max="11036" width="4.125" style="66" customWidth="1"/>
    <col min="11037" max="11037" width="7.875" style="66" customWidth="1"/>
    <col min="11038" max="11038" width="8.75" style="66" customWidth="1"/>
    <col min="11039" max="11042" width="6.25" style="66" customWidth="1"/>
    <col min="11043" max="11043" width="4.875" style="66" customWidth="1"/>
    <col min="11044" max="11044" width="2.5" style="66" customWidth="1"/>
    <col min="11045" max="11045" width="4.875" style="66" customWidth="1"/>
    <col min="11046" max="11283" width="9" style="66"/>
    <col min="11284" max="11284" width="1.75" style="66" customWidth="1"/>
    <col min="11285" max="11285" width="2.5" style="66" customWidth="1"/>
    <col min="11286" max="11286" width="3.625" style="66" customWidth="1"/>
    <col min="11287" max="11287" width="2.75" style="66" customWidth="1"/>
    <col min="11288" max="11288" width="0.875" style="66" customWidth="1"/>
    <col min="11289" max="11289" width="1.25" style="66" customWidth="1"/>
    <col min="11290" max="11290" width="5.375" style="66" customWidth="1"/>
    <col min="11291" max="11291" width="6.5" style="66" customWidth="1"/>
    <col min="11292" max="11292" width="4.125" style="66" customWidth="1"/>
    <col min="11293" max="11293" width="7.875" style="66" customWidth="1"/>
    <col min="11294" max="11294" width="8.75" style="66" customWidth="1"/>
    <col min="11295" max="11298" width="6.25" style="66" customWidth="1"/>
    <col min="11299" max="11299" width="4.875" style="66" customWidth="1"/>
    <col min="11300" max="11300" width="2.5" style="66" customWidth="1"/>
    <col min="11301" max="11301" width="4.875" style="66" customWidth="1"/>
    <col min="11302" max="11539" width="9" style="66"/>
    <col min="11540" max="11540" width="1.75" style="66" customWidth="1"/>
    <col min="11541" max="11541" width="2.5" style="66" customWidth="1"/>
    <col min="11542" max="11542" width="3.625" style="66" customWidth="1"/>
    <col min="11543" max="11543" width="2.75" style="66" customWidth="1"/>
    <col min="11544" max="11544" width="0.875" style="66" customWidth="1"/>
    <col min="11545" max="11545" width="1.25" style="66" customWidth="1"/>
    <col min="11546" max="11546" width="5.375" style="66" customWidth="1"/>
    <col min="11547" max="11547" width="6.5" style="66" customWidth="1"/>
    <col min="11548" max="11548" width="4.125" style="66" customWidth="1"/>
    <col min="11549" max="11549" width="7.875" style="66" customWidth="1"/>
    <col min="11550" max="11550" width="8.75" style="66" customWidth="1"/>
    <col min="11551" max="11554" width="6.25" style="66" customWidth="1"/>
    <col min="11555" max="11555" width="4.875" style="66" customWidth="1"/>
    <col min="11556" max="11556" width="2.5" style="66" customWidth="1"/>
    <col min="11557" max="11557" width="4.875" style="66" customWidth="1"/>
    <col min="11558" max="11795" width="9" style="66"/>
    <col min="11796" max="11796" width="1.75" style="66" customWidth="1"/>
    <col min="11797" max="11797" width="2.5" style="66" customWidth="1"/>
    <col min="11798" max="11798" width="3.625" style="66" customWidth="1"/>
    <col min="11799" max="11799" width="2.75" style="66" customWidth="1"/>
    <col min="11800" max="11800" width="0.875" style="66" customWidth="1"/>
    <col min="11801" max="11801" width="1.25" style="66" customWidth="1"/>
    <col min="11802" max="11802" width="5.375" style="66" customWidth="1"/>
    <col min="11803" max="11803" width="6.5" style="66" customWidth="1"/>
    <col min="11804" max="11804" width="4.125" style="66" customWidth="1"/>
    <col min="11805" max="11805" width="7.875" style="66" customWidth="1"/>
    <col min="11806" max="11806" width="8.75" style="66" customWidth="1"/>
    <col min="11807" max="11810" width="6.25" style="66" customWidth="1"/>
    <col min="11811" max="11811" width="4.875" style="66" customWidth="1"/>
    <col min="11812" max="11812" width="2.5" style="66" customWidth="1"/>
    <col min="11813" max="11813" width="4.875" style="66" customWidth="1"/>
    <col min="11814" max="12051" width="9" style="66"/>
    <col min="12052" max="12052" width="1.75" style="66" customWidth="1"/>
    <col min="12053" max="12053" width="2.5" style="66" customWidth="1"/>
    <col min="12054" max="12054" width="3.625" style="66" customWidth="1"/>
    <col min="12055" max="12055" width="2.75" style="66" customWidth="1"/>
    <col min="12056" max="12056" width="0.875" style="66" customWidth="1"/>
    <col min="12057" max="12057" width="1.25" style="66" customWidth="1"/>
    <col min="12058" max="12058" width="5.375" style="66" customWidth="1"/>
    <col min="12059" max="12059" width="6.5" style="66" customWidth="1"/>
    <col min="12060" max="12060" width="4.125" style="66" customWidth="1"/>
    <col min="12061" max="12061" width="7.875" style="66" customWidth="1"/>
    <col min="12062" max="12062" width="8.75" style="66" customWidth="1"/>
    <col min="12063" max="12066" width="6.25" style="66" customWidth="1"/>
    <col min="12067" max="12067" width="4.875" style="66" customWidth="1"/>
    <col min="12068" max="12068" width="2.5" style="66" customWidth="1"/>
    <col min="12069" max="12069" width="4.875" style="66" customWidth="1"/>
    <col min="12070" max="12307" width="9" style="66"/>
    <col min="12308" max="12308" width="1.75" style="66" customWidth="1"/>
    <col min="12309" max="12309" width="2.5" style="66" customWidth="1"/>
    <col min="12310" max="12310" width="3.625" style="66" customWidth="1"/>
    <col min="12311" max="12311" width="2.75" style="66" customWidth="1"/>
    <col min="12312" max="12312" width="0.875" style="66" customWidth="1"/>
    <col min="12313" max="12313" width="1.25" style="66" customWidth="1"/>
    <col min="12314" max="12314" width="5.375" style="66" customWidth="1"/>
    <col min="12315" max="12315" width="6.5" style="66" customWidth="1"/>
    <col min="12316" max="12316" width="4.125" style="66" customWidth="1"/>
    <col min="12317" max="12317" width="7.875" style="66" customWidth="1"/>
    <col min="12318" max="12318" width="8.75" style="66" customWidth="1"/>
    <col min="12319" max="12322" width="6.25" style="66" customWidth="1"/>
    <col min="12323" max="12323" width="4.875" style="66" customWidth="1"/>
    <col min="12324" max="12324" width="2.5" style="66" customWidth="1"/>
    <col min="12325" max="12325" width="4.875" style="66" customWidth="1"/>
    <col min="12326" max="12563" width="9" style="66"/>
    <col min="12564" max="12564" width="1.75" style="66" customWidth="1"/>
    <col min="12565" max="12565" width="2.5" style="66" customWidth="1"/>
    <col min="12566" max="12566" width="3.625" style="66" customWidth="1"/>
    <col min="12567" max="12567" width="2.75" style="66" customWidth="1"/>
    <col min="12568" max="12568" width="0.875" style="66" customWidth="1"/>
    <col min="12569" max="12569" width="1.25" style="66" customWidth="1"/>
    <col min="12570" max="12570" width="5.375" style="66" customWidth="1"/>
    <col min="12571" max="12571" width="6.5" style="66" customWidth="1"/>
    <col min="12572" max="12572" width="4.125" style="66" customWidth="1"/>
    <col min="12573" max="12573" width="7.875" style="66" customWidth="1"/>
    <col min="12574" max="12574" width="8.75" style="66" customWidth="1"/>
    <col min="12575" max="12578" width="6.25" style="66" customWidth="1"/>
    <col min="12579" max="12579" width="4.875" style="66" customWidth="1"/>
    <col min="12580" max="12580" width="2.5" style="66" customWidth="1"/>
    <col min="12581" max="12581" width="4.875" style="66" customWidth="1"/>
    <col min="12582" max="12819" width="9" style="66"/>
    <col min="12820" max="12820" width="1.75" style="66" customWidth="1"/>
    <col min="12821" max="12821" width="2.5" style="66" customWidth="1"/>
    <col min="12822" max="12822" width="3.625" style="66" customWidth="1"/>
    <col min="12823" max="12823" width="2.75" style="66" customWidth="1"/>
    <col min="12824" max="12824" width="0.875" style="66" customWidth="1"/>
    <col min="12825" max="12825" width="1.25" style="66" customWidth="1"/>
    <col min="12826" max="12826" width="5.375" style="66" customWidth="1"/>
    <col min="12827" max="12827" width="6.5" style="66" customWidth="1"/>
    <col min="12828" max="12828" width="4.125" style="66" customWidth="1"/>
    <col min="12829" max="12829" width="7.875" style="66" customWidth="1"/>
    <col min="12830" max="12830" width="8.75" style="66" customWidth="1"/>
    <col min="12831" max="12834" width="6.25" style="66" customWidth="1"/>
    <col min="12835" max="12835" width="4.875" style="66" customWidth="1"/>
    <col min="12836" max="12836" width="2.5" style="66" customWidth="1"/>
    <col min="12837" max="12837" width="4.875" style="66" customWidth="1"/>
    <col min="12838" max="13075" width="9" style="66"/>
    <col min="13076" max="13076" width="1.75" style="66" customWidth="1"/>
    <col min="13077" max="13077" width="2.5" style="66" customWidth="1"/>
    <col min="13078" max="13078" width="3.625" style="66" customWidth="1"/>
    <col min="13079" max="13079" width="2.75" style="66" customWidth="1"/>
    <col min="13080" max="13080" width="0.875" style="66" customWidth="1"/>
    <col min="13081" max="13081" width="1.25" style="66" customWidth="1"/>
    <col min="13082" max="13082" width="5.375" style="66" customWidth="1"/>
    <col min="13083" max="13083" width="6.5" style="66" customWidth="1"/>
    <col min="13084" max="13084" width="4.125" style="66" customWidth="1"/>
    <col min="13085" max="13085" width="7.875" style="66" customWidth="1"/>
    <col min="13086" max="13086" width="8.75" style="66" customWidth="1"/>
    <col min="13087" max="13090" width="6.25" style="66" customWidth="1"/>
    <col min="13091" max="13091" width="4.875" style="66" customWidth="1"/>
    <col min="13092" max="13092" width="2.5" style="66" customWidth="1"/>
    <col min="13093" max="13093" width="4.875" style="66" customWidth="1"/>
    <col min="13094" max="13331" width="9" style="66"/>
    <col min="13332" max="13332" width="1.75" style="66" customWidth="1"/>
    <col min="13333" max="13333" width="2.5" style="66" customWidth="1"/>
    <col min="13334" max="13334" width="3.625" style="66" customWidth="1"/>
    <col min="13335" max="13335" width="2.75" style="66" customWidth="1"/>
    <col min="13336" max="13336" width="0.875" style="66" customWidth="1"/>
    <col min="13337" max="13337" width="1.25" style="66" customWidth="1"/>
    <col min="13338" max="13338" width="5.375" style="66" customWidth="1"/>
    <col min="13339" max="13339" width="6.5" style="66" customWidth="1"/>
    <col min="13340" max="13340" width="4.125" style="66" customWidth="1"/>
    <col min="13341" max="13341" width="7.875" style="66" customWidth="1"/>
    <col min="13342" max="13342" width="8.75" style="66" customWidth="1"/>
    <col min="13343" max="13346" width="6.25" style="66" customWidth="1"/>
    <col min="13347" max="13347" width="4.875" style="66" customWidth="1"/>
    <col min="13348" max="13348" width="2.5" style="66" customWidth="1"/>
    <col min="13349" max="13349" width="4.875" style="66" customWidth="1"/>
    <col min="13350" max="13587" width="9" style="66"/>
    <col min="13588" max="13588" width="1.75" style="66" customWidth="1"/>
    <col min="13589" max="13589" width="2.5" style="66" customWidth="1"/>
    <col min="13590" max="13590" width="3.625" style="66" customWidth="1"/>
    <col min="13591" max="13591" width="2.75" style="66" customWidth="1"/>
    <col min="13592" max="13592" width="0.875" style="66" customWidth="1"/>
    <col min="13593" max="13593" width="1.25" style="66" customWidth="1"/>
    <col min="13594" max="13594" width="5.375" style="66" customWidth="1"/>
    <col min="13595" max="13595" width="6.5" style="66" customWidth="1"/>
    <col min="13596" max="13596" width="4.125" style="66" customWidth="1"/>
    <col min="13597" max="13597" width="7.875" style="66" customWidth="1"/>
    <col min="13598" max="13598" width="8.75" style="66" customWidth="1"/>
    <col min="13599" max="13602" width="6.25" style="66" customWidth="1"/>
    <col min="13603" max="13603" width="4.875" style="66" customWidth="1"/>
    <col min="13604" max="13604" width="2.5" style="66" customWidth="1"/>
    <col min="13605" max="13605" width="4.875" style="66" customWidth="1"/>
    <col min="13606" max="13843" width="9" style="66"/>
    <col min="13844" max="13844" width="1.75" style="66" customWidth="1"/>
    <col min="13845" max="13845" width="2.5" style="66" customWidth="1"/>
    <col min="13846" max="13846" width="3.625" style="66" customWidth="1"/>
    <col min="13847" max="13847" width="2.75" style="66" customWidth="1"/>
    <col min="13848" max="13848" width="0.875" style="66" customWidth="1"/>
    <col min="13849" max="13849" width="1.25" style="66" customWidth="1"/>
    <col min="13850" max="13850" width="5.375" style="66" customWidth="1"/>
    <col min="13851" max="13851" width="6.5" style="66" customWidth="1"/>
    <col min="13852" max="13852" width="4.125" style="66" customWidth="1"/>
    <col min="13853" max="13853" width="7.875" style="66" customWidth="1"/>
    <col min="13854" max="13854" width="8.75" style="66" customWidth="1"/>
    <col min="13855" max="13858" width="6.25" style="66" customWidth="1"/>
    <col min="13859" max="13859" width="4.875" style="66" customWidth="1"/>
    <col min="13860" max="13860" width="2.5" style="66" customWidth="1"/>
    <col min="13861" max="13861" width="4.875" style="66" customWidth="1"/>
    <col min="13862" max="14099" width="9" style="66"/>
    <col min="14100" max="14100" width="1.75" style="66" customWidth="1"/>
    <col min="14101" max="14101" width="2.5" style="66" customWidth="1"/>
    <col min="14102" max="14102" width="3.625" style="66" customWidth="1"/>
    <col min="14103" max="14103" width="2.75" style="66" customWidth="1"/>
    <col min="14104" max="14104" width="0.875" style="66" customWidth="1"/>
    <col min="14105" max="14105" width="1.25" style="66" customWidth="1"/>
    <col min="14106" max="14106" width="5.375" style="66" customWidth="1"/>
    <col min="14107" max="14107" width="6.5" style="66" customWidth="1"/>
    <col min="14108" max="14108" width="4.125" style="66" customWidth="1"/>
    <col min="14109" max="14109" width="7.875" style="66" customWidth="1"/>
    <col min="14110" max="14110" width="8.75" style="66" customWidth="1"/>
    <col min="14111" max="14114" width="6.25" style="66" customWidth="1"/>
    <col min="14115" max="14115" width="4.875" style="66" customWidth="1"/>
    <col min="14116" max="14116" width="2.5" style="66" customWidth="1"/>
    <col min="14117" max="14117" width="4.875" style="66" customWidth="1"/>
    <col min="14118" max="14355" width="9" style="66"/>
    <col min="14356" max="14356" width="1.75" style="66" customWidth="1"/>
    <col min="14357" max="14357" width="2.5" style="66" customWidth="1"/>
    <col min="14358" max="14358" width="3.625" style="66" customWidth="1"/>
    <col min="14359" max="14359" width="2.75" style="66" customWidth="1"/>
    <col min="14360" max="14360" width="0.875" style="66" customWidth="1"/>
    <col min="14361" max="14361" width="1.25" style="66" customWidth="1"/>
    <col min="14362" max="14362" width="5.375" style="66" customWidth="1"/>
    <col min="14363" max="14363" width="6.5" style="66" customWidth="1"/>
    <col min="14364" max="14364" width="4.125" style="66" customWidth="1"/>
    <col min="14365" max="14365" width="7.875" style="66" customWidth="1"/>
    <col min="14366" max="14366" width="8.75" style="66" customWidth="1"/>
    <col min="14367" max="14370" width="6.25" style="66" customWidth="1"/>
    <col min="14371" max="14371" width="4.875" style="66" customWidth="1"/>
    <col min="14372" max="14372" width="2.5" style="66" customWidth="1"/>
    <col min="14373" max="14373" width="4.875" style="66" customWidth="1"/>
    <col min="14374" max="14611" width="9" style="66"/>
    <col min="14612" max="14612" width="1.75" style="66" customWidth="1"/>
    <col min="14613" max="14613" width="2.5" style="66" customWidth="1"/>
    <col min="14614" max="14614" width="3.625" style="66" customWidth="1"/>
    <col min="14615" max="14615" width="2.75" style="66" customWidth="1"/>
    <col min="14616" max="14616" width="0.875" style="66" customWidth="1"/>
    <col min="14617" max="14617" width="1.25" style="66" customWidth="1"/>
    <col min="14618" max="14618" width="5.375" style="66" customWidth="1"/>
    <col min="14619" max="14619" width="6.5" style="66" customWidth="1"/>
    <col min="14620" max="14620" width="4.125" style="66" customWidth="1"/>
    <col min="14621" max="14621" width="7.875" style="66" customWidth="1"/>
    <col min="14622" max="14622" width="8.75" style="66" customWidth="1"/>
    <col min="14623" max="14626" width="6.25" style="66" customWidth="1"/>
    <col min="14627" max="14627" width="4.875" style="66" customWidth="1"/>
    <col min="14628" max="14628" width="2.5" style="66" customWidth="1"/>
    <col min="14629" max="14629" width="4.875" style="66" customWidth="1"/>
    <col min="14630" max="14867" width="9" style="66"/>
    <col min="14868" max="14868" width="1.75" style="66" customWidth="1"/>
    <col min="14869" max="14869" width="2.5" style="66" customWidth="1"/>
    <col min="14870" max="14870" width="3.625" style="66" customWidth="1"/>
    <col min="14871" max="14871" width="2.75" style="66" customWidth="1"/>
    <col min="14872" max="14872" width="0.875" style="66" customWidth="1"/>
    <col min="14873" max="14873" width="1.25" style="66" customWidth="1"/>
    <col min="14874" max="14874" width="5.375" style="66" customWidth="1"/>
    <col min="14875" max="14875" width="6.5" style="66" customWidth="1"/>
    <col min="14876" max="14876" width="4.125" style="66" customWidth="1"/>
    <col min="14877" max="14877" width="7.875" style="66" customWidth="1"/>
    <col min="14878" max="14878" width="8.75" style="66" customWidth="1"/>
    <col min="14879" max="14882" width="6.25" style="66" customWidth="1"/>
    <col min="14883" max="14883" width="4.875" style="66" customWidth="1"/>
    <col min="14884" max="14884" width="2.5" style="66" customWidth="1"/>
    <col min="14885" max="14885" width="4.875" style="66" customWidth="1"/>
    <col min="14886" max="15123" width="9" style="66"/>
    <col min="15124" max="15124" width="1.75" style="66" customWidth="1"/>
    <col min="15125" max="15125" width="2.5" style="66" customWidth="1"/>
    <col min="15126" max="15126" width="3.625" style="66" customWidth="1"/>
    <col min="15127" max="15127" width="2.75" style="66" customWidth="1"/>
    <col min="15128" max="15128" width="0.875" style="66" customWidth="1"/>
    <col min="15129" max="15129" width="1.25" style="66" customWidth="1"/>
    <col min="15130" max="15130" width="5.375" style="66" customWidth="1"/>
    <col min="15131" max="15131" width="6.5" style="66" customWidth="1"/>
    <col min="15132" max="15132" width="4.125" style="66" customWidth="1"/>
    <col min="15133" max="15133" width="7.875" style="66" customWidth="1"/>
    <col min="15134" max="15134" width="8.75" style="66" customWidth="1"/>
    <col min="15135" max="15138" width="6.25" style="66" customWidth="1"/>
    <col min="15139" max="15139" width="4.875" style="66" customWidth="1"/>
    <col min="15140" max="15140" width="2.5" style="66" customWidth="1"/>
    <col min="15141" max="15141" width="4.875" style="66" customWidth="1"/>
    <col min="15142" max="15379" width="9" style="66"/>
    <col min="15380" max="15380" width="1.75" style="66" customWidth="1"/>
    <col min="15381" max="15381" width="2.5" style="66" customWidth="1"/>
    <col min="15382" max="15382" width="3.625" style="66" customWidth="1"/>
    <col min="15383" max="15383" width="2.75" style="66" customWidth="1"/>
    <col min="15384" max="15384" width="0.875" style="66" customWidth="1"/>
    <col min="15385" max="15385" width="1.25" style="66" customWidth="1"/>
    <col min="15386" max="15386" width="5.375" style="66" customWidth="1"/>
    <col min="15387" max="15387" width="6.5" style="66" customWidth="1"/>
    <col min="15388" max="15388" width="4.125" style="66" customWidth="1"/>
    <col min="15389" max="15389" width="7.875" style="66" customWidth="1"/>
    <col min="15390" max="15390" width="8.75" style="66" customWidth="1"/>
    <col min="15391" max="15394" width="6.25" style="66" customWidth="1"/>
    <col min="15395" max="15395" width="4.875" style="66" customWidth="1"/>
    <col min="15396" max="15396" width="2.5" style="66" customWidth="1"/>
    <col min="15397" max="15397" width="4.875" style="66" customWidth="1"/>
    <col min="15398" max="15635" width="9" style="66"/>
    <col min="15636" max="15636" width="1.75" style="66" customWidth="1"/>
    <col min="15637" max="15637" width="2.5" style="66" customWidth="1"/>
    <col min="15638" max="15638" width="3.625" style="66" customWidth="1"/>
    <col min="15639" max="15639" width="2.75" style="66" customWidth="1"/>
    <col min="15640" max="15640" width="0.875" style="66" customWidth="1"/>
    <col min="15641" max="15641" width="1.25" style="66" customWidth="1"/>
    <col min="15642" max="15642" width="5.375" style="66" customWidth="1"/>
    <col min="15643" max="15643" width="6.5" style="66" customWidth="1"/>
    <col min="15644" max="15644" width="4.125" style="66" customWidth="1"/>
    <col min="15645" max="15645" width="7.875" style="66" customWidth="1"/>
    <col min="15646" max="15646" width="8.75" style="66" customWidth="1"/>
    <col min="15647" max="15650" width="6.25" style="66" customWidth="1"/>
    <col min="15651" max="15651" width="4.875" style="66" customWidth="1"/>
    <col min="15652" max="15652" width="2.5" style="66" customWidth="1"/>
    <col min="15653" max="15653" width="4.875" style="66" customWidth="1"/>
    <col min="15654" max="15891" width="9" style="66"/>
    <col min="15892" max="15892" width="1.75" style="66" customWidth="1"/>
    <col min="15893" max="15893" width="2.5" style="66" customWidth="1"/>
    <col min="15894" max="15894" width="3.625" style="66" customWidth="1"/>
    <col min="15895" max="15895" width="2.75" style="66" customWidth="1"/>
    <col min="15896" max="15896" width="0.875" style="66" customWidth="1"/>
    <col min="15897" max="15897" width="1.25" style="66" customWidth="1"/>
    <col min="15898" max="15898" width="5.375" style="66" customWidth="1"/>
    <col min="15899" max="15899" width="6.5" style="66" customWidth="1"/>
    <col min="15900" max="15900" width="4.125" style="66" customWidth="1"/>
    <col min="15901" max="15901" width="7.875" style="66" customWidth="1"/>
    <col min="15902" max="15902" width="8.75" style="66" customWidth="1"/>
    <col min="15903" max="15906" width="6.25" style="66" customWidth="1"/>
    <col min="15907" max="15907" width="4.875" style="66" customWidth="1"/>
    <col min="15908" max="15908" width="2.5" style="66" customWidth="1"/>
    <col min="15909" max="15909" width="4.875" style="66" customWidth="1"/>
    <col min="15910" max="16147" width="9" style="66"/>
    <col min="16148" max="16148" width="1.75" style="66" customWidth="1"/>
    <col min="16149" max="16149" width="2.5" style="66" customWidth="1"/>
    <col min="16150" max="16150" width="3.625" style="66" customWidth="1"/>
    <col min="16151" max="16151" width="2.75" style="66" customWidth="1"/>
    <col min="16152" max="16152" width="0.875" style="66" customWidth="1"/>
    <col min="16153" max="16153" width="1.25" style="66" customWidth="1"/>
    <col min="16154" max="16154" width="5.375" style="66" customWidth="1"/>
    <col min="16155" max="16155" width="6.5" style="66" customWidth="1"/>
    <col min="16156" max="16156" width="4.125" style="66" customWidth="1"/>
    <col min="16157" max="16157" width="7.875" style="66" customWidth="1"/>
    <col min="16158" max="16158" width="8.75" style="66" customWidth="1"/>
    <col min="16159" max="16162" width="6.25" style="66" customWidth="1"/>
    <col min="16163" max="16163" width="4.875" style="66" customWidth="1"/>
    <col min="16164" max="16164" width="2.5" style="66" customWidth="1"/>
    <col min="16165" max="16165" width="4.875" style="66" customWidth="1"/>
    <col min="16166" max="16384" width="9" style="66"/>
  </cols>
  <sheetData>
    <row r="1" spans="1:57" s="42" customFormat="1" ht="13.5" customHeight="1">
      <c r="B1" s="410" t="s">
        <v>50</v>
      </c>
      <c r="C1" s="410" t="s">
        <v>51</v>
      </c>
      <c r="D1" s="410" t="s">
        <v>52</v>
      </c>
      <c r="E1" s="94"/>
      <c r="F1" s="408" t="s">
        <v>99</v>
      </c>
      <c r="G1" s="408"/>
      <c r="H1" s="96"/>
      <c r="I1" s="408" t="s">
        <v>100</v>
      </c>
      <c r="J1" s="408"/>
      <c r="K1" s="96"/>
      <c r="L1" s="392" t="s">
        <v>53</v>
      </c>
      <c r="M1" s="393"/>
      <c r="N1" s="394"/>
      <c r="O1" s="96"/>
      <c r="P1" s="392" t="s">
        <v>101</v>
      </c>
      <c r="Q1" s="393"/>
      <c r="R1" s="393"/>
      <c r="S1" s="394"/>
      <c r="T1" s="96"/>
      <c r="U1" s="402" t="s">
        <v>102</v>
      </c>
      <c r="V1" s="403"/>
      <c r="W1" s="404"/>
      <c r="X1" s="98"/>
      <c r="Y1" s="408" t="s">
        <v>54</v>
      </c>
      <c r="Z1" s="408"/>
      <c r="AA1" s="408"/>
      <c r="AB1" s="96"/>
      <c r="AC1" s="408" t="s">
        <v>55</v>
      </c>
      <c r="AD1" s="408"/>
      <c r="AE1" s="408"/>
      <c r="AF1" s="96"/>
      <c r="AG1" s="367" t="s">
        <v>97</v>
      </c>
      <c r="AH1" s="96"/>
      <c r="AI1" s="367" t="s">
        <v>103</v>
      </c>
      <c r="AJ1" s="96"/>
      <c r="AK1" s="367" t="s">
        <v>104</v>
      </c>
      <c r="AL1" s="96"/>
      <c r="AM1" s="367" t="s">
        <v>105</v>
      </c>
      <c r="AN1" s="96"/>
      <c r="AO1" s="96"/>
      <c r="AP1" s="397" t="s">
        <v>56</v>
      </c>
      <c r="AQ1" s="366"/>
      <c r="AR1" s="366" t="s">
        <v>57</v>
      </c>
    </row>
    <row r="2" spans="1:57" s="42" customFormat="1" ht="13.5" customHeight="1">
      <c r="B2" s="410"/>
      <c r="C2" s="410"/>
      <c r="D2" s="410"/>
      <c r="E2" s="94"/>
      <c r="F2" s="92" t="s">
        <v>58</v>
      </c>
      <c r="G2" s="93" t="s">
        <v>59</v>
      </c>
      <c r="H2" s="43"/>
      <c r="I2" s="92" t="s">
        <v>58</v>
      </c>
      <c r="J2" s="93" t="s">
        <v>59</v>
      </c>
      <c r="K2" s="43"/>
      <c r="L2" s="395"/>
      <c r="M2" s="366"/>
      <c r="N2" s="396"/>
      <c r="O2" s="43"/>
      <c r="P2" s="395"/>
      <c r="Q2" s="366"/>
      <c r="R2" s="366"/>
      <c r="S2" s="396"/>
      <c r="T2" s="43"/>
      <c r="U2" s="405"/>
      <c r="V2" s="406"/>
      <c r="W2" s="407"/>
      <c r="X2" s="98"/>
      <c r="Y2" s="409"/>
      <c r="Z2" s="409"/>
      <c r="AA2" s="409"/>
      <c r="AB2" s="96"/>
      <c r="AC2" s="409"/>
      <c r="AD2" s="409"/>
      <c r="AE2" s="409"/>
      <c r="AF2" s="96"/>
      <c r="AG2" s="368"/>
      <c r="AH2" s="96"/>
      <c r="AI2" s="368"/>
      <c r="AJ2" s="96"/>
      <c r="AK2" s="368"/>
      <c r="AL2" s="96"/>
      <c r="AM2" s="368"/>
      <c r="AN2" s="43"/>
      <c r="AO2" s="43"/>
      <c r="AP2" s="366"/>
      <c r="AQ2" s="366"/>
      <c r="AR2" s="366"/>
    </row>
    <row r="3" spans="1:57" s="51" customFormat="1" ht="13.5" customHeight="1">
      <c r="B3" s="410"/>
      <c r="C3" s="410"/>
      <c r="D3" s="410"/>
      <c r="E3" s="44"/>
      <c r="F3" s="101" t="s">
        <v>60</v>
      </c>
      <c r="G3" s="91" t="s">
        <v>60</v>
      </c>
      <c r="H3" s="95"/>
      <c r="I3" s="109"/>
      <c r="J3" s="110"/>
      <c r="K3" s="45"/>
      <c r="L3" s="46"/>
      <c r="M3" s="47"/>
      <c r="N3" s="367" t="s">
        <v>106</v>
      </c>
      <c r="O3" s="45"/>
      <c r="P3" s="46"/>
      <c r="Q3" s="48"/>
      <c r="R3" s="47"/>
      <c r="S3" s="367" t="s">
        <v>107</v>
      </c>
      <c r="T3" s="95"/>
      <c r="U3" s="405"/>
      <c r="V3" s="406"/>
      <c r="W3" s="407"/>
      <c r="X3" s="95"/>
      <c r="Y3" s="46"/>
      <c r="Z3" s="398" t="s">
        <v>62</v>
      </c>
      <c r="AA3" s="399"/>
      <c r="AB3" s="95"/>
      <c r="AC3" s="46"/>
      <c r="AD3" s="398" t="s">
        <v>62</v>
      </c>
      <c r="AE3" s="399"/>
      <c r="AF3" s="95"/>
      <c r="AG3" s="368"/>
      <c r="AH3" s="95"/>
      <c r="AI3" s="368"/>
      <c r="AJ3" s="95"/>
      <c r="AK3" s="368"/>
      <c r="AL3" s="95"/>
      <c r="AM3" s="368"/>
      <c r="AN3" s="45"/>
      <c r="AO3" s="45"/>
      <c r="AP3" s="366"/>
      <c r="AQ3" s="366"/>
      <c r="AR3" s="366"/>
      <c r="AS3" s="50"/>
      <c r="AT3" s="50"/>
      <c r="AU3" s="50"/>
      <c r="AV3" s="50"/>
      <c r="AW3" s="50"/>
      <c r="AX3" s="50"/>
      <c r="AY3" s="50"/>
      <c r="AZ3" s="50"/>
      <c r="BA3" s="50"/>
      <c r="BB3" s="50"/>
      <c r="BC3" s="50"/>
      <c r="BD3" s="50"/>
      <c r="BE3" s="50"/>
    </row>
    <row r="4" spans="1:57" s="51" customFormat="1" ht="13.5" customHeight="1">
      <c r="B4" s="367"/>
      <c r="C4" s="367"/>
      <c r="D4" s="367"/>
      <c r="E4" s="44"/>
      <c r="F4" s="109"/>
      <c r="G4" s="110"/>
      <c r="H4" s="104"/>
      <c r="I4" s="46"/>
      <c r="J4" s="108"/>
      <c r="K4" s="45"/>
      <c r="L4" s="109"/>
      <c r="M4" s="104"/>
      <c r="N4" s="368"/>
      <c r="O4" s="45"/>
      <c r="P4" s="109"/>
      <c r="Q4" s="49"/>
      <c r="R4" s="104"/>
      <c r="S4" s="368"/>
      <c r="T4" s="43"/>
      <c r="U4" s="46"/>
      <c r="V4" s="400" t="s">
        <v>61</v>
      </c>
      <c r="W4" s="401"/>
      <c r="X4" s="95"/>
      <c r="Y4" s="46"/>
      <c r="Z4" s="52" t="s">
        <v>63</v>
      </c>
      <c r="AA4" s="53" t="s">
        <v>64</v>
      </c>
      <c r="AB4" s="95"/>
      <c r="AC4" s="46"/>
      <c r="AD4" s="52" t="s">
        <v>63</v>
      </c>
      <c r="AE4" s="53" t="s">
        <v>64</v>
      </c>
      <c r="AF4" s="95"/>
      <c r="AG4" s="368"/>
      <c r="AH4" s="95"/>
      <c r="AI4" s="368"/>
      <c r="AJ4" s="95"/>
      <c r="AK4" s="368"/>
      <c r="AL4" s="95"/>
      <c r="AM4" s="368"/>
      <c r="AN4" s="45"/>
      <c r="AO4" s="45"/>
      <c r="AP4" s="366"/>
      <c r="AQ4" s="366"/>
      <c r="AR4" s="366"/>
      <c r="AS4" s="50"/>
      <c r="AT4" s="50"/>
      <c r="AU4" s="50"/>
      <c r="AV4" s="50"/>
      <c r="AW4" s="50"/>
      <c r="AX4" s="50"/>
      <c r="AY4" s="50"/>
      <c r="AZ4" s="50"/>
      <c r="BA4" s="50"/>
      <c r="BB4" s="50"/>
      <c r="BC4" s="50"/>
      <c r="BD4" s="50"/>
      <c r="BE4" s="50"/>
    </row>
    <row r="5" spans="1:57" s="51" customFormat="1" ht="13.5" customHeight="1">
      <c r="B5" s="102" t="s">
        <v>108</v>
      </c>
      <c r="C5" s="102" t="s">
        <v>109</v>
      </c>
      <c r="D5" s="102" t="s">
        <v>65</v>
      </c>
      <c r="E5" s="95"/>
      <c r="F5" s="100" t="s">
        <v>110</v>
      </c>
      <c r="G5" s="100" t="s">
        <v>111</v>
      </c>
      <c r="H5" s="43"/>
      <c r="I5" s="100" t="s">
        <v>112</v>
      </c>
      <c r="J5" s="100" t="s">
        <v>113</v>
      </c>
      <c r="K5" s="45"/>
      <c r="L5" s="391" t="s">
        <v>114</v>
      </c>
      <c r="M5" s="391"/>
      <c r="N5" s="391"/>
      <c r="O5" s="45"/>
      <c r="P5" s="391" t="s">
        <v>115</v>
      </c>
      <c r="Q5" s="391"/>
      <c r="R5" s="391"/>
      <c r="S5" s="391"/>
      <c r="T5" s="43"/>
      <c r="U5" s="391" t="s">
        <v>116</v>
      </c>
      <c r="V5" s="391"/>
      <c r="W5" s="391"/>
      <c r="X5" s="95"/>
      <c r="Y5" s="391" t="s">
        <v>117</v>
      </c>
      <c r="Z5" s="391"/>
      <c r="AA5" s="391"/>
      <c r="AB5" s="95"/>
      <c r="AC5" s="391" t="s">
        <v>118</v>
      </c>
      <c r="AD5" s="391"/>
      <c r="AE5" s="391"/>
      <c r="AF5" s="95"/>
      <c r="AG5" s="100" t="s">
        <v>119</v>
      </c>
      <c r="AH5" s="95"/>
      <c r="AI5" s="100" t="s">
        <v>120</v>
      </c>
      <c r="AJ5" s="95"/>
      <c r="AK5" s="100" t="s">
        <v>121</v>
      </c>
      <c r="AL5" s="95"/>
      <c r="AM5" s="100" t="s">
        <v>122</v>
      </c>
      <c r="AN5" s="45"/>
      <c r="AO5" s="45"/>
      <c r="AP5" s="96"/>
      <c r="AQ5" s="96"/>
      <c r="AR5" s="96"/>
      <c r="AS5" s="50"/>
      <c r="AT5" s="50"/>
      <c r="AU5" s="50"/>
      <c r="AV5" s="50"/>
      <c r="AW5" s="50"/>
      <c r="AX5" s="50"/>
      <c r="AY5" s="50"/>
      <c r="AZ5" s="50"/>
      <c r="BA5" s="50"/>
      <c r="BB5" s="50"/>
      <c r="BC5" s="50"/>
      <c r="BD5" s="50"/>
      <c r="BE5" s="50"/>
    </row>
    <row r="6" spans="1:57" s="57" customFormat="1" ht="22.5" customHeight="1">
      <c r="A6" s="57">
        <v>1</v>
      </c>
      <c r="B6" s="54">
        <v>2</v>
      </c>
      <c r="C6" s="57">
        <v>3</v>
      </c>
      <c r="D6" s="54">
        <v>4</v>
      </c>
      <c r="E6" s="57">
        <v>5</v>
      </c>
      <c r="F6" s="54">
        <v>6</v>
      </c>
      <c r="G6" s="57">
        <v>7</v>
      </c>
      <c r="H6" s="54">
        <v>8</v>
      </c>
      <c r="I6" s="57">
        <v>9</v>
      </c>
      <c r="J6" s="54">
        <v>10</v>
      </c>
      <c r="K6" s="57">
        <v>11</v>
      </c>
      <c r="L6" s="54">
        <v>12</v>
      </c>
      <c r="M6" s="57">
        <v>13</v>
      </c>
      <c r="N6" s="54">
        <v>14</v>
      </c>
      <c r="O6" s="57">
        <v>15</v>
      </c>
      <c r="P6" s="54">
        <v>16</v>
      </c>
      <c r="Q6" s="57">
        <v>17</v>
      </c>
      <c r="R6" s="54">
        <v>18</v>
      </c>
      <c r="S6" s="57">
        <v>19</v>
      </c>
      <c r="T6" s="54">
        <v>20</v>
      </c>
      <c r="U6" s="57">
        <v>21</v>
      </c>
      <c r="V6" s="54">
        <v>22</v>
      </c>
      <c r="W6" s="57">
        <v>23</v>
      </c>
      <c r="X6" s="54">
        <v>24</v>
      </c>
      <c r="Y6" s="57">
        <v>25</v>
      </c>
      <c r="Z6" s="54">
        <v>26</v>
      </c>
      <c r="AA6" s="57">
        <v>27</v>
      </c>
      <c r="AB6" s="54">
        <v>28</v>
      </c>
      <c r="AC6" s="57">
        <v>29</v>
      </c>
      <c r="AD6" s="54">
        <v>30</v>
      </c>
      <c r="AE6" s="57">
        <v>31</v>
      </c>
      <c r="AF6" s="54">
        <v>32</v>
      </c>
      <c r="AG6" s="57">
        <v>33</v>
      </c>
      <c r="AH6" s="54">
        <v>34</v>
      </c>
      <c r="AI6" s="57">
        <v>35</v>
      </c>
      <c r="AJ6" s="54">
        <v>36</v>
      </c>
      <c r="AK6" s="57">
        <v>37</v>
      </c>
      <c r="AL6" s="54">
        <v>38</v>
      </c>
      <c r="AM6" s="57">
        <v>39</v>
      </c>
      <c r="AN6" s="54">
        <v>40</v>
      </c>
      <c r="AO6" s="45"/>
      <c r="AP6" s="96"/>
      <c r="AQ6" s="96"/>
      <c r="AR6" s="96"/>
      <c r="AS6" s="56"/>
      <c r="AT6" s="56"/>
      <c r="AU6" s="56"/>
      <c r="AV6" s="56"/>
      <c r="AW6" s="56"/>
      <c r="AX6" s="56"/>
      <c r="AY6" s="56"/>
      <c r="AZ6" s="56"/>
      <c r="BA6" s="56"/>
      <c r="BB6" s="56"/>
      <c r="BC6" s="56"/>
      <c r="BD6" s="56"/>
      <c r="BE6" s="56"/>
    </row>
    <row r="7" spans="1:57" s="83" customFormat="1" ht="17.25" customHeight="1">
      <c r="A7" s="346" t="s">
        <v>149</v>
      </c>
      <c r="B7" s="367" t="s">
        <v>138</v>
      </c>
      <c r="C7" s="369" t="s">
        <v>123</v>
      </c>
      <c r="D7" s="371" t="s">
        <v>66</v>
      </c>
      <c r="E7" s="80"/>
      <c r="F7" s="373">
        <v>156960</v>
      </c>
      <c r="G7" s="373">
        <v>151410</v>
      </c>
      <c r="H7" s="375" t="s">
        <v>68</v>
      </c>
      <c r="I7" s="358">
        <v>1460</v>
      </c>
      <c r="J7" s="358">
        <v>1410</v>
      </c>
      <c r="K7" s="350" t="s">
        <v>68</v>
      </c>
      <c r="L7" s="385">
        <v>45330</v>
      </c>
      <c r="M7" s="387" t="s">
        <v>174</v>
      </c>
      <c r="N7" s="388">
        <v>450</v>
      </c>
      <c r="O7" s="387" t="s">
        <v>124</v>
      </c>
      <c r="P7" s="105" t="s">
        <v>154</v>
      </c>
      <c r="Q7" s="123">
        <v>2170</v>
      </c>
      <c r="R7" s="387" t="s">
        <v>125</v>
      </c>
      <c r="S7" s="129">
        <v>20</v>
      </c>
      <c r="T7" s="387" t="s">
        <v>125</v>
      </c>
      <c r="U7" s="351">
        <v>42950</v>
      </c>
      <c r="V7" s="353">
        <v>420</v>
      </c>
      <c r="W7" s="355" t="s">
        <v>67</v>
      </c>
      <c r="X7" s="390" t="s">
        <v>68</v>
      </c>
      <c r="Y7" s="112" t="s">
        <v>126</v>
      </c>
      <c r="Z7" s="111">
        <v>3200</v>
      </c>
      <c r="AA7" s="113">
        <v>3500</v>
      </c>
      <c r="AB7" s="357" t="s">
        <v>68</v>
      </c>
      <c r="AC7" s="112" t="s">
        <v>127</v>
      </c>
      <c r="AD7" s="111">
        <v>20000</v>
      </c>
      <c r="AE7" s="113">
        <v>22300</v>
      </c>
      <c r="AF7" s="390" t="s">
        <v>128</v>
      </c>
      <c r="AG7" s="360">
        <v>2460</v>
      </c>
      <c r="AH7" s="357" t="s">
        <v>128</v>
      </c>
      <c r="AI7" s="363">
        <v>0.1</v>
      </c>
      <c r="AJ7" s="357" t="s">
        <v>136</v>
      </c>
      <c r="AK7" s="363">
        <v>0.1</v>
      </c>
      <c r="AL7" s="357"/>
      <c r="AM7" s="380" t="s">
        <v>140</v>
      </c>
      <c r="AN7" s="81"/>
      <c r="AO7" s="81"/>
      <c r="AP7" s="107">
        <v>43</v>
      </c>
      <c r="AQ7" s="107">
        <v>44</v>
      </c>
      <c r="AR7" s="382">
        <v>5</v>
      </c>
      <c r="AS7" s="82"/>
      <c r="AT7" s="82"/>
      <c r="AU7" s="82"/>
      <c r="AV7" s="82"/>
      <c r="AW7" s="82"/>
      <c r="AX7" s="82"/>
      <c r="AY7" s="82"/>
      <c r="AZ7" s="82"/>
      <c r="BA7" s="82"/>
      <c r="BB7" s="82"/>
      <c r="BC7" s="82"/>
      <c r="BD7" s="82"/>
      <c r="BE7" s="82"/>
    </row>
    <row r="8" spans="1:57" s="83" customFormat="1" ht="17.25" customHeight="1">
      <c r="A8" s="346"/>
      <c r="B8" s="368"/>
      <c r="C8" s="370"/>
      <c r="D8" s="372"/>
      <c r="E8" s="80"/>
      <c r="F8" s="374"/>
      <c r="G8" s="374"/>
      <c r="H8" s="350"/>
      <c r="I8" s="359"/>
      <c r="J8" s="359"/>
      <c r="K8" s="350"/>
      <c r="L8" s="386"/>
      <c r="M8" s="387"/>
      <c r="N8" s="389"/>
      <c r="O8" s="387"/>
      <c r="P8" s="103" t="s">
        <v>155</v>
      </c>
      <c r="Q8" s="84">
        <v>4340</v>
      </c>
      <c r="R8" s="387"/>
      <c r="S8" s="128">
        <v>40</v>
      </c>
      <c r="T8" s="387"/>
      <c r="U8" s="352"/>
      <c r="V8" s="354"/>
      <c r="W8" s="356"/>
      <c r="X8" s="390"/>
      <c r="Y8" s="46" t="s">
        <v>129</v>
      </c>
      <c r="Z8" s="55">
        <v>3000</v>
      </c>
      <c r="AA8" s="114">
        <v>3300</v>
      </c>
      <c r="AB8" s="357"/>
      <c r="AC8" s="46" t="s">
        <v>130</v>
      </c>
      <c r="AD8" s="55">
        <v>11000</v>
      </c>
      <c r="AE8" s="114">
        <v>12300</v>
      </c>
      <c r="AF8" s="390"/>
      <c r="AG8" s="361"/>
      <c r="AH8" s="357"/>
      <c r="AI8" s="364"/>
      <c r="AJ8" s="357"/>
      <c r="AK8" s="364"/>
      <c r="AL8" s="357"/>
      <c r="AM8" s="381"/>
      <c r="AN8" s="81"/>
      <c r="AO8" s="81"/>
      <c r="AP8" s="107"/>
      <c r="AQ8" s="107"/>
      <c r="AR8" s="382"/>
      <c r="AS8" s="82"/>
      <c r="AT8" s="82"/>
      <c r="AU8" s="82"/>
      <c r="AV8" s="82"/>
      <c r="AW8" s="82"/>
      <c r="AX8" s="82"/>
      <c r="AY8" s="82"/>
      <c r="AZ8" s="82"/>
      <c r="BA8" s="82"/>
      <c r="BB8" s="82"/>
      <c r="BC8" s="82"/>
      <c r="BD8" s="82"/>
      <c r="BE8" s="82"/>
    </row>
    <row r="9" spans="1:57" s="83" customFormat="1" ht="17.25" customHeight="1">
      <c r="A9" s="346"/>
      <c r="B9" s="368"/>
      <c r="C9" s="370"/>
      <c r="D9" s="372"/>
      <c r="E9" s="80"/>
      <c r="F9" s="374"/>
      <c r="G9" s="374"/>
      <c r="H9" s="350"/>
      <c r="I9" s="359"/>
      <c r="J9" s="359"/>
      <c r="K9" s="350"/>
      <c r="L9" s="386"/>
      <c r="M9" s="387"/>
      <c r="N9" s="389"/>
      <c r="O9" s="387"/>
      <c r="P9" s="103"/>
      <c r="Q9" s="84"/>
      <c r="R9" s="387"/>
      <c r="S9" s="128"/>
      <c r="T9" s="387"/>
      <c r="U9" s="352"/>
      <c r="V9" s="354"/>
      <c r="W9" s="356"/>
      <c r="X9" s="390"/>
      <c r="Y9" s="46" t="s">
        <v>131</v>
      </c>
      <c r="Z9" s="55">
        <v>2900</v>
      </c>
      <c r="AA9" s="114">
        <v>3200</v>
      </c>
      <c r="AB9" s="357"/>
      <c r="AC9" s="46" t="s">
        <v>132</v>
      </c>
      <c r="AD9" s="55">
        <v>9600</v>
      </c>
      <c r="AE9" s="114">
        <v>10700</v>
      </c>
      <c r="AF9" s="390"/>
      <c r="AG9" s="361"/>
      <c r="AH9" s="357"/>
      <c r="AI9" s="348" t="s">
        <v>139</v>
      </c>
      <c r="AJ9" s="357"/>
      <c r="AK9" s="348" t="s">
        <v>137</v>
      </c>
      <c r="AL9" s="357"/>
      <c r="AM9" s="383">
        <v>0.9</v>
      </c>
      <c r="AN9" s="81"/>
      <c r="AO9" s="81"/>
      <c r="AP9" s="107"/>
      <c r="AQ9" s="107"/>
      <c r="AR9" s="382"/>
      <c r="AS9" s="82"/>
      <c r="AT9" s="82"/>
      <c r="AU9" s="82"/>
      <c r="AV9" s="82"/>
      <c r="AW9" s="82"/>
      <c r="AX9" s="82"/>
      <c r="AY9" s="82"/>
      <c r="AZ9" s="82"/>
      <c r="BA9" s="82"/>
      <c r="BB9" s="82"/>
      <c r="BC9" s="82"/>
      <c r="BD9" s="82"/>
      <c r="BE9" s="82"/>
    </row>
    <row r="10" spans="1:57" s="83" customFormat="1" ht="17.25" customHeight="1">
      <c r="A10" s="346"/>
      <c r="B10" s="368"/>
      <c r="C10" s="370"/>
      <c r="D10" s="372"/>
      <c r="E10" s="80"/>
      <c r="F10" s="374"/>
      <c r="G10" s="374"/>
      <c r="H10" s="350"/>
      <c r="I10" s="359"/>
      <c r="J10" s="359"/>
      <c r="K10" s="350"/>
      <c r="L10" s="386"/>
      <c r="M10" s="387"/>
      <c r="N10" s="389"/>
      <c r="O10" s="387"/>
      <c r="P10" s="106"/>
      <c r="Q10" s="124"/>
      <c r="R10" s="387"/>
      <c r="S10" s="115"/>
      <c r="T10" s="387"/>
      <c r="U10" s="352"/>
      <c r="V10" s="354"/>
      <c r="W10" s="356"/>
      <c r="X10" s="390"/>
      <c r="Y10" s="99" t="s">
        <v>133</v>
      </c>
      <c r="Z10" s="116">
        <v>2700</v>
      </c>
      <c r="AA10" s="117">
        <v>3000</v>
      </c>
      <c r="AB10" s="357"/>
      <c r="AC10" s="99" t="s">
        <v>134</v>
      </c>
      <c r="AD10" s="116">
        <v>8600</v>
      </c>
      <c r="AE10" s="117">
        <v>9600</v>
      </c>
      <c r="AF10" s="390"/>
      <c r="AG10" s="362"/>
      <c r="AH10" s="357"/>
      <c r="AI10" s="349"/>
      <c r="AJ10" s="357"/>
      <c r="AK10" s="349"/>
      <c r="AL10" s="357"/>
      <c r="AM10" s="384"/>
      <c r="AN10" s="81"/>
      <c r="AO10" s="81"/>
      <c r="AP10" s="107"/>
      <c r="AQ10" s="107"/>
      <c r="AR10" s="382"/>
      <c r="AS10" s="82"/>
      <c r="AT10" s="82"/>
      <c r="AU10" s="82"/>
      <c r="AV10" s="82"/>
      <c r="AW10" s="82"/>
      <c r="AX10" s="82"/>
      <c r="AY10" s="82"/>
      <c r="AZ10" s="82"/>
      <c r="BA10" s="82"/>
      <c r="BB10" s="82"/>
      <c r="BC10" s="82"/>
      <c r="BD10" s="82"/>
      <c r="BE10" s="82"/>
    </row>
    <row r="11" spans="1:57" s="51" customFormat="1" ht="17.25" customHeight="1">
      <c r="A11" s="347" t="s">
        <v>150</v>
      </c>
      <c r="B11" s="368"/>
      <c r="C11" s="376" t="s">
        <v>135</v>
      </c>
      <c r="D11" s="378" t="s">
        <v>66</v>
      </c>
      <c r="E11" s="58"/>
      <c r="F11" s="373">
        <v>147170</v>
      </c>
      <c r="G11" s="373">
        <v>143470</v>
      </c>
      <c r="H11" s="350" t="s">
        <v>68</v>
      </c>
      <c r="I11" s="358">
        <v>1360</v>
      </c>
      <c r="J11" s="358">
        <v>1330</v>
      </c>
      <c r="K11" s="350" t="s">
        <v>68</v>
      </c>
      <c r="L11" s="385">
        <v>30220</v>
      </c>
      <c r="M11" s="387" t="s">
        <v>175</v>
      </c>
      <c r="N11" s="388">
        <v>300</v>
      </c>
      <c r="O11" s="350" t="s">
        <v>125</v>
      </c>
      <c r="P11" s="105" t="s">
        <v>156</v>
      </c>
      <c r="Q11" s="123">
        <v>1450</v>
      </c>
      <c r="R11" s="350" t="s">
        <v>125</v>
      </c>
      <c r="S11" s="128">
        <v>10</v>
      </c>
      <c r="T11" s="350" t="s">
        <v>125</v>
      </c>
      <c r="U11" s="351">
        <v>42950</v>
      </c>
      <c r="V11" s="353">
        <v>420</v>
      </c>
      <c r="W11" s="355" t="s">
        <v>67</v>
      </c>
      <c r="X11" s="357" t="s">
        <v>124</v>
      </c>
      <c r="Y11" s="46" t="s">
        <v>126</v>
      </c>
      <c r="Z11" s="55">
        <v>2100</v>
      </c>
      <c r="AA11" s="114">
        <v>2300</v>
      </c>
      <c r="AB11" s="357" t="s">
        <v>68</v>
      </c>
      <c r="AC11" s="46" t="s">
        <v>127</v>
      </c>
      <c r="AD11" s="55">
        <v>27000</v>
      </c>
      <c r="AE11" s="114">
        <v>30100</v>
      </c>
      <c r="AF11" s="357" t="s">
        <v>136</v>
      </c>
      <c r="AG11" s="360">
        <v>1640</v>
      </c>
      <c r="AH11" s="357" t="s">
        <v>128</v>
      </c>
      <c r="AI11" s="363">
        <v>0.09</v>
      </c>
      <c r="AJ11" s="357" t="s">
        <v>128</v>
      </c>
      <c r="AK11" s="363">
        <v>0.1</v>
      </c>
      <c r="AL11" s="365"/>
      <c r="AM11" s="118"/>
      <c r="AN11" s="45"/>
      <c r="AO11" s="45"/>
      <c r="AP11" s="96">
        <v>45</v>
      </c>
      <c r="AQ11" s="96">
        <v>46</v>
      </c>
      <c r="AR11" s="366">
        <v>6</v>
      </c>
      <c r="AS11" s="50"/>
      <c r="AT11" s="50"/>
      <c r="AU11" s="50"/>
      <c r="AV11" s="50"/>
      <c r="AW11" s="50"/>
      <c r="AX11" s="50"/>
      <c r="AY11" s="50"/>
      <c r="AZ11" s="50"/>
      <c r="BA11" s="50"/>
      <c r="BB11" s="50"/>
      <c r="BC11" s="50"/>
      <c r="BD11" s="50"/>
      <c r="BE11" s="50"/>
    </row>
    <row r="12" spans="1:57" s="51" customFormat="1" ht="17.25" customHeight="1">
      <c r="A12" s="347"/>
      <c r="B12" s="368"/>
      <c r="C12" s="377"/>
      <c r="D12" s="379"/>
      <c r="E12" s="58"/>
      <c r="F12" s="374"/>
      <c r="G12" s="374"/>
      <c r="H12" s="350"/>
      <c r="I12" s="359"/>
      <c r="J12" s="359"/>
      <c r="K12" s="350"/>
      <c r="L12" s="386"/>
      <c r="M12" s="387"/>
      <c r="N12" s="389"/>
      <c r="O12" s="350"/>
      <c r="P12" s="103" t="s">
        <v>157</v>
      </c>
      <c r="Q12" s="84">
        <v>2900</v>
      </c>
      <c r="R12" s="350"/>
      <c r="S12" s="128">
        <v>20</v>
      </c>
      <c r="T12" s="350"/>
      <c r="U12" s="352"/>
      <c r="V12" s="354"/>
      <c r="W12" s="356"/>
      <c r="X12" s="357"/>
      <c r="Y12" s="46" t="s">
        <v>129</v>
      </c>
      <c r="Z12" s="55">
        <v>2000</v>
      </c>
      <c r="AA12" s="114">
        <v>2200</v>
      </c>
      <c r="AB12" s="357"/>
      <c r="AC12" s="46" t="s">
        <v>130</v>
      </c>
      <c r="AD12" s="55">
        <v>14900</v>
      </c>
      <c r="AE12" s="114">
        <v>16600</v>
      </c>
      <c r="AF12" s="357"/>
      <c r="AG12" s="361"/>
      <c r="AH12" s="357"/>
      <c r="AI12" s="364"/>
      <c r="AJ12" s="357"/>
      <c r="AK12" s="364"/>
      <c r="AL12" s="365"/>
      <c r="AM12" s="119"/>
      <c r="AN12" s="45"/>
      <c r="AO12" s="45"/>
      <c r="AP12" s="96"/>
      <c r="AQ12" s="96"/>
      <c r="AR12" s="366"/>
      <c r="AS12" s="50"/>
      <c r="AT12" s="50"/>
      <c r="AU12" s="50"/>
      <c r="AV12" s="50"/>
      <c r="AW12" s="50"/>
      <c r="AX12" s="50"/>
      <c r="AY12" s="50"/>
      <c r="AZ12" s="50"/>
      <c r="BA12" s="50"/>
      <c r="BB12" s="50"/>
      <c r="BC12" s="50"/>
      <c r="BD12" s="50"/>
      <c r="BE12" s="50"/>
    </row>
    <row r="13" spans="1:57" s="51" customFormat="1" ht="17.25" customHeight="1">
      <c r="A13" s="347"/>
      <c r="B13" s="368"/>
      <c r="C13" s="377"/>
      <c r="D13" s="379"/>
      <c r="E13" s="58"/>
      <c r="F13" s="374"/>
      <c r="G13" s="374"/>
      <c r="H13" s="350"/>
      <c r="I13" s="359"/>
      <c r="J13" s="359"/>
      <c r="K13" s="350"/>
      <c r="L13" s="386"/>
      <c r="M13" s="387"/>
      <c r="N13" s="389"/>
      <c r="O13" s="350"/>
      <c r="P13" s="103" t="s">
        <v>158</v>
      </c>
      <c r="Q13" s="84">
        <v>4350</v>
      </c>
      <c r="R13" s="350"/>
      <c r="S13" s="128">
        <v>30</v>
      </c>
      <c r="T13" s="350"/>
      <c r="U13" s="352"/>
      <c r="V13" s="354"/>
      <c r="W13" s="356"/>
      <c r="X13" s="357"/>
      <c r="Y13" s="46" t="s">
        <v>131</v>
      </c>
      <c r="Z13" s="55">
        <v>1900</v>
      </c>
      <c r="AA13" s="114">
        <v>2100</v>
      </c>
      <c r="AB13" s="357"/>
      <c r="AC13" s="46" t="s">
        <v>132</v>
      </c>
      <c r="AD13" s="55">
        <v>13000</v>
      </c>
      <c r="AE13" s="114">
        <v>14400</v>
      </c>
      <c r="AF13" s="357"/>
      <c r="AG13" s="361"/>
      <c r="AH13" s="357"/>
      <c r="AI13" s="348" t="s">
        <v>139</v>
      </c>
      <c r="AJ13" s="357"/>
      <c r="AK13" s="348" t="s">
        <v>137</v>
      </c>
      <c r="AL13" s="365"/>
      <c r="AM13" s="120"/>
      <c r="AN13" s="45"/>
      <c r="AO13" s="45"/>
      <c r="AP13" s="96"/>
      <c r="AQ13" s="96"/>
      <c r="AR13" s="366"/>
      <c r="AS13" s="50"/>
      <c r="AT13" s="50"/>
      <c r="AU13" s="50"/>
      <c r="AV13" s="50"/>
      <c r="AW13" s="50"/>
      <c r="AX13" s="50"/>
      <c r="AY13" s="50"/>
      <c r="AZ13" s="50"/>
      <c r="BA13" s="50"/>
      <c r="BB13" s="50"/>
      <c r="BC13" s="50"/>
      <c r="BD13" s="50"/>
      <c r="BE13" s="50"/>
    </row>
    <row r="14" spans="1:57" s="51" customFormat="1" ht="17.25" customHeight="1">
      <c r="A14" s="347"/>
      <c r="B14" s="368"/>
      <c r="C14" s="377"/>
      <c r="D14" s="379"/>
      <c r="E14" s="58"/>
      <c r="F14" s="374"/>
      <c r="G14" s="374"/>
      <c r="H14" s="350"/>
      <c r="I14" s="359"/>
      <c r="J14" s="359"/>
      <c r="K14" s="350"/>
      <c r="L14" s="386"/>
      <c r="M14" s="387"/>
      <c r="N14" s="389"/>
      <c r="O14" s="350"/>
      <c r="P14" s="106"/>
      <c r="Q14" s="124"/>
      <c r="R14" s="350"/>
      <c r="S14" s="115"/>
      <c r="T14" s="350"/>
      <c r="U14" s="352"/>
      <c r="V14" s="354"/>
      <c r="W14" s="356"/>
      <c r="X14" s="357"/>
      <c r="Y14" s="99" t="s">
        <v>133</v>
      </c>
      <c r="Z14" s="116">
        <v>1800</v>
      </c>
      <c r="AA14" s="117">
        <v>2000</v>
      </c>
      <c r="AB14" s="357"/>
      <c r="AC14" s="99" t="s">
        <v>134</v>
      </c>
      <c r="AD14" s="116">
        <v>11600</v>
      </c>
      <c r="AE14" s="117">
        <v>12900</v>
      </c>
      <c r="AF14" s="357"/>
      <c r="AG14" s="362"/>
      <c r="AH14" s="357"/>
      <c r="AI14" s="349"/>
      <c r="AJ14" s="357"/>
      <c r="AK14" s="349"/>
      <c r="AL14" s="365"/>
      <c r="AM14" s="121"/>
      <c r="AN14" s="45"/>
      <c r="AO14" s="45"/>
      <c r="AP14" s="96"/>
      <c r="AQ14" s="96"/>
      <c r="AR14" s="366"/>
      <c r="AS14" s="50"/>
      <c r="AT14" s="50"/>
      <c r="AU14" s="50"/>
      <c r="AV14" s="50"/>
      <c r="AW14" s="50"/>
      <c r="AX14" s="50"/>
      <c r="AY14" s="50"/>
      <c r="AZ14" s="50"/>
      <c r="BA14" s="50"/>
      <c r="BB14" s="50"/>
      <c r="BC14" s="50"/>
      <c r="BD14" s="50"/>
      <c r="BE14" s="50"/>
    </row>
    <row r="15" spans="1:57">
      <c r="V15" s="63"/>
      <c r="W15" s="63"/>
      <c r="AM15" s="122"/>
    </row>
    <row r="16" spans="1:57">
      <c r="AM16" s="122"/>
    </row>
  </sheetData>
  <sheetProtection password="9207" sheet="1" objects="1" scenarios="1"/>
  <autoFilter ref="B4:WWS14"/>
  <mergeCells count="89">
    <mergeCell ref="AC5:AE5"/>
    <mergeCell ref="AK1:AK4"/>
    <mergeCell ref="AM1:AM4"/>
    <mergeCell ref="U5:W5"/>
    <mergeCell ref="Y5:AA5"/>
    <mergeCell ref="B1:B4"/>
    <mergeCell ref="C1:C4"/>
    <mergeCell ref="D1:D4"/>
    <mergeCell ref="F1:G1"/>
    <mergeCell ref="I1:J1"/>
    <mergeCell ref="L1:N2"/>
    <mergeCell ref="N11:N14"/>
    <mergeCell ref="AP1:AQ4"/>
    <mergeCell ref="AR1:AR4"/>
    <mergeCell ref="N3:N4"/>
    <mergeCell ref="S3:S4"/>
    <mergeCell ref="Z3:AA3"/>
    <mergeCell ref="AD3:AE3"/>
    <mergeCell ref="V4:W4"/>
    <mergeCell ref="P1:S2"/>
    <mergeCell ref="U1:W3"/>
    <mergeCell ref="Y1:AA2"/>
    <mergeCell ref="AC1:AE2"/>
    <mergeCell ref="AG1:AG4"/>
    <mergeCell ref="AI1:AI4"/>
    <mergeCell ref="L5:N5"/>
    <mergeCell ref="P5:S5"/>
    <mergeCell ref="J7:J10"/>
    <mergeCell ref="K7:K10"/>
    <mergeCell ref="L7:L10"/>
    <mergeCell ref="M7:M10"/>
    <mergeCell ref="L11:L14"/>
    <mergeCell ref="M11:M14"/>
    <mergeCell ref="AH7:AH10"/>
    <mergeCell ref="N7:N10"/>
    <mergeCell ref="O7:O10"/>
    <mergeCell ref="R7:R10"/>
    <mergeCell ref="T7:T10"/>
    <mergeCell ref="U7:U10"/>
    <mergeCell ref="V7:V10"/>
    <mergeCell ref="W7:W10"/>
    <mergeCell ref="X7:X10"/>
    <mergeCell ref="AB7:AB10"/>
    <mergeCell ref="AF7:AF10"/>
    <mergeCell ref="AG7:AG10"/>
    <mergeCell ref="AM7:AM8"/>
    <mergeCell ref="AR7:AR10"/>
    <mergeCell ref="AI7:AI8"/>
    <mergeCell ref="AK9:AK10"/>
    <mergeCell ref="AM9:AM10"/>
    <mergeCell ref="AJ7:AJ10"/>
    <mergeCell ref="AK7:AK8"/>
    <mergeCell ref="AL7:AL10"/>
    <mergeCell ref="I11:I14"/>
    <mergeCell ref="B7:B14"/>
    <mergeCell ref="C7:C10"/>
    <mergeCell ref="D7:D10"/>
    <mergeCell ref="F7:F10"/>
    <mergeCell ref="G7:G10"/>
    <mergeCell ref="H7:H10"/>
    <mergeCell ref="I7:I10"/>
    <mergeCell ref="C11:C14"/>
    <mergeCell ref="D11:D14"/>
    <mergeCell ref="F11:F14"/>
    <mergeCell ref="G11:G14"/>
    <mergeCell ref="H11:H14"/>
    <mergeCell ref="AK11:AK12"/>
    <mergeCell ref="AL11:AL14"/>
    <mergeCell ref="AR11:AR14"/>
    <mergeCell ref="AI13:AI14"/>
    <mergeCell ref="AK13:AK14"/>
    <mergeCell ref="AI11:AI12"/>
    <mergeCell ref="AJ11:AJ14"/>
    <mergeCell ref="A7:A10"/>
    <mergeCell ref="A11:A14"/>
    <mergeCell ref="AI9:AI10"/>
    <mergeCell ref="R11:R14"/>
    <mergeCell ref="T11:T14"/>
    <mergeCell ref="U11:U14"/>
    <mergeCell ref="V11:V14"/>
    <mergeCell ref="W11:W14"/>
    <mergeCell ref="X11:X14"/>
    <mergeCell ref="J11:J14"/>
    <mergeCell ref="K11:K14"/>
    <mergeCell ref="O11:O14"/>
    <mergeCell ref="AB11:AB14"/>
    <mergeCell ref="AF11:AF14"/>
    <mergeCell ref="AG11:AG14"/>
    <mergeCell ref="AH11:AH14"/>
  </mergeCells>
  <phoneticPr fontId="1"/>
  <pageMargins left="0.39370078740157483" right="0.39370078740157483" top="0.78740157480314965" bottom="0.39370078740157483" header="0.39370078740157483" footer="0.15748031496062992"/>
  <pageSetup paperSize="9" scale="62" pageOrder="overThenDown" orientation="portrait" r:id="rId1"/>
  <headerFooter differentFirst="1">
    <firstHeader>&amp;L&amp;"ＤＦ特太ゴシック体,標準"&amp;18小規模保育事業（Ｃ型）（保育認定）</firstHeader>
  </headerFooter>
  <colBreaks count="1" manualBreakCount="1">
    <brk id="23"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9"/>
  <sheetViews>
    <sheetView view="pageBreakPreview" zoomScale="90" zoomScaleNormal="100" zoomScaleSheetLayoutView="90" workbookViewId="0">
      <selection activeCell="W17" sqref="W17"/>
    </sheetView>
  </sheetViews>
  <sheetFormatPr defaultColWidth="2.5" defaultRowHeight="25.5" customHeight="1"/>
  <cols>
    <col min="1" max="1" width="23" style="69" customWidth="1"/>
    <col min="2" max="2" width="2.5" style="69" customWidth="1"/>
    <col min="3" max="21" width="2.625" style="69" customWidth="1"/>
    <col min="22" max="22" width="2.75" style="69" customWidth="1"/>
    <col min="23" max="23" width="57.375" style="79" customWidth="1"/>
    <col min="24" max="16384" width="2.5" style="69"/>
  </cols>
  <sheetData>
    <row r="1" spans="1:23" ht="25.5" customHeight="1">
      <c r="A1" s="67" t="s">
        <v>69</v>
      </c>
      <c r="B1" s="68"/>
      <c r="C1" s="68"/>
      <c r="D1" s="68"/>
      <c r="E1" s="68"/>
      <c r="F1" s="68"/>
      <c r="G1" s="68"/>
      <c r="H1" s="68"/>
      <c r="I1" s="68"/>
      <c r="J1" s="68"/>
      <c r="K1" s="68"/>
      <c r="L1" s="68"/>
      <c r="M1" s="68"/>
      <c r="N1" s="68"/>
      <c r="O1" s="68"/>
      <c r="P1" s="68"/>
      <c r="Q1" s="68"/>
      <c r="R1" s="68"/>
      <c r="S1" s="68"/>
      <c r="T1" s="68"/>
      <c r="U1" s="68"/>
      <c r="V1" s="68"/>
      <c r="W1" s="68"/>
    </row>
    <row r="3" spans="1:23" ht="30" customHeight="1">
      <c r="A3" s="431" t="s">
        <v>70</v>
      </c>
      <c r="B3" s="434" t="s">
        <v>141</v>
      </c>
      <c r="C3" s="431" t="s">
        <v>71</v>
      </c>
      <c r="D3" s="437"/>
      <c r="E3" s="437"/>
      <c r="F3" s="437"/>
      <c r="G3" s="437"/>
      <c r="H3" s="437"/>
      <c r="I3" s="437"/>
      <c r="J3" s="437"/>
      <c r="K3" s="437"/>
      <c r="L3" s="437"/>
      <c r="M3" s="437"/>
      <c r="N3" s="437"/>
      <c r="O3" s="437"/>
      <c r="P3" s="437"/>
      <c r="Q3" s="437"/>
      <c r="R3" s="437"/>
      <c r="S3" s="437"/>
      <c r="T3" s="437"/>
      <c r="U3" s="437"/>
      <c r="V3" s="434"/>
      <c r="W3" s="421" t="s">
        <v>72</v>
      </c>
    </row>
    <row r="4" spans="1:23" ht="20.100000000000001" customHeight="1">
      <c r="A4" s="432"/>
      <c r="B4" s="435"/>
      <c r="C4" s="438" t="s">
        <v>176</v>
      </c>
      <c r="D4" s="439"/>
      <c r="E4" s="439"/>
      <c r="F4" s="439"/>
      <c r="G4" s="439"/>
      <c r="H4" s="439"/>
      <c r="I4" s="439"/>
      <c r="J4" s="439"/>
      <c r="K4" s="439"/>
      <c r="L4" s="440">
        <v>48790</v>
      </c>
      <c r="M4" s="440"/>
      <c r="N4" s="440"/>
      <c r="O4" s="439" t="s">
        <v>177</v>
      </c>
      <c r="P4" s="439"/>
      <c r="Q4" s="439"/>
      <c r="R4" s="439"/>
      <c r="S4" s="439"/>
      <c r="T4" s="439"/>
      <c r="U4" s="439"/>
      <c r="V4" s="441"/>
      <c r="W4" s="422"/>
    </row>
    <row r="5" spans="1:23" ht="20.100000000000001" customHeight="1">
      <c r="A5" s="433"/>
      <c r="B5" s="436"/>
      <c r="C5" s="442" t="s">
        <v>178</v>
      </c>
      <c r="D5" s="443"/>
      <c r="E5" s="443"/>
      <c r="F5" s="443"/>
      <c r="G5" s="443"/>
      <c r="H5" s="443"/>
      <c r="I5" s="443"/>
      <c r="J5" s="443"/>
      <c r="K5" s="443"/>
      <c r="L5" s="444">
        <v>6100</v>
      </c>
      <c r="M5" s="444"/>
      <c r="N5" s="444"/>
      <c r="O5" s="443" t="s">
        <v>179</v>
      </c>
      <c r="P5" s="443"/>
      <c r="Q5" s="443"/>
      <c r="R5" s="443"/>
      <c r="S5" s="443"/>
      <c r="T5" s="443"/>
      <c r="U5" s="443"/>
      <c r="V5" s="445"/>
      <c r="W5" s="423"/>
    </row>
    <row r="6" spans="1:23" ht="25.5" customHeight="1">
      <c r="A6" s="130"/>
      <c r="B6" s="130"/>
      <c r="C6" s="130"/>
      <c r="D6" s="130"/>
      <c r="E6" s="130"/>
      <c r="F6" s="130"/>
      <c r="G6" s="130"/>
      <c r="H6" s="130"/>
      <c r="I6" s="130"/>
      <c r="J6" s="130"/>
      <c r="K6" s="130"/>
      <c r="L6" s="130"/>
      <c r="M6" s="130"/>
      <c r="N6" s="130"/>
      <c r="O6" s="130"/>
      <c r="P6" s="130"/>
      <c r="Q6" s="130"/>
      <c r="R6" s="130"/>
      <c r="S6" s="130"/>
      <c r="T6" s="130"/>
      <c r="U6" s="130"/>
      <c r="V6" s="130"/>
      <c r="W6" s="137"/>
    </row>
    <row r="7" spans="1:23" ht="30" customHeight="1">
      <c r="A7" s="431" t="s">
        <v>73</v>
      </c>
      <c r="B7" s="434" t="s">
        <v>142</v>
      </c>
      <c r="C7" s="424" t="s">
        <v>74</v>
      </c>
      <c r="D7" s="425"/>
      <c r="E7" s="425"/>
      <c r="F7" s="425"/>
      <c r="G7" s="425"/>
      <c r="H7" s="426">
        <v>1710</v>
      </c>
      <c r="I7" s="426"/>
      <c r="J7" s="426"/>
      <c r="K7" s="426"/>
      <c r="L7" s="427"/>
      <c r="M7" s="424" t="s">
        <v>75</v>
      </c>
      <c r="N7" s="425"/>
      <c r="O7" s="425"/>
      <c r="P7" s="425"/>
      <c r="Q7" s="425"/>
      <c r="R7" s="426">
        <v>1180</v>
      </c>
      <c r="S7" s="426"/>
      <c r="T7" s="426"/>
      <c r="U7" s="426"/>
      <c r="V7" s="427"/>
      <c r="W7" s="421" t="s">
        <v>76</v>
      </c>
    </row>
    <row r="8" spans="1:23" ht="30" customHeight="1">
      <c r="A8" s="432"/>
      <c r="B8" s="435"/>
      <c r="C8" s="424" t="s">
        <v>77</v>
      </c>
      <c r="D8" s="425"/>
      <c r="E8" s="425"/>
      <c r="F8" s="425"/>
      <c r="G8" s="425"/>
      <c r="H8" s="426">
        <v>1530</v>
      </c>
      <c r="I8" s="426"/>
      <c r="J8" s="426"/>
      <c r="K8" s="426"/>
      <c r="L8" s="427"/>
      <c r="M8" s="424" t="s">
        <v>78</v>
      </c>
      <c r="N8" s="425"/>
      <c r="O8" s="425"/>
      <c r="P8" s="425"/>
      <c r="Q8" s="425"/>
      <c r="R8" s="426">
        <v>110</v>
      </c>
      <c r="S8" s="426"/>
      <c r="T8" s="426"/>
      <c r="U8" s="426"/>
      <c r="V8" s="427"/>
      <c r="W8" s="422"/>
    </row>
    <row r="9" spans="1:23" ht="30" customHeight="1">
      <c r="A9" s="433"/>
      <c r="B9" s="436"/>
      <c r="C9" s="424" t="s">
        <v>79</v>
      </c>
      <c r="D9" s="425"/>
      <c r="E9" s="425"/>
      <c r="F9" s="425"/>
      <c r="G9" s="425"/>
      <c r="H9" s="426">
        <v>1510</v>
      </c>
      <c r="I9" s="426"/>
      <c r="J9" s="426"/>
      <c r="K9" s="426"/>
      <c r="L9" s="427"/>
      <c r="M9" s="428"/>
      <c r="N9" s="429"/>
      <c r="O9" s="429"/>
      <c r="P9" s="429"/>
      <c r="Q9" s="429"/>
      <c r="R9" s="429"/>
      <c r="S9" s="429"/>
      <c r="T9" s="429"/>
      <c r="U9" s="429"/>
      <c r="V9" s="430"/>
      <c r="W9" s="423"/>
    </row>
    <row r="10" spans="1:23" ht="25.5" customHeight="1">
      <c r="A10" s="131"/>
      <c r="B10" s="131"/>
      <c r="C10" s="131"/>
      <c r="D10" s="132"/>
      <c r="E10" s="132"/>
      <c r="F10" s="132"/>
      <c r="G10" s="132"/>
      <c r="H10" s="133"/>
      <c r="I10" s="133"/>
      <c r="J10" s="133"/>
      <c r="K10" s="133"/>
      <c r="L10" s="131"/>
      <c r="M10" s="133"/>
      <c r="N10" s="133"/>
      <c r="O10" s="133"/>
      <c r="P10" s="133"/>
      <c r="Q10" s="134"/>
      <c r="R10" s="134"/>
      <c r="S10" s="134"/>
      <c r="T10" s="134"/>
      <c r="U10" s="134"/>
      <c r="V10" s="134"/>
      <c r="W10" s="138"/>
    </row>
    <row r="11" spans="1:23" ht="30" customHeight="1">
      <c r="A11" s="135" t="s">
        <v>80</v>
      </c>
      <c r="B11" s="136" t="s">
        <v>143</v>
      </c>
      <c r="C11" s="411">
        <v>5970</v>
      </c>
      <c r="D11" s="412"/>
      <c r="E11" s="412"/>
      <c r="F11" s="412"/>
      <c r="G11" s="412"/>
      <c r="H11" s="412"/>
      <c r="I11" s="412"/>
      <c r="J11" s="412"/>
      <c r="K11" s="412"/>
      <c r="L11" s="412"/>
      <c r="M11" s="412"/>
      <c r="N11" s="412"/>
      <c r="O11" s="412"/>
      <c r="P11" s="412"/>
      <c r="Q11" s="412"/>
      <c r="R11" s="412"/>
      <c r="S11" s="412"/>
      <c r="T11" s="412"/>
      <c r="U11" s="412"/>
      <c r="V11" s="413"/>
      <c r="W11" s="139" t="s">
        <v>81</v>
      </c>
    </row>
    <row r="12" spans="1:23" ht="25.5" customHeight="1">
      <c r="A12" s="131"/>
      <c r="B12" s="131"/>
      <c r="C12" s="131"/>
      <c r="D12" s="132"/>
      <c r="E12" s="132"/>
      <c r="F12" s="132"/>
      <c r="G12" s="132"/>
      <c r="H12" s="133"/>
      <c r="I12" s="133"/>
      <c r="J12" s="133"/>
      <c r="K12" s="133"/>
      <c r="L12" s="131"/>
      <c r="M12" s="133"/>
      <c r="N12" s="133"/>
      <c r="O12" s="133"/>
      <c r="P12" s="133"/>
      <c r="Q12" s="134"/>
      <c r="R12" s="134"/>
      <c r="S12" s="134"/>
      <c r="T12" s="134"/>
      <c r="U12" s="134"/>
      <c r="V12" s="134"/>
      <c r="W12" s="140"/>
    </row>
    <row r="13" spans="1:23" ht="30" customHeight="1">
      <c r="A13" s="135" t="s">
        <v>82</v>
      </c>
      <c r="B13" s="136" t="s">
        <v>144</v>
      </c>
      <c r="C13" s="414">
        <v>149680</v>
      </c>
      <c r="D13" s="415"/>
      <c r="E13" s="415"/>
      <c r="F13" s="415"/>
      <c r="G13" s="415"/>
      <c r="H13" s="415"/>
      <c r="I13" s="415"/>
      <c r="J13" s="415"/>
      <c r="K13" s="415"/>
      <c r="L13" s="415"/>
      <c r="M13" s="415"/>
      <c r="N13" s="415"/>
      <c r="O13" s="415"/>
      <c r="P13" s="415"/>
      <c r="Q13" s="415"/>
      <c r="R13" s="415"/>
      <c r="S13" s="415"/>
      <c r="T13" s="415"/>
      <c r="U13" s="415"/>
      <c r="V13" s="416"/>
      <c r="W13" s="139" t="s">
        <v>81</v>
      </c>
    </row>
    <row r="14" spans="1:23" ht="25.5" customHeight="1">
      <c r="A14" s="70"/>
      <c r="B14" s="70"/>
      <c r="C14" s="70"/>
      <c r="D14" s="71"/>
      <c r="E14" s="71"/>
      <c r="F14" s="71"/>
      <c r="G14" s="71"/>
      <c r="H14" s="72"/>
      <c r="I14" s="72"/>
      <c r="J14" s="72"/>
      <c r="K14" s="72"/>
      <c r="L14" s="70"/>
      <c r="M14" s="73"/>
      <c r="N14" s="72"/>
      <c r="O14" s="72"/>
      <c r="P14" s="72"/>
      <c r="Q14" s="73"/>
      <c r="R14" s="73"/>
      <c r="S14" s="73"/>
      <c r="T14" s="73"/>
      <c r="U14" s="73"/>
      <c r="V14" s="73"/>
      <c r="W14" s="77"/>
    </row>
    <row r="15" spans="1:23" ht="30" customHeight="1">
      <c r="A15" s="74" t="s">
        <v>83</v>
      </c>
      <c r="B15" s="75" t="s">
        <v>145</v>
      </c>
      <c r="C15" s="417">
        <v>150000</v>
      </c>
      <c r="D15" s="417"/>
      <c r="E15" s="417"/>
      <c r="F15" s="417"/>
      <c r="G15" s="417"/>
      <c r="H15" s="417"/>
      <c r="I15" s="417"/>
      <c r="J15" s="417"/>
      <c r="K15" s="417"/>
      <c r="L15" s="417"/>
      <c r="M15" s="417"/>
      <c r="N15" s="417"/>
      <c r="O15" s="417"/>
      <c r="P15" s="417"/>
      <c r="Q15" s="417"/>
      <c r="R15" s="417"/>
      <c r="S15" s="417"/>
      <c r="T15" s="417"/>
      <c r="U15" s="417"/>
      <c r="V15" s="418"/>
      <c r="W15" s="76" t="s">
        <v>81</v>
      </c>
    </row>
    <row r="16" spans="1:23" ht="25.5" customHeight="1">
      <c r="A16" s="70"/>
      <c r="B16" s="70"/>
      <c r="C16" s="70"/>
      <c r="D16" s="71"/>
      <c r="E16" s="71"/>
      <c r="F16" s="71"/>
      <c r="G16" s="71"/>
      <c r="H16" s="72"/>
      <c r="I16" s="72"/>
      <c r="J16" s="72"/>
      <c r="K16" s="72"/>
      <c r="L16" s="70"/>
      <c r="M16" s="73"/>
      <c r="N16" s="72"/>
      <c r="O16" s="72"/>
      <c r="P16" s="72"/>
      <c r="Q16" s="73"/>
      <c r="R16" s="73"/>
      <c r="S16" s="73"/>
      <c r="T16" s="73"/>
      <c r="U16" s="73"/>
      <c r="V16" s="73"/>
      <c r="W16" s="78" t="s">
        <v>146</v>
      </c>
    </row>
    <row r="17" spans="1:23" ht="30" customHeight="1">
      <c r="A17" s="74" t="s">
        <v>85</v>
      </c>
      <c r="B17" s="75" t="s">
        <v>147</v>
      </c>
      <c r="C17" s="419">
        <v>120000</v>
      </c>
      <c r="D17" s="419"/>
      <c r="E17" s="419"/>
      <c r="F17" s="419"/>
      <c r="G17" s="419"/>
      <c r="H17" s="419"/>
      <c r="I17" s="419"/>
      <c r="J17" s="419"/>
      <c r="K17" s="419"/>
      <c r="L17" s="419"/>
      <c r="M17" s="419"/>
      <c r="N17" s="419"/>
      <c r="O17" s="419"/>
      <c r="P17" s="419"/>
      <c r="Q17" s="419"/>
      <c r="R17" s="419"/>
      <c r="S17" s="419"/>
      <c r="T17" s="419"/>
      <c r="U17" s="419"/>
      <c r="V17" s="420"/>
      <c r="W17" s="76" t="s">
        <v>81</v>
      </c>
    </row>
    <row r="18" spans="1:23" ht="25.5" customHeight="1">
      <c r="A18" s="70"/>
      <c r="B18" s="70"/>
      <c r="C18" s="70"/>
      <c r="D18" s="71"/>
      <c r="E18" s="71"/>
      <c r="F18" s="71"/>
      <c r="G18" s="71"/>
      <c r="H18" s="72"/>
      <c r="I18" s="72"/>
      <c r="J18" s="72"/>
      <c r="K18" s="72"/>
      <c r="L18" s="70"/>
      <c r="M18" s="73"/>
      <c r="N18" s="72"/>
      <c r="O18" s="72"/>
      <c r="P18" s="72"/>
      <c r="Q18" s="73"/>
      <c r="R18" s="73"/>
      <c r="S18" s="73"/>
      <c r="T18" s="73"/>
      <c r="U18" s="73"/>
      <c r="V18" s="73"/>
      <c r="W18" s="78" t="s">
        <v>84</v>
      </c>
    </row>
    <row r="19" spans="1:23" ht="30" customHeight="1">
      <c r="A19" s="74" t="s">
        <v>86</v>
      </c>
      <c r="B19" s="75" t="s">
        <v>148</v>
      </c>
      <c r="C19" s="419">
        <v>150000</v>
      </c>
      <c r="D19" s="419"/>
      <c r="E19" s="419"/>
      <c r="F19" s="419"/>
      <c r="G19" s="419"/>
      <c r="H19" s="419"/>
      <c r="I19" s="419"/>
      <c r="J19" s="419"/>
      <c r="K19" s="419"/>
      <c r="L19" s="419"/>
      <c r="M19" s="419"/>
      <c r="N19" s="419"/>
      <c r="O19" s="419"/>
      <c r="P19" s="419"/>
      <c r="Q19" s="419"/>
      <c r="R19" s="419"/>
      <c r="S19" s="419"/>
      <c r="T19" s="419"/>
      <c r="U19" s="419"/>
      <c r="V19" s="420"/>
      <c r="W19" s="76" t="s">
        <v>81</v>
      </c>
    </row>
  </sheetData>
  <sheetProtection password="9207" sheet="1" objects="1" scenarios="1"/>
  <mergeCells count="29">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C17:V17"/>
    <mergeCell ref="C19:V19"/>
  </mergeCells>
  <phoneticPr fontId="1"/>
  <printOptions horizontalCentered="1"/>
  <pageMargins left="0.39370078740157483" right="0.39370078740157483" top="0.39370078740157483" bottom="0.39370078740157483" header="0.31496062992125984" footer="0.1574803149606299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積算表</vt:lpstr>
      <vt:lpstr>加算区分</vt:lpstr>
      <vt:lpstr>保育単価表（Ｃ型）</vt:lpstr>
      <vt:lpstr>保育単価表（Ｃ型）②</vt:lpstr>
      <vt:lpstr>積算表!Print_Area</vt:lpstr>
      <vt:lpstr>'保育単価表（Ｃ型）'!Print_Area</vt:lpstr>
      <vt:lpstr>'保育単価表（Ｃ型）'!Print_Titles</vt:lpstr>
      <vt:lpstr>資格</vt:lpstr>
      <vt:lpstr>資格人数</vt:lpstr>
      <vt:lpstr>単価表</vt:lpstr>
      <vt:lpstr>定員</vt:lpstr>
      <vt:lpstr>平均勤続年数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2017-06-29T04:32:16Z</cp:lastPrinted>
  <dcterms:created xsi:type="dcterms:W3CDTF">2017-06-06T04:26:55Z</dcterms:created>
  <dcterms:modified xsi:type="dcterms:W3CDTF">2019-09-10T00:27:07Z</dcterms:modified>
</cp:coreProperties>
</file>