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2_給付費・向上支援費\003_処遇改善\01_処遇改善\010_新制度_2015(H27)から\01　積算表\2019_積算表\020_処遇1積算表\"/>
    </mc:Choice>
  </mc:AlternateContent>
  <bookViews>
    <workbookView xWindow="0" yWindow="0" windowWidth="20490" windowHeight="6960"/>
  </bookViews>
  <sheets>
    <sheet name="積算表" sheetId="2" r:id="rId1"/>
    <sheet name="加算区分" sheetId="3" state="hidden" r:id="rId2"/>
    <sheet name="保育単価表（Ａ型）" sheetId="4" state="hidden" r:id="rId3"/>
    <sheet name="保育単価表（Ａ型）②" sheetId="5" state="hidden" r:id="rId4"/>
  </sheets>
  <definedNames>
    <definedName name="_Fill" localSheetId="1" hidden="1">#REF!</definedName>
    <definedName name="_Fill" hidden="1">#REF!</definedName>
    <definedName name="_xlnm._FilterDatabase" localSheetId="2" hidden="1">'保育単価表（Ａ型）'!$B$4:$WXK$22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積算表!$A$1:$AJ$46</definedName>
    <definedName name="_xlnm.Print_Area" localSheetId="2">'保育単価表（Ａ型）'!$A$1:$BD$23</definedName>
    <definedName name="_xlnm.Print_Titles" localSheetId="2">'保育単価表（Ａ型）'!$B:$E,'保育単価表（Ａ型）'!$1:$6</definedName>
    <definedName name="単価表">'保育単価表（Ａ型）'!$A$6:$BD$22</definedName>
    <definedName name="定員">積算表!$AS$2:$AT$19</definedName>
    <definedName name="定員Ⅱ">積算表!#REF!</definedName>
    <definedName name="平均勤続年数">加算区分!$B$3:$F$14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8" i="2" l="1"/>
  <c r="AG38" i="2"/>
  <c r="AE38" i="2"/>
  <c r="AC38" i="2"/>
  <c r="AA38" i="2"/>
  <c r="Y38" i="2"/>
  <c r="W38" i="2"/>
  <c r="U38" i="2"/>
  <c r="S38" i="2"/>
  <c r="Q38" i="2"/>
  <c r="O38" i="2"/>
  <c r="M38" i="2"/>
  <c r="AI37" i="2"/>
  <c r="AG37" i="2"/>
  <c r="AE37" i="2"/>
  <c r="AC37" i="2"/>
  <c r="AA37" i="2"/>
  <c r="Y37" i="2"/>
  <c r="W37" i="2"/>
  <c r="U37" i="2"/>
  <c r="S37" i="2"/>
  <c r="Q37" i="2"/>
  <c r="O37" i="2"/>
  <c r="M37" i="2"/>
  <c r="AI36" i="2"/>
  <c r="AG36" i="2"/>
  <c r="AE36" i="2"/>
  <c r="AC36" i="2"/>
  <c r="AA36" i="2"/>
  <c r="Y36" i="2"/>
  <c r="W36" i="2"/>
  <c r="U36" i="2"/>
  <c r="S36" i="2"/>
  <c r="Q36" i="2"/>
  <c r="O36" i="2"/>
  <c r="M36" i="2"/>
  <c r="M21" i="2" l="1"/>
  <c r="M35" i="2" l="1"/>
  <c r="O35" i="2"/>
  <c r="Q35" i="2"/>
  <c r="S35" i="2"/>
  <c r="U35" i="2"/>
  <c r="W35" i="2"/>
  <c r="Y35" i="2"/>
  <c r="AA35" i="2"/>
  <c r="AC35" i="2"/>
  <c r="AE35" i="2"/>
  <c r="AG35" i="2"/>
  <c r="AI35" i="2"/>
  <c r="K38" i="2" l="1"/>
  <c r="K36" i="2"/>
  <c r="S21" i="2" l="1"/>
  <c r="AE16" i="2" l="1"/>
  <c r="F14" i="3" l="1"/>
  <c r="F13" i="3"/>
  <c r="F12" i="3"/>
  <c r="F11" i="3"/>
  <c r="F10" i="3"/>
  <c r="F9" i="3"/>
  <c r="F8" i="3"/>
  <c r="F7" i="3"/>
  <c r="F6" i="3"/>
  <c r="F5" i="3"/>
  <c r="F4" i="3"/>
  <c r="F3" i="3"/>
  <c r="AY9" i="2"/>
  <c r="U1" i="2"/>
  <c r="Q30" i="2" l="1"/>
  <c r="M30" i="2"/>
  <c r="S30" i="2"/>
  <c r="O30" i="2"/>
  <c r="Q32" i="2"/>
  <c r="S32" i="2"/>
  <c r="AY8" i="2"/>
  <c r="AY6" i="2"/>
  <c r="AY7" i="2"/>
  <c r="AY4" i="2"/>
  <c r="S33" i="2" l="1"/>
  <c r="AA33" i="2"/>
  <c r="AI33" i="2"/>
  <c r="W31" i="2"/>
  <c r="AE31" i="2"/>
  <c r="Q31" i="2"/>
  <c r="AG30" i="2"/>
  <c r="Y33" i="2"/>
  <c r="AG33" i="2"/>
  <c r="AC31" i="2"/>
  <c r="AI30" i="2"/>
  <c r="U33" i="2"/>
  <c r="AC33" i="2"/>
  <c r="O33" i="2"/>
  <c r="Y31" i="2"/>
  <c r="AG31" i="2"/>
  <c r="O31" i="2"/>
  <c r="AE30" i="2"/>
  <c r="Q33" i="2"/>
  <c r="U31" i="2"/>
  <c r="S31" i="2"/>
  <c r="S34" i="2" s="1"/>
  <c r="S42" i="2" s="1"/>
  <c r="S43" i="2" s="1"/>
  <c r="W33" i="2"/>
  <c r="AE33" i="2"/>
  <c r="M33" i="2"/>
  <c r="AA31" i="2"/>
  <c r="AI31" i="2"/>
  <c r="M31" i="2"/>
  <c r="AC30" i="2"/>
  <c r="Y30" i="2"/>
  <c r="W30" i="2"/>
  <c r="U30" i="2"/>
  <c r="AA30" i="2"/>
  <c r="Y32" i="2"/>
  <c r="AA32" i="2"/>
  <c r="AI32" i="2"/>
  <c r="AG32" i="2"/>
  <c r="S41" i="2" l="1"/>
  <c r="O40" i="2"/>
  <c r="S40" i="2"/>
  <c r="O41" i="2"/>
  <c r="AA34" i="2"/>
  <c r="AA42" i="2" s="1"/>
  <c r="AA43" i="2" s="1"/>
  <c r="O34" i="2"/>
  <c r="O42" i="2" s="1"/>
  <c r="O43" i="2" s="1"/>
  <c r="Q40" i="2"/>
  <c r="Q41" i="2"/>
  <c r="AI34" i="2"/>
  <c r="AI42" i="2" s="1"/>
  <c r="AI43" i="2" s="1"/>
  <c r="Q34" i="2"/>
  <c r="Q42" i="2" s="1"/>
  <c r="Q43" i="2" s="1"/>
  <c r="M34" i="2"/>
  <c r="M42" i="2" s="1"/>
  <c r="M43" i="2" s="1"/>
  <c r="AC34" i="2"/>
  <c r="AC42" i="2" s="1"/>
  <c r="AC43" i="2" s="1"/>
  <c r="Y34" i="2"/>
  <c r="Y42" i="2" s="1"/>
  <c r="Y43" i="2" s="1"/>
  <c r="AG34" i="2"/>
  <c r="AG42" i="2" s="1"/>
  <c r="AG43" i="2" s="1"/>
  <c r="U34" i="2"/>
  <c r="U42" i="2" s="1"/>
  <c r="U43" i="2" s="1"/>
  <c r="AE34" i="2"/>
  <c r="AE42" i="2" s="1"/>
  <c r="AE43" i="2" s="1"/>
  <c r="W34" i="2"/>
  <c r="W42" i="2" s="1"/>
  <c r="W43" i="2" s="1"/>
  <c r="AE41" i="2" l="1"/>
  <c r="AC40" i="2"/>
  <c r="AE40" i="2"/>
  <c r="AC41" i="2"/>
  <c r="U41" i="2"/>
  <c r="W40" i="2"/>
  <c r="AA40" i="2"/>
  <c r="W41" i="2"/>
  <c r="Y40" i="2"/>
  <c r="U40" i="2"/>
  <c r="AG40" i="2"/>
  <c r="AI40" i="2"/>
  <c r="Y41" i="2"/>
  <c r="M40" i="2"/>
  <c r="M45" i="2" s="1"/>
  <c r="AG41" i="2"/>
  <c r="AI41" i="2"/>
  <c r="M41" i="2"/>
  <c r="AA41" i="2"/>
  <c r="M46" i="2" l="1"/>
  <c r="M23" i="2" s="1"/>
  <c r="M44" i="2" l="1"/>
</calcChain>
</file>

<file path=xl/sharedStrings.xml><?xml version="1.0" encoding="utf-8"?>
<sst xmlns="http://schemas.openxmlformats.org/spreadsheetml/2006/main" count="278" uniqueCount="209">
  <si>
    <t>区</t>
    <rPh sb="0" eb="1">
      <t>ク</t>
    </rPh>
    <phoneticPr fontId="4"/>
  </si>
  <si>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</si>
  <si>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</si>
  <si>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</si>
  <si>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</si>
  <si>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施設・事業所名</t>
    <rPh sb="0" eb="2">
      <t>シセツ</t>
    </rPh>
    <rPh sb="3" eb="6">
      <t>ジギョウショ</t>
    </rPh>
    <rPh sb="6" eb="7">
      <t>メイ</t>
    </rPh>
    <phoneticPr fontId="8"/>
  </si>
  <si>
    <t>３歳児</t>
    <rPh sb="1" eb="3">
      <t>サイジ</t>
    </rPh>
    <phoneticPr fontId="8"/>
  </si>
  <si>
    <t>担当者名</t>
    <rPh sb="0" eb="3">
      <t>タントウシャ</t>
    </rPh>
    <rPh sb="3" eb="4">
      <t>メイ</t>
    </rPh>
    <phoneticPr fontId="4"/>
  </si>
  <si>
    <t>２歳児</t>
    <rPh sb="1" eb="2">
      <t>サイ</t>
    </rPh>
    <rPh sb="2" eb="3">
      <t>ジ</t>
    </rPh>
    <phoneticPr fontId="8"/>
  </si>
  <si>
    <t>電話番号</t>
    <rPh sb="0" eb="2">
      <t>デンワ</t>
    </rPh>
    <rPh sb="2" eb="4">
      <t>バンゴウ</t>
    </rPh>
    <phoneticPr fontId="4"/>
  </si>
  <si>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</si>
  <si>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</si>
  <si>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</si>
  <si>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</si>
  <si>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</si>
  <si>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</si>
  <si>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</si>
  <si>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</si>
  <si>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</si>
  <si>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</si>
  <si>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</si>
  <si>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</si>
  <si>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</si>
  <si>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</si>
  <si>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</si>
  <si>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</si>
  <si>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</si>
  <si>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</si>
  <si>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</si>
  <si>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</si>
  <si>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</si>
  <si>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</si>
  <si>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常態的に土曜日に閉所する場合（賃金改善要件分）</t>
    <rPh sb="0" eb="2">
      <t>ジョウタイ</t>
    </rPh>
    <rPh sb="2" eb="3">
      <t>テキ</t>
    </rPh>
    <rPh sb="4" eb="7">
      <t>ドヨウビ</t>
    </rPh>
    <rPh sb="8" eb="10">
      <t>ヘイショ</t>
    </rPh>
    <rPh sb="12" eb="14">
      <t>バアイ</t>
    </rPh>
    <phoneticPr fontId="8"/>
  </si>
  <si>
    <t>定員を恒常的に超過する場合</t>
    <rPh sb="0" eb="2">
      <t>テイイン</t>
    </rPh>
    <rPh sb="3" eb="6">
      <t>コウジョウテキ</t>
    </rPh>
    <rPh sb="7" eb="9">
      <t>チョウカ</t>
    </rPh>
    <rPh sb="11" eb="13">
      <t>バアイ</t>
    </rPh>
    <phoneticPr fontId="8"/>
  </si>
  <si>
    <t>―</t>
  </si>
  <si>
    <t>③合計（基礎分）</t>
    <rPh sb="1" eb="3">
      <t>ゴウケイ</t>
    </rPh>
    <phoneticPr fontId="4"/>
  </si>
  <si>
    <t>③合計（賃金改善要件分）</t>
    <rPh sb="1" eb="3">
      <t>ゴウケイ</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</si>
  <si>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</si>
  <si>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</si>
  <si>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</si>
  <si>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</si>
  <si>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</si>
  <si>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</si>
  <si>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</si>
  <si>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</si>
  <si>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</si>
  <si>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</si>
  <si>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</si>
  <si>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</si>
  <si>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</si>
  <si>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</si>
  <si>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</si>
  <si>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</si>
  <si>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</si>
  <si>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</si>
  <si>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</si>
  <si>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</si>
  <si>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</si>
  <si>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</si>
  <si>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</si>
  <si>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t>処遇改善等加算Ⅰ</t>
    <phoneticPr fontId="5"/>
  </si>
  <si>
    <t>管理者設置加算</t>
    <rPh sb="0" eb="3">
      <t>カンリシャ</t>
    </rPh>
    <rPh sb="3" eb="5">
      <t>セッチ</t>
    </rPh>
    <rPh sb="5" eb="7">
      <t>カサン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</si>
  <si>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</si>
  <si>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</si>
  <si>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</si>
  <si>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</si>
  <si>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</si>
  <si>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連携施設を設定しない場合</t>
    <phoneticPr fontId="5"/>
  </si>
  <si>
    <t>食事の搬入について自園調理又は連携施設等からの搬入以外の方法による場合</t>
    <phoneticPr fontId="5"/>
  </si>
  <si>
    <t>常態的に土曜日に閉所する場合</t>
    <rPh sb="0" eb="3">
      <t>ジョウタイテキ</t>
    </rPh>
    <rPh sb="4" eb="7">
      <t>ドヨウビ</t>
    </rPh>
    <rPh sb="8" eb="10">
      <t>ヘイショ</t>
    </rPh>
    <rPh sb="12" eb="14">
      <t>バアイ</t>
    </rPh>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</si>
  <si>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</si>
  <si>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</si>
  <si>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</si>
  <si>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</si>
  <si>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</si>
  <si>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</si>
  <si>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</si>
  <si>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</si>
  <si>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処遇改善
等加算Ⅰ</t>
    <phoneticPr fontId="5"/>
  </si>
  <si>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</si>
  <si>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</si>
  <si>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</si>
  <si>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</si>
  <si>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</si>
  <si>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</si>
  <si>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</si>
  <si>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</si>
  <si>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</si>
  <si>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</si>
  <si>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⑥</t>
    <phoneticPr fontId="5"/>
  </si>
  <si>
    <t>⑥</t>
    <phoneticPr fontId="5"/>
  </si>
  <si>
    <t>⑦</t>
    <phoneticPr fontId="5"/>
  </si>
  <si>
    <t>⑦</t>
    <phoneticPr fontId="5"/>
  </si>
  <si>
    <t>⑧</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</si>
  <si>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</si>
  <si>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</si>
  <si>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</si>
  <si>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</si>
  <si>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</si>
  <si>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</si>
  <si>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</si>
  <si>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</si>
  <si>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</si>
  <si>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</si>
  <si>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</si>
  <si>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</si>
  <si>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</si>
  <si>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</si>
  <si>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</si>
  <si>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</si>
  <si>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Ａ地域</t>
    <phoneticPr fontId="5"/>
  </si>
  <si>
    <t>ａ地域</t>
    <phoneticPr fontId="5"/>
  </si>
  <si>
    <t>－</t>
    <phoneticPr fontId="5"/>
  </si>
  <si>
    <t>(⑥＋⑦＋⑫)</t>
    <phoneticPr fontId="5"/>
  </si>
  <si>
    <t>(⑥＋⑦
　＋⑩＋⑫)</t>
    <phoneticPr fontId="5"/>
  </si>
  <si>
    <t>(⑥～⑰)</t>
    <phoneticPr fontId="5"/>
  </si>
  <si>
    <t>　 　　 ～　210人</t>
    <rPh sb="10" eb="11">
      <t>ニン</t>
    </rPh>
    <phoneticPr fontId="5"/>
  </si>
  <si>
    <t>ｂ地域</t>
    <phoneticPr fontId="5"/>
  </si>
  <si>
    <t>＋</t>
    <phoneticPr fontId="5"/>
  </si>
  <si>
    <t>　 280人～　349人</t>
    <rPh sb="5" eb="6">
      <t>ニン</t>
    </rPh>
    <rPh sb="11" eb="12">
      <t>ニン</t>
    </rPh>
    <phoneticPr fontId="5"/>
  </si>
  <si>
    <t>×加算率</t>
    <rPh sb="1" eb="4">
      <t>カサンリツ</t>
    </rPh>
    <phoneticPr fontId="5"/>
  </si>
  <si>
    <t>Ｃ地域</t>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</si>
  <si>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</si>
  <si>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</si>
  <si>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</si>
  <si>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各月初日の</t>
    <rPh sb="0" eb="2">
      <t>カクツキ</t>
    </rPh>
    <rPh sb="2" eb="4">
      <t>ショニチ</t>
    </rPh>
    <phoneticPr fontId="5"/>
  </si>
  <si>
    <t>13人
　から
19人
　まで</t>
    <rPh sb="2" eb="3">
      <t>ニン</t>
    </rPh>
    <rPh sb="10" eb="11">
      <t>ニン</t>
    </rPh>
    <phoneticPr fontId="8"/>
  </si>
  <si>
    <t>　 560人～　629人</t>
    <rPh sb="5" eb="6">
      <t>ニン</t>
    </rPh>
    <rPh sb="11" eb="12">
      <t>ニン</t>
    </rPh>
    <phoneticPr fontId="5"/>
  </si>
  <si>
    <t>利用子ども数</t>
    <rPh sb="0" eb="2">
      <t>リヨウ</t>
    </rPh>
    <rPh sb="2" eb="3">
      <t>コ</t>
    </rPh>
    <rPh sb="5" eb="6">
      <t>スウ</t>
    </rPh>
    <phoneticPr fontId="5"/>
  </si>
  <si>
    <t>＋</t>
    <phoneticPr fontId="5"/>
  </si>
  <si>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</si>
  <si>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　 630人～　699人</t>
    <rPh sb="5" eb="6">
      <t>ニン</t>
    </rPh>
    <rPh sb="11" eb="12">
      <t>ニン</t>
    </rPh>
    <phoneticPr fontId="5"/>
  </si>
  <si>
    <t xml:space="preserve"> 　700人～　769人</t>
    <rPh sb="5" eb="6">
      <t>ニン</t>
    </rPh>
    <rPh sb="11" eb="12">
      <t>ニン</t>
    </rPh>
    <phoneticPr fontId="5"/>
  </si>
  <si>
    <t>Ｂ地域</t>
    <phoneticPr fontId="5"/>
  </si>
  <si>
    <t>20人～30人</t>
    <rPh sb="2" eb="3">
      <t>ニン</t>
    </rPh>
    <rPh sb="6" eb="7">
      <t>ニン</t>
    </rPh>
    <phoneticPr fontId="5"/>
  </si>
  <si>
    <t xml:space="preserve"> 　770人～　839人</t>
    <rPh sb="5" eb="6">
      <t>ニン</t>
    </rPh>
    <rPh sb="11" eb="12">
      <t>ニン</t>
    </rPh>
    <phoneticPr fontId="5"/>
  </si>
  <si>
    <t>　 840人～　909人</t>
  </si>
  <si>
    <t>31人～40人</t>
    <rPh sb="2" eb="3">
      <t>ニン</t>
    </rPh>
    <rPh sb="6" eb="7">
      <t>ニン</t>
    </rPh>
    <phoneticPr fontId="5"/>
  </si>
  <si>
    <t xml:space="preserve"> 　910人～　979人</t>
    <rPh sb="5" eb="6">
      <t>ニン</t>
    </rPh>
    <rPh sb="11" eb="12">
      <t>ニン</t>
    </rPh>
    <phoneticPr fontId="5"/>
  </si>
  <si>
    <t>　 980人～1,049人</t>
    <rPh sb="5" eb="6">
      <t>ニン</t>
    </rPh>
    <rPh sb="12" eb="13">
      <t>ニン</t>
    </rPh>
    <phoneticPr fontId="5"/>
  </si>
  <si>
    <t>41人～</t>
    <rPh sb="2" eb="3">
      <t>ニン</t>
    </rPh>
    <phoneticPr fontId="5"/>
  </si>
  <si>
    <t xml:space="preserve"> 1,050人～</t>
    <rPh sb="6" eb="7">
      <t>ニン</t>
    </rPh>
    <phoneticPr fontId="5"/>
  </si>
  <si>
    <t>16/100
地域</t>
    <phoneticPr fontId="8"/>
  </si>
  <si>
    <t>Ｄ地域</t>
    <phoneticPr fontId="5"/>
  </si>
  <si>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</si>
  <si>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</si>
  <si>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</si>
  <si>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</si>
  <si>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</si>
  <si>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⑳</t>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</si>
  <si>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</si>
  <si>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</si>
  <si>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</si>
  <si>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</si>
  <si>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</si>
  <si>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</si>
  <si>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</si>
  <si>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㉑</t>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</si>
  <si>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</si>
  <si>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</si>
  <si>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</si>
  <si>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</si>
  <si>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</si>
  <si>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栄養管理加算</t>
    <rPh sb="0" eb="2">
      <t>エイヨウ</t>
    </rPh>
    <rPh sb="2" eb="4">
      <t>カンリ</t>
    </rPh>
    <rPh sb="4" eb="6">
      <t>カサン</t>
    </rPh>
    <phoneticPr fontId="8"/>
  </si>
  <si>
    <t>㉔</t>
    <phoneticPr fontId="8"/>
  </si>
  <si>
    <t>第三者評価受審加算</t>
    <rPh sb="0" eb="3">
      <t>ダイサンシャ</t>
    </rPh>
    <rPh sb="3" eb="5">
      <t>ヒョウカ</t>
    </rPh>
    <rPh sb="5" eb="7">
      <t>ジュシン</t>
    </rPh>
    <rPh sb="7" eb="9">
      <t>カサン</t>
    </rPh>
    <phoneticPr fontId="8"/>
  </si>
  <si>
    <t>㉕</t>
    <phoneticPr fontId="8"/>
  </si>
  <si>
    <t>（ 注 ）年度の初日の前日における満年齢に応じて月額を調整</t>
    <phoneticPr fontId="5"/>
  </si>
  <si>
    <t>12１，２歳児</t>
    <rPh sb="5" eb="6">
      <t>サイ</t>
    </rPh>
    <rPh sb="6" eb="7">
      <t>ジ</t>
    </rPh>
    <phoneticPr fontId="5"/>
  </si>
  <si>
    <t>12乳児</t>
    <rPh sb="2" eb="4">
      <t>ニュウジ</t>
    </rPh>
    <phoneticPr fontId="5"/>
  </si>
  <si>
    <t>19１，２歳児</t>
    <rPh sb="5" eb="6">
      <t>サイ</t>
    </rPh>
    <rPh sb="6" eb="7">
      <t>ジ</t>
    </rPh>
    <phoneticPr fontId="5"/>
  </si>
  <si>
    <t>19乳児</t>
    <rPh sb="2" eb="4">
      <t>ニュウジ</t>
    </rPh>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</si>
  <si>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</si>
  <si>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</si>
  <si>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</si>
  <si>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</si>
  <si>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管理者設置加算</t>
    <rPh sb="0" eb="3">
      <t>カンリシャ</t>
    </rPh>
    <rPh sb="3" eb="5">
      <t>セッチ</t>
    </rPh>
    <rPh sb="5" eb="7">
      <t>カサン</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</si>
  <si>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</si>
  <si>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</si>
  <si>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食事の搬入について自園調理又は連携施設等からの搬入以外の方法による場合（基礎分）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キソ</t>
    </rPh>
    <rPh sb="38" eb="39">
      <t>ブン</t>
    </rPh>
    <phoneticPr fontId="1"/>
  </si>
  <si>
    <t>食事の搬入について自園調理又は連携施設等からの搬入以外の方法による場合（賃金改善要件分）</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rPh sb="36" eb="38">
      <t>チンギン</t>
    </rPh>
    <rPh sb="38" eb="40">
      <t>カイゼン</t>
    </rPh>
    <rPh sb="40" eb="42">
      <t>ヨウケン</t>
    </rPh>
    <rPh sb="42" eb="43">
      <t>ブン</t>
    </rPh>
    <phoneticPr fontId="1"/>
  </si>
  <si>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1"/>
  </si>
  <si>
    <t>処遇改善等加算の単価の合計額②</t>
    <rPh sb="0" eb="2">
      <t>ショグウ</t>
    </rPh>
    <rPh sb="2" eb="4">
      <t>カイゼン</t>
    </rPh>
    <rPh sb="4" eb="5">
      <t>トウ</t>
    </rPh>
    <rPh sb="5" eb="7">
      <t>カサン</t>
    </rPh>
    <rPh sb="8" eb="10">
      <t>タンカ</t>
    </rPh>
    <rPh sb="11" eb="13">
      <t>ゴウケイ</t>
    </rPh>
    <rPh sb="13" eb="14">
      <t>ガク</t>
    </rPh>
    <phoneticPr fontId="4"/>
  </si>
  <si>
    <t>基礎分（②+③）</t>
    <rPh sb="0" eb="2">
      <t>キソ</t>
    </rPh>
    <rPh sb="2" eb="3">
      <t>ブン</t>
    </rPh>
    <phoneticPr fontId="4"/>
  </si>
  <si>
    <t>賃金改善要件分（②+③）</t>
    <rPh sb="0" eb="2">
      <t>チンギン</t>
    </rPh>
    <rPh sb="2" eb="4">
      <t>カイゼン</t>
    </rPh>
    <rPh sb="4" eb="6">
      <t>ヨウケン</t>
    </rPh>
    <rPh sb="6" eb="7">
      <t>ブン</t>
    </rPh>
    <phoneticPr fontId="4"/>
  </si>
  <si>
    <t>平均経験年数</t>
    <rPh sb="0" eb="2">
      <t>ヘイキン</t>
    </rPh>
    <rPh sb="2" eb="4">
      <t>ケイケン</t>
    </rPh>
    <rPh sb="4" eb="6">
      <t>ネンスウ</t>
    </rPh>
    <phoneticPr fontId="8"/>
  </si>
  <si>
    <t>小規模A型
事業所内保育</t>
    <rPh sb="0" eb="3">
      <t>ショウキボ</t>
    </rPh>
    <rPh sb="4" eb="5">
      <t>ガタ</t>
    </rPh>
    <rPh sb="6" eb="9">
      <t>ジギョウショ</t>
    </rPh>
    <rPh sb="9" eb="10">
      <t>ナイ</t>
    </rPh>
    <rPh sb="10" eb="12">
      <t>ホイク</t>
    </rPh>
    <phoneticPr fontId="4"/>
  </si>
  <si>
    <t>＋</t>
    <phoneticPr fontId="5"/>
  </si>
  <si>
    <t>＋</t>
    <phoneticPr fontId="5"/>
  </si>
  <si>
    <t>÷</t>
    <phoneticPr fontId="5"/>
  </si>
  <si>
    <t>Ａ地域</t>
    <phoneticPr fontId="5"/>
  </si>
  <si>
    <t>ｂ地域</t>
    <phoneticPr fontId="5"/>
  </si>
  <si>
    <t>ｃ地域</t>
    <phoneticPr fontId="5"/>
  </si>
  <si>
    <t>ｄ地域</t>
    <phoneticPr fontId="5"/>
  </si>
  <si>
    <t>ａ地域</t>
    <phoneticPr fontId="5"/>
  </si>
  <si>
    <t>Ｂ地域</t>
    <phoneticPr fontId="5"/>
  </si>
  <si>
    <t>Ｄ地域</t>
    <phoneticPr fontId="5"/>
  </si>
  <si>
    <t>※青色欄を記入してください。</t>
    <rPh sb="1" eb="3">
      <t>アオイロ</t>
    </rPh>
    <rPh sb="3" eb="4">
      <t>ラン</t>
    </rPh>
    <rPh sb="5" eb="7">
      <t>キニュウ</t>
    </rPh>
    <phoneticPr fontId="4"/>
  </si>
  <si>
    <t>実施月数
（通常12月）</t>
    <phoneticPr fontId="4"/>
  </si>
  <si>
    <t>処遇改善等加算Ⅰ</t>
    <rPh sb="0" eb="2">
      <t>ショグウ</t>
    </rPh>
    <rPh sb="2" eb="4">
      <t>カイゼン</t>
    </rPh>
    <rPh sb="4" eb="5">
      <t>トウ</t>
    </rPh>
    <rPh sb="5" eb="7">
      <t>カサン</t>
    </rPh>
    <phoneticPr fontId="1"/>
  </si>
  <si>
    <t>2019年度 処遇改善等加算Ⅰ加算見込額積算表</t>
    <rPh sb="4" eb="6">
      <t>ネンド</t>
    </rPh>
    <rPh sb="6" eb="8">
      <t>ヘイネンド</t>
    </rPh>
    <rPh sb="7" eb="9">
      <t>ショグウ</t>
    </rPh>
    <rPh sb="9" eb="11">
      <t>カイゼン</t>
    </rPh>
    <rPh sb="11" eb="12">
      <t>トウ</t>
    </rPh>
    <rPh sb="12" eb="14">
      <t>カサン</t>
    </rPh>
    <rPh sb="15" eb="17">
      <t>カサン</t>
    </rPh>
    <rPh sb="17" eb="19">
      <t>ミコ</t>
    </rPh>
    <rPh sb="19" eb="20">
      <t>ガク</t>
    </rPh>
    <rPh sb="20" eb="22">
      <t>セキサン</t>
    </rPh>
    <rPh sb="22" eb="23">
      <t>ヒョウ</t>
    </rPh>
    <phoneticPr fontId="8"/>
  </si>
  <si>
    <t>＋</t>
    <phoneticPr fontId="5"/>
  </si>
  <si>
    <t>　 211人～　279人</t>
    <phoneticPr fontId="5"/>
  </si>
  <si>
    <t>・処遇改善等加算Ⅱ－①</t>
    <phoneticPr fontId="5"/>
  </si>
  <si>
    <t xml:space="preserve">× 人数Ａ </t>
    <phoneticPr fontId="5"/>
  </si>
  <si>
    <t>・処遇改善等加算Ⅱ－②</t>
    <phoneticPr fontId="5"/>
  </si>
  <si>
    <t>× 人数Ｂ</t>
    <phoneticPr fontId="5"/>
  </si>
  <si>
    <t>⑲</t>
    <phoneticPr fontId="5"/>
  </si>
  <si>
    <t>㉒</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</si>
</sst>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quot;(⑥～⑰)×&quot;#\ ?/100"/>
    <numFmt numFmtId="193" formatCode="#,##0&quot;÷３月初日の利用子ども数&quot;"/>
    <numFmt numFmtId="194" formatCode="#,##0&quot;（限度額）÷３月初日の利用子ども数&quot;"/>
    <numFmt numFmtId="195" formatCode="0;\-0;;@"/>
  </numFmts>
  <fonts count="3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1"/>
      <color theme="1"/>
      <name val="HGPｺﾞｼｯｸM"/>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6"/>
      <name val="HGｺﾞｼｯｸM"/>
      <family val="3"/>
      <charset val="128"/>
    </font>
    <font>
      <sz val="11"/>
      <name val="明朝"/>
      <family val="3"/>
      <charset val="128"/>
    </font>
    <font>
      <b/>
      <sz val="16"/>
      <name val="HGｺﾞｼｯｸM"/>
      <family val="3"/>
      <charset val="128"/>
    </font>
  </fonts>
  <fills count="5">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s>
  <borders count="12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medium">
        <color indexed="64"/>
      </bottom>
      <diagonal/>
    </border>
    <border>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hair">
        <color auto="1"/>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1" fillId="0" borderId="0"/>
  </cellStyleXfs>
  <cellXfs count="530">
    <xf numFmtId="0" fontId="0" fillId="0" borderId="0" xfId="0">
      <alignment vertical="center"/>
    </xf>
    <xf numFmtId="0" fontId="2" fillId="0" borderId="0" xfId="1" applyProtection="1"/>
    <xf numFmtId="0" fontId="2" fillId="0" borderId="0" xfId="1" applyFont="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25" xfId="1" applyFont="1" applyBorder="1" applyProtection="1"/>
    <xf numFmtId="0" fontId="16" fillId="0" borderId="25" xfId="1" applyFont="1" applyBorder="1" applyAlignment="1" applyProtection="1">
      <alignment horizontal="center" vertical="center"/>
    </xf>
    <xf numFmtId="1" fontId="13" fillId="0" borderId="25" xfId="1" applyNumberFormat="1" applyFont="1" applyFill="1" applyBorder="1" applyAlignment="1" applyProtection="1">
      <alignment horizontal="right" vertical="center"/>
    </xf>
    <xf numFmtId="0" fontId="2" fillId="0" borderId="25" xfId="1" applyFont="1" applyFill="1" applyBorder="1" applyProtection="1"/>
    <xf numFmtId="0" fontId="2" fillId="0" borderId="25" xfId="1" applyFont="1" applyBorder="1" applyProtection="1"/>
    <xf numFmtId="0" fontId="3" fillId="0" borderId="25" xfId="1" applyFont="1" applyBorder="1" applyAlignment="1" applyProtection="1">
      <alignment horizontal="right"/>
    </xf>
    <xf numFmtId="0" fontId="3" fillId="0" borderId="26" xfId="1" applyFont="1" applyBorder="1" applyProtection="1"/>
    <xf numFmtId="0" fontId="3" fillId="0" borderId="30" xfId="1" applyFont="1" applyBorder="1" applyProtection="1"/>
    <xf numFmtId="0" fontId="2" fillId="0" borderId="30" xfId="1" applyFont="1" applyBorder="1" applyProtection="1"/>
    <xf numFmtId="0" fontId="2" fillId="0" borderId="30" xfId="1" applyFont="1" applyFill="1" applyBorder="1" applyProtection="1"/>
    <xf numFmtId="0" fontId="13" fillId="0" borderId="30" xfId="1" applyFont="1" applyFill="1" applyBorder="1" applyAlignment="1" applyProtection="1">
      <alignment vertical="center"/>
    </xf>
    <xf numFmtId="1" fontId="13" fillId="0" borderId="30" xfId="1" applyNumberFormat="1" applyFont="1" applyFill="1" applyBorder="1" applyAlignment="1" applyProtection="1">
      <alignment horizontal="right" vertical="center"/>
    </xf>
    <xf numFmtId="0" fontId="3" fillId="0" borderId="30" xfId="1" applyFont="1" applyBorder="1" applyAlignment="1" applyProtection="1">
      <alignment horizontal="right"/>
    </xf>
    <xf numFmtId="0" fontId="3" fillId="0" borderId="31" xfId="1" applyFont="1" applyBorder="1" applyProtection="1"/>
    <xf numFmtId="9" fontId="13" fillId="0" borderId="25" xfId="3" applyFont="1" applyFill="1" applyBorder="1" applyAlignment="1" applyProtection="1">
      <alignment vertical="center"/>
    </xf>
    <xf numFmtId="9" fontId="18" fillId="0" borderId="25" xfId="3" applyFont="1" applyFill="1" applyBorder="1" applyAlignment="1" applyProtection="1">
      <alignment vertical="center" wrapText="1"/>
    </xf>
    <xf numFmtId="9" fontId="18" fillId="0" borderId="13" xfId="3" applyFont="1" applyFill="1" applyBorder="1" applyAlignment="1" applyProtection="1">
      <alignment vertical="center" wrapText="1"/>
    </xf>
    <xf numFmtId="9" fontId="18" fillId="0" borderId="14" xfId="3" applyFont="1" applyFill="1" applyBorder="1" applyAlignment="1" applyProtection="1">
      <alignment vertical="center" wrapText="1"/>
    </xf>
    <xf numFmtId="0" fontId="3" fillId="0" borderId="0" xfId="1" applyFont="1" applyBorder="1" applyAlignment="1" applyProtection="1">
      <alignment horizontal="right"/>
    </xf>
    <xf numFmtId="0" fontId="3" fillId="0" borderId="0" xfId="1" applyFont="1" applyBorder="1" applyProtection="1"/>
    <xf numFmtId="0" fontId="13" fillId="0" borderId="48" xfId="1" applyFont="1" applyFill="1" applyBorder="1" applyAlignment="1" applyProtection="1">
      <alignment vertical="center"/>
    </xf>
    <xf numFmtId="0" fontId="13" fillId="0" borderId="51" xfId="1" applyFont="1" applyFill="1" applyBorder="1" applyAlignment="1" applyProtection="1">
      <alignment vertical="center"/>
    </xf>
    <xf numFmtId="0" fontId="13" fillId="0" borderId="30"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3" fillId="0" borderId="79"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5" fillId="0" borderId="0" xfId="2" applyFont="1" applyBorder="1" applyAlignment="1">
      <alignment horizontal="center" vertical="center" wrapText="1"/>
    </xf>
    <xf numFmtId="0" fontId="25" fillId="0" borderId="35" xfId="2" applyFont="1" applyBorder="1" applyAlignment="1">
      <alignment horizontal="center" vertical="center" wrapText="1"/>
    </xf>
    <xf numFmtId="0" fontId="25" fillId="0" borderId="35" xfId="2" applyFont="1" applyFill="1" applyBorder="1" applyAlignment="1">
      <alignment horizontal="center" vertical="center" wrapText="1"/>
    </xf>
    <xf numFmtId="0" fontId="25" fillId="0" borderId="0" xfId="2" applyFont="1" applyBorder="1" applyAlignment="1">
      <alignment horizontal="center" vertical="center"/>
    </xf>
    <xf numFmtId="0" fontId="25" fillId="0" borderId="35" xfId="2" applyFont="1" applyBorder="1" applyAlignment="1">
      <alignment horizontal="center" vertical="center"/>
    </xf>
    <xf numFmtId="0" fontId="26" fillId="0" borderId="35" xfId="2" applyFont="1" applyBorder="1" applyAlignment="1">
      <alignment horizontal="center" vertical="center"/>
    </xf>
    <xf numFmtId="38" fontId="27" fillId="0" borderId="35" xfId="2" applyNumberFormat="1" applyFont="1" applyBorder="1">
      <alignment vertical="center"/>
    </xf>
    <xf numFmtId="182" fontId="10" fillId="0" borderId="35" xfId="2" applyNumberFormat="1" applyBorder="1">
      <alignment vertical="center"/>
    </xf>
    <xf numFmtId="3" fontId="28" fillId="0" borderId="71" xfId="6" applyNumberFormat="1" applyFont="1" applyFill="1" applyBorder="1" applyAlignment="1">
      <alignment horizontal="center" vertical="center" wrapText="1"/>
    </xf>
    <xf numFmtId="3" fontId="28" fillId="0" borderId="0" xfId="6" applyNumberFormat="1" applyFont="1" applyFill="1" applyBorder="1" applyAlignment="1">
      <alignment horizontal="center" vertical="center"/>
    </xf>
    <xf numFmtId="3" fontId="15" fillId="0" borderId="0" xfId="6" applyNumberFormat="1" applyFont="1" applyFill="1" applyAlignment="1">
      <alignment horizontal="left" vertical="center"/>
    </xf>
    <xf numFmtId="186" fontId="28" fillId="0" borderId="0" xfId="6" applyNumberFormat="1" applyFont="1" applyFill="1" applyBorder="1" applyAlignment="1">
      <alignment horizontal="center" vertical="center"/>
    </xf>
    <xf numFmtId="3" fontId="28" fillId="0" borderId="27" xfId="6" applyNumberFormat="1" applyFont="1" applyFill="1" applyBorder="1" applyAlignment="1">
      <alignment horizontal="center" vertical="center" wrapText="1"/>
    </xf>
    <xf numFmtId="3" fontId="28" fillId="0" borderId="0" xfId="6" applyNumberFormat="1" applyFont="1" applyFill="1" applyBorder="1" applyAlignment="1">
      <alignment horizontal="center" vertical="center" wrapText="1"/>
    </xf>
    <xf numFmtId="187" fontId="28" fillId="0" borderId="27" xfId="6" applyNumberFormat="1" applyFont="1" applyFill="1" applyBorder="1" applyAlignment="1">
      <alignment vertical="center" wrapText="1"/>
    </xf>
    <xf numFmtId="186" fontId="28" fillId="0" borderId="0" xfId="6" applyNumberFormat="1" applyFont="1" applyFill="1" applyBorder="1" applyAlignment="1">
      <alignment vertical="center" wrapText="1"/>
    </xf>
    <xf numFmtId="186" fontId="28" fillId="0" borderId="0" xfId="6" applyNumberFormat="1" applyFont="1" applyFill="1" applyBorder="1" applyAlignment="1">
      <alignment horizontal="center" vertical="center" wrapText="1"/>
    </xf>
    <xf numFmtId="186" fontId="28" fillId="0" borderId="28" xfId="6" applyNumberFormat="1" applyFont="1" applyFill="1" applyBorder="1" applyAlignment="1">
      <alignment horizontal="center" vertical="center" wrapText="1"/>
    </xf>
    <xf numFmtId="187" fontId="28" fillId="0" borderId="27" xfId="6" applyNumberFormat="1" applyFont="1" applyFill="1" applyBorder="1" applyAlignment="1">
      <alignment horizontal="center" vertical="center" wrapText="1"/>
    </xf>
    <xf numFmtId="3" fontId="28" fillId="0" borderId="28" xfId="6" applyNumberFormat="1" applyFont="1" applyFill="1" applyBorder="1" applyAlignment="1">
      <alignment horizontal="center" vertical="center" wrapText="1"/>
    </xf>
    <xf numFmtId="186" fontId="28" fillId="0" borderId="78" xfId="6" applyNumberFormat="1" applyFont="1" applyFill="1" applyBorder="1" applyAlignment="1">
      <alignment vertical="center" wrapText="1"/>
    </xf>
    <xf numFmtId="187" fontId="28" fillId="0" borderId="0" xfId="6" applyNumberFormat="1" applyFont="1" applyFill="1" applyBorder="1" applyAlignment="1">
      <alignment horizontal="center" vertical="center" wrapText="1"/>
    </xf>
    <xf numFmtId="188" fontId="28" fillId="0" borderId="0" xfId="6" applyNumberFormat="1" applyFont="1" applyFill="1" applyBorder="1" applyAlignment="1">
      <alignment horizontal="center" vertical="center" wrapText="1"/>
    </xf>
    <xf numFmtId="187" fontId="28"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8" fillId="0" borderId="68" xfId="6" applyNumberFormat="1" applyFont="1" applyFill="1" applyBorder="1" applyAlignment="1">
      <alignment horizontal="center" vertical="center"/>
    </xf>
    <xf numFmtId="186" fontId="28" fillId="0" borderId="28" xfId="6" applyNumberFormat="1" applyFont="1" applyFill="1" applyBorder="1" applyAlignment="1">
      <alignment horizontal="center" vertical="center"/>
    </xf>
    <xf numFmtId="186" fontId="28" fillId="0" borderId="67" xfId="6" applyNumberFormat="1" applyFont="1" applyFill="1" applyBorder="1" applyAlignment="1">
      <alignment horizontal="center" vertical="center" wrapText="1"/>
    </xf>
    <xf numFmtId="187" fontId="28" fillId="0" borderId="27" xfId="6" applyNumberFormat="1" applyFont="1" applyFill="1" applyBorder="1" applyAlignment="1">
      <alignment vertical="center"/>
    </xf>
    <xf numFmtId="186" fontId="28" fillId="0" borderId="27" xfId="6" applyNumberFormat="1" applyFont="1" applyFill="1" applyBorder="1" applyAlignment="1">
      <alignment vertical="center" wrapText="1"/>
    </xf>
    <xf numFmtId="186" fontId="28" fillId="0" borderId="64" xfId="6" applyNumberFormat="1" applyFont="1" applyFill="1" applyBorder="1" applyAlignment="1">
      <alignment horizontal="center" vertical="center" wrapText="1"/>
    </xf>
    <xf numFmtId="186" fontId="28" fillId="0" borderId="85" xfId="6" applyNumberFormat="1" applyFont="1" applyFill="1" applyBorder="1" applyAlignment="1">
      <alignment horizontal="center" vertical="center" wrapText="1"/>
    </xf>
    <xf numFmtId="187" fontId="28" fillId="0" borderId="67" xfId="6" applyNumberFormat="1" applyFont="1" applyFill="1" applyBorder="1" applyAlignment="1">
      <alignment horizontal="center" vertical="center" wrapText="1"/>
    </xf>
    <xf numFmtId="187" fontId="28" fillId="0" borderId="68" xfId="6" applyNumberFormat="1" applyFont="1" applyFill="1" applyBorder="1" applyAlignment="1">
      <alignment horizontal="center" vertical="center" wrapText="1"/>
    </xf>
    <xf numFmtId="3" fontId="28" fillId="0" borderId="79" xfId="6" applyNumberFormat="1" applyFont="1" applyFill="1" applyBorder="1" applyAlignment="1">
      <alignment horizontal="center" vertical="center" wrapText="1"/>
    </xf>
    <xf numFmtId="187" fontId="28" fillId="0" borderId="79" xfId="6" applyNumberFormat="1" applyFont="1" applyFill="1" applyBorder="1" applyAlignment="1">
      <alignment horizontal="center" vertical="center" wrapText="1"/>
    </xf>
    <xf numFmtId="3" fontId="28" fillId="0" borderId="13" xfId="6" applyNumberFormat="1" applyFont="1" applyFill="1" applyBorder="1" applyAlignment="1">
      <alignment vertical="center" wrapText="1"/>
    </xf>
    <xf numFmtId="3" fontId="28" fillId="0" borderId="13" xfId="6" applyNumberFormat="1" applyFont="1" applyFill="1" applyBorder="1" applyAlignment="1">
      <alignment vertical="center"/>
    </xf>
    <xf numFmtId="3" fontId="28" fillId="0" borderId="0" xfId="6" applyNumberFormat="1" applyFont="1" applyFill="1" applyBorder="1" applyAlignment="1">
      <alignment vertical="center"/>
    </xf>
    <xf numFmtId="187" fontId="3" fillId="0" borderId="0" xfId="6" applyNumberFormat="1" applyFont="1" applyFill="1" applyBorder="1" applyAlignment="1">
      <alignment vertical="center"/>
    </xf>
    <xf numFmtId="187" fontId="28" fillId="0" borderId="0" xfId="6" applyNumberFormat="1" applyFont="1" applyFill="1" applyBorder="1" applyAlignment="1">
      <alignment horizontal="right" vertical="center" wrapText="1"/>
    </xf>
    <xf numFmtId="0" fontId="3" fillId="0" borderId="0" xfId="6" applyFont="1" applyFill="1" applyBorder="1">
      <alignment vertical="center"/>
    </xf>
    <xf numFmtId="0" fontId="15" fillId="0" borderId="0" xfId="6" applyFont="1" applyFill="1" applyBorder="1">
      <alignment vertical="center"/>
    </xf>
    <xf numFmtId="3" fontId="28" fillId="0" borderId="27" xfId="6" applyNumberFormat="1" applyFont="1" applyFill="1" applyBorder="1" applyAlignment="1">
      <alignment horizontal="distributed" vertical="center"/>
    </xf>
    <xf numFmtId="186" fontId="28" fillId="0" borderId="27" xfId="6" applyNumberFormat="1" applyFont="1" applyFill="1" applyBorder="1" applyAlignment="1">
      <alignment vertical="center"/>
    </xf>
    <xf numFmtId="192" fontId="28" fillId="0" borderId="71" xfId="6" applyNumberFormat="1" applyFont="1" applyFill="1" applyBorder="1" applyAlignment="1">
      <alignment vertical="top"/>
    </xf>
    <xf numFmtId="192" fontId="28" fillId="0" borderId="79" xfId="6" applyNumberFormat="1" applyFont="1" applyFill="1" applyBorder="1" applyAlignment="1">
      <alignment vertical="top"/>
    </xf>
    <xf numFmtId="186" fontId="28" fillId="0" borderId="71" xfId="6" applyNumberFormat="1" applyFont="1" applyFill="1" applyBorder="1" applyAlignment="1">
      <alignment horizontal="center" vertical="center"/>
    </xf>
    <xf numFmtId="186" fontId="28" fillId="0" borderId="27" xfId="6" applyNumberFormat="1" applyFont="1" applyFill="1" applyBorder="1" applyAlignment="1">
      <alignment horizontal="center" vertical="center"/>
    </xf>
    <xf numFmtId="3" fontId="28" fillId="0" borderId="0" xfId="6" applyNumberFormat="1" applyFont="1" applyFill="1" applyAlignment="1">
      <alignment vertical="center"/>
    </xf>
    <xf numFmtId="187" fontId="28" fillId="0" borderId="0" xfId="6" applyNumberFormat="1" applyFont="1" applyFill="1" applyAlignment="1">
      <alignment vertical="center"/>
    </xf>
    <xf numFmtId="186" fontId="28" fillId="0" borderId="0" xfId="6" applyNumberFormat="1" applyFont="1" applyFill="1" applyAlignment="1">
      <alignment vertical="center"/>
    </xf>
    <xf numFmtId="187" fontId="3" fillId="0" borderId="0" xfId="6" applyNumberFormat="1" applyFont="1" applyFill="1" applyAlignment="1">
      <alignment vertical="center"/>
    </xf>
    <xf numFmtId="186" fontId="28" fillId="0" borderId="0" xfId="6" applyNumberFormat="1" applyFont="1" applyFill="1" applyAlignment="1">
      <alignment horizontal="center" vertical="center"/>
    </xf>
    <xf numFmtId="188" fontId="28" fillId="0" borderId="0" xfId="6" applyNumberFormat="1" applyFont="1" applyFill="1" applyBorder="1" applyAlignment="1">
      <alignment vertical="center"/>
    </xf>
    <xf numFmtId="188" fontId="28" fillId="0" borderId="0" xfId="6" applyNumberFormat="1" applyFont="1" applyFill="1" applyAlignment="1">
      <alignment vertical="center"/>
    </xf>
    <xf numFmtId="188" fontId="3" fillId="0" borderId="0" xfId="6" applyNumberFormat="1" applyFont="1" applyFill="1" applyBorder="1" applyAlignment="1">
      <alignment vertical="center"/>
    </xf>
    <xf numFmtId="187" fontId="28"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7" fontId="32" fillId="0" borderId="0" xfId="7" applyNumberFormat="1" applyFont="1" applyFill="1" applyBorder="1" applyAlignment="1">
      <alignment vertical="center"/>
    </xf>
    <xf numFmtId="187" fontId="3" fillId="0" borderId="0" xfId="7" applyNumberFormat="1" applyFont="1" applyFill="1" applyBorder="1" applyAlignment="1">
      <alignment vertical="center"/>
    </xf>
    <xf numFmtId="187" fontId="3" fillId="0" borderId="0" xfId="7" applyNumberFormat="1" applyFont="1" applyFill="1" applyAlignment="1">
      <alignment vertical="center"/>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0" fontId="15" fillId="0" borderId="0" xfId="7" applyFont="1" applyFill="1" applyBorder="1" applyAlignment="1">
      <alignment vertical="center"/>
    </xf>
    <xf numFmtId="187" fontId="15" fillId="0" borderId="0" xfId="7" applyNumberFormat="1" applyFont="1" applyFill="1" applyAlignment="1">
      <alignment vertical="center"/>
    </xf>
    <xf numFmtId="3" fontId="28" fillId="4" borderId="27" xfId="6" applyNumberFormat="1" applyFont="1" applyFill="1" applyBorder="1" applyAlignment="1">
      <alignment horizontal="distributed" vertical="center"/>
    </xf>
    <xf numFmtId="186" fontId="28" fillId="4" borderId="0" xfId="6" applyNumberFormat="1" applyFont="1" applyFill="1" applyBorder="1" applyAlignment="1">
      <alignment horizontal="center" vertical="center"/>
    </xf>
    <xf numFmtId="188" fontId="28" fillId="4" borderId="27" xfId="6" applyNumberFormat="1" applyFont="1" applyFill="1" applyBorder="1" applyAlignment="1">
      <alignment vertical="center"/>
    </xf>
    <xf numFmtId="187" fontId="28" fillId="4" borderId="0" xfId="6" applyNumberFormat="1" applyFont="1" applyFill="1" applyBorder="1" applyAlignment="1">
      <alignment horizontal="right" vertical="center" wrapText="1"/>
    </xf>
    <xf numFmtId="186" fontId="28" fillId="4" borderId="0" xfId="6" applyNumberFormat="1" applyFont="1" applyFill="1" applyBorder="1" applyAlignment="1">
      <alignment horizontal="center" vertical="center" wrapText="1"/>
    </xf>
    <xf numFmtId="3" fontId="28" fillId="4" borderId="0" xfId="6" applyNumberFormat="1" applyFont="1" applyFill="1" applyBorder="1" applyAlignment="1">
      <alignment horizontal="center" vertical="center"/>
    </xf>
    <xf numFmtId="0" fontId="3" fillId="4" borderId="0" xfId="6" applyFont="1" applyFill="1">
      <alignment vertical="center"/>
    </xf>
    <xf numFmtId="0" fontId="15" fillId="4" borderId="0" xfId="6" applyFont="1" applyFill="1">
      <alignment vertical="center"/>
    </xf>
    <xf numFmtId="187" fontId="28" fillId="4" borderId="28" xfId="6" applyNumberFormat="1" applyFont="1" applyFill="1" applyBorder="1" applyAlignment="1">
      <alignment vertical="center"/>
    </xf>
    <xf numFmtId="186" fontId="28" fillId="4" borderId="71" xfId="6" applyNumberFormat="1" applyFont="1" applyFill="1" applyBorder="1" applyAlignment="1">
      <alignment horizontal="center" vertical="center"/>
    </xf>
    <xf numFmtId="0" fontId="13" fillId="0" borderId="75" xfId="1" applyFont="1" applyFill="1" applyBorder="1" applyAlignment="1" applyProtection="1">
      <alignment vertical="center"/>
    </xf>
    <xf numFmtId="0" fontId="13" fillId="0" borderId="72" xfId="1" applyFont="1" applyFill="1" applyBorder="1" applyAlignment="1" applyProtection="1">
      <alignment vertical="center"/>
    </xf>
    <xf numFmtId="0" fontId="13" fillId="0" borderId="72" xfId="1" applyFont="1" applyFill="1" applyBorder="1" applyAlignment="1" applyProtection="1">
      <alignment horizontal="right" vertical="center"/>
    </xf>
    <xf numFmtId="0" fontId="3" fillId="0" borderId="24" xfId="1" applyFont="1" applyBorder="1" applyAlignment="1" applyProtection="1">
      <alignment horizontal="left" vertical="center"/>
    </xf>
    <xf numFmtId="0" fontId="3" fillId="0" borderId="29" xfId="1" applyFont="1" applyBorder="1" applyAlignment="1" applyProtection="1">
      <alignment horizontal="left" vertical="center"/>
    </xf>
    <xf numFmtId="0" fontId="13" fillId="0" borderId="0" xfId="1" applyFont="1" applyFill="1" applyBorder="1" applyAlignment="1" applyProtection="1">
      <alignment vertical="center" shrinkToFit="1"/>
    </xf>
    <xf numFmtId="0" fontId="13" fillId="0" borderId="13" xfId="1" applyFont="1" applyFill="1" applyBorder="1" applyAlignment="1" applyProtection="1">
      <alignment horizontal="right" vertical="center"/>
    </xf>
    <xf numFmtId="0" fontId="0" fillId="0" borderId="0" xfId="0" applyProtection="1">
      <alignment vertical="center"/>
    </xf>
    <xf numFmtId="0" fontId="9" fillId="0" borderId="0" xfId="1" applyFont="1" applyFill="1" applyBorder="1" applyAlignment="1" applyProtection="1">
      <alignment vertical="center" shrinkToFit="1"/>
    </xf>
    <xf numFmtId="0" fontId="24" fillId="0" borderId="0" xfId="0" applyFont="1" applyBorder="1" applyAlignment="1" applyProtection="1">
      <alignment vertical="center" wrapText="1"/>
    </xf>
    <xf numFmtId="0" fontId="24" fillId="0" borderId="0" xfId="0" applyFont="1" applyBorder="1" applyAlignment="1" applyProtection="1">
      <alignment vertical="center"/>
    </xf>
    <xf numFmtId="187" fontId="28" fillId="0" borderId="71" xfId="6" applyNumberFormat="1" applyFont="1" applyFill="1" applyBorder="1" applyAlignment="1"/>
    <xf numFmtId="188" fontId="28" fillId="4" borderId="36" xfId="6" applyNumberFormat="1" applyFont="1" applyFill="1" applyBorder="1" applyAlignment="1">
      <alignment vertical="center"/>
    </xf>
    <xf numFmtId="188" fontId="28" fillId="4" borderId="71" xfId="6" applyNumberFormat="1" applyFont="1" applyFill="1" applyBorder="1" applyAlignment="1">
      <alignment vertical="center"/>
    </xf>
    <xf numFmtId="188" fontId="28" fillId="4" borderId="71" xfId="6" applyNumberFormat="1" applyFont="1" applyFill="1" applyBorder="1" applyAlignment="1">
      <alignment horizontal="right" vertical="center"/>
    </xf>
    <xf numFmtId="187" fontId="28" fillId="4" borderId="31" xfId="6" applyNumberFormat="1" applyFont="1" applyFill="1" applyBorder="1" applyAlignment="1">
      <alignment vertical="center"/>
    </xf>
    <xf numFmtId="187" fontId="28" fillId="4" borderId="27" xfId="6" applyNumberFormat="1" applyFont="1" applyFill="1" applyBorder="1" applyAlignment="1">
      <alignment vertical="center"/>
    </xf>
    <xf numFmtId="188" fontId="28" fillId="4" borderId="36" xfId="6" applyNumberFormat="1" applyFont="1" applyFill="1" applyBorder="1" applyAlignment="1">
      <alignment vertical="center"/>
    </xf>
    <xf numFmtId="188" fontId="28" fillId="4" borderId="71" xfId="6" applyNumberFormat="1" applyFont="1" applyFill="1" applyBorder="1" applyAlignment="1">
      <alignment vertical="center"/>
    </xf>
    <xf numFmtId="187" fontId="28" fillId="4" borderId="29" xfId="6" applyNumberFormat="1" applyFont="1" applyFill="1" applyBorder="1" applyAlignment="1">
      <alignment vertical="center"/>
    </xf>
    <xf numFmtId="187"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4" borderId="15" xfId="0" applyFont="1" applyFill="1" applyBorder="1" applyAlignment="1">
      <alignment vertical="center" wrapText="1"/>
    </xf>
    <xf numFmtId="0" fontId="3" fillId="4" borderId="14" xfId="0" applyFont="1" applyFill="1" applyBorder="1" applyAlignment="1">
      <alignment vertical="center" wrapText="1"/>
    </xf>
    <xf numFmtId="187" fontId="15" fillId="0" borderId="0" xfId="0" applyNumberFormat="1" applyFont="1" applyFill="1" applyAlignment="1">
      <alignment vertical="center"/>
    </xf>
    <xf numFmtId="0" fontId="15" fillId="0" borderId="0" xfId="0" applyFont="1" applyFill="1" applyAlignment="1">
      <alignment vertical="center"/>
    </xf>
    <xf numFmtId="0" fontId="15" fillId="4" borderId="35" xfId="0" applyFont="1" applyFill="1" applyBorder="1" applyAlignment="1">
      <alignment vertical="center"/>
    </xf>
    <xf numFmtId="0" fontId="15" fillId="0" borderId="0" xfId="0" applyFont="1" applyFill="1" applyAlignment="1">
      <alignment horizontal="center" vertical="center"/>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3" fontId="21" fillId="0" borderId="95"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0" borderId="6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3" borderId="69"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3" borderId="61"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3" fontId="21" fillId="0" borderId="112"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116"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3" fontId="21" fillId="0" borderId="114" xfId="1" applyNumberFormat="1" applyFont="1" applyFill="1" applyBorder="1" applyAlignment="1" applyProtection="1">
      <alignment horizontal="right" vertical="center" shrinkToFit="1"/>
    </xf>
    <xf numFmtId="3" fontId="21" fillId="0" borderId="115" xfId="1" applyNumberFormat="1" applyFont="1" applyFill="1" applyBorder="1" applyAlignment="1" applyProtection="1">
      <alignment horizontal="right" vertical="center" shrinkToFit="1"/>
    </xf>
    <xf numFmtId="38" fontId="23" fillId="0" borderId="84" xfId="5" applyFont="1" applyFill="1" applyBorder="1" applyAlignment="1" applyProtection="1">
      <alignment horizontal="right" vertical="center" shrinkToFit="1"/>
    </xf>
    <xf numFmtId="38" fontId="23" fillId="0" borderId="81" xfId="5" applyFont="1" applyFill="1" applyBorder="1" applyAlignment="1" applyProtection="1">
      <alignment horizontal="right" vertical="center" shrinkToFit="1"/>
    </xf>
    <xf numFmtId="38" fontId="23" fillId="0" borderId="82" xfId="5" applyFont="1" applyFill="1" applyBorder="1" applyAlignment="1" applyProtection="1">
      <alignment horizontal="right" vertical="center" shrinkToFit="1"/>
    </xf>
    <xf numFmtId="3" fontId="21" fillId="0" borderId="54"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183" fontId="20" fillId="0" borderId="46" xfId="1" applyNumberFormat="1" applyFont="1" applyFill="1" applyBorder="1" applyAlignment="1" applyProtection="1">
      <alignment horizontal="right" vertical="center" shrinkToFit="1"/>
      <protection locked="0"/>
    </xf>
    <xf numFmtId="3" fontId="21" fillId="0" borderId="73" xfId="1" applyNumberFormat="1" applyFont="1" applyFill="1" applyBorder="1" applyAlignment="1" applyProtection="1">
      <alignment horizontal="right" vertical="center" shrinkToFit="1"/>
    </xf>
    <xf numFmtId="3" fontId="21" fillId="0" borderId="105"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3" fontId="21" fillId="0" borderId="104" xfId="1" applyNumberFormat="1" applyFont="1" applyFill="1" applyBorder="1" applyAlignment="1" applyProtection="1">
      <alignment horizontal="right" vertical="center" shrinkToFit="1"/>
    </xf>
    <xf numFmtId="3" fontId="21" fillId="0" borderId="117" xfId="1" quotePrefix="1" applyNumberFormat="1" applyFont="1" applyFill="1" applyBorder="1" applyAlignment="1" applyProtection="1">
      <alignment vertical="center" shrinkToFit="1"/>
    </xf>
    <xf numFmtId="3" fontId="21" fillId="0" borderId="119" xfId="1" quotePrefix="1" applyNumberFormat="1" applyFont="1" applyFill="1" applyBorder="1" applyAlignment="1" applyProtection="1">
      <alignment vertical="center" shrinkToFit="1"/>
    </xf>
    <xf numFmtId="0" fontId="13" fillId="2" borderId="37" xfId="1" applyFont="1" applyFill="1" applyBorder="1" applyAlignment="1" applyProtection="1">
      <alignment horizontal="left" vertical="center" wrapText="1"/>
    </xf>
    <xf numFmtId="0" fontId="13" fillId="2" borderId="38" xfId="1" applyFont="1" applyFill="1" applyBorder="1" applyAlignment="1" applyProtection="1">
      <alignment horizontal="left" vertical="center" wrapText="1"/>
    </xf>
    <xf numFmtId="3" fontId="21" fillId="0" borderId="101" xfId="1" applyNumberFormat="1" applyFont="1" applyFill="1" applyBorder="1" applyAlignment="1" applyProtection="1">
      <alignment horizontal="right" vertical="center" shrinkToFit="1"/>
    </xf>
    <xf numFmtId="3" fontId="21" fillId="0" borderId="103" xfId="1" applyNumberFormat="1" applyFont="1" applyFill="1" applyBorder="1" applyAlignment="1" applyProtection="1">
      <alignment horizontal="right" vertical="center" shrinkToFit="1"/>
    </xf>
    <xf numFmtId="3" fontId="21" fillId="0" borderId="120"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0" fontId="13" fillId="0" borderId="51" xfId="1" applyFont="1" applyFill="1" applyBorder="1" applyAlignment="1" applyProtection="1">
      <alignment horizontal="left" vertical="center" wrapText="1" shrinkToFit="1"/>
    </xf>
    <xf numFmtId="0" fontId="20" fillId="0" borderId="49" xfId="1" applyFont="1" applyFill="1" applyBorder="1" applyAlignment="1" applyProtection="1">
      <alignment horizontal="center" vertical="center"/>
      <protection locked="0"/>
    </xf>
    <xf numFmtId="0" fontId="20" fillId="0" borderId="50" xfId="1" applyFont="1" applyFill="1" applyBorder="1" applyAlignment="1" applyProtection="1">
      <alignment horizontal="center" vertical="center"/>
      <protection locked="0"/>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20" fillId="0" borderId="107" xfId="1" applyFont="1" applyFill="1" applyBorder="1" applyAlignment="1" applyProtection="1">
      <alignment horizontal="center" vertical="center"/>
      <protection locked="0"/>
    </xf>
    <xf numFmtId="0" fontId="20" fillId="0" borderId="108" xfId="1" applyFont="1" applyFill="1" applyBorder="1" applyAlignment="1" applyProtection="1">
      <alignment horizontal="center" vertical="center"/>
      <protection locked="0"/>
    </xf>
    <xf numFmtId="3" fontId="21" fillId="0" borderId="74"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38" fontId="23" fillId="0" borderId="92" xfId="5" applyFont="1" applyFill="1" applyBorder="1" applyAlignment="1" applyProtection="1">
      <alignment horizontal="right" vertical="center" shrinkToFit="1"/>
    </xf>
    <xf numFmtId="38" fontId="23" fillId="0" borderId="93" xfId="5" applyFont="1" applyFill="1" applyBorder="1" applyAlignment="1" applyProtection="1">
      <alignment horizontal="right" vertical="center" shrinkToFit="1"/>
    </xf>
    <xf numFmtId="38" fontId="23" fillId="0" borderId="94" xfId="5" applyFont="1" applyFill="1" applyBorder="1" applyAlignment="1" applyProtection="1">
      <alignment horizontal="right" vertical="center" shrinkToFit="1"/>
    </xf>
    <xf numFmtId="38" fontId="23" fillId="0" borderId="70" xfId="5" applyFont="1" applyFill="1" applyBorder="1" applyAlignment="1" applyProtection="1">
      <alignment horizontal="right" vertical="center" shrinkToFit="1"/>
    </xf>
    <xf numFmtId="38" fontId="23" fillId="0" borderId="96"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 fontId="21" fillId="0" borderId="63" xfId="1" applyNumberFormat="1" applyFont="1" applyFill="1" applyBorder="1" applyAlignment="1" applyProtection="1">
      <alignment horizontal="right" vertical="center" shrinkToFit="1"/>
    </xf>
    <xf numFmtId="3" fontId="21" fillId="0" borderId="67" xfId="1" applyNumberFormat="1" applyFont="1" applyFill="1" applyBorder="1" applyAlignment="1" applyProtection="1">
      <alignment horizontal="right" vertical="center" shrinkToFit="1"/>
    </xf>
    <xf numFmtId="3" fontId="21" fillId="0" borderId="68" xfId="1" applyNumberFormat="1" applyFont="1" applyFill="1" applyBorder="1" applyAlignment="1" applyProtection="1">
      <alignment horizontal="right" vertical="center" shrinkToFit="1"/>
    </xf>
    <xf numFmtId="3" fontId="21" fillId="0" borderId="97" xfId="1" quotePrefix="1" applyNumberFormat="1" applyFont="1" applyFill="1" applyBorder="1" applyAlignment="1" applyProtection="1">
      <alignment vertical="center" shrinkToFit="1"/>
    </xf>
    <xf numFmtId="3" fontId="21" fillId="0" borderId="69" xfId="1" quotePrefix="1" applyNumberFormat="1" applyFont="1" applyFill="1" applyBorder="1" applyAlignment="1" applyProtection="1">
      <alignment vertical="center" shrinkToFit="1"/>
    </xf>
    <xf numFmtId="3" fontId="21" fillId="0" borderId="100" xfId="1" quotePrefix="1" applyNumberFormat="1" applyFont="1" applyFill="1" applyBorder="1" applyAlignment="1" applyProtection="1">
      <alignment vertical="center" shrinkToFit="1"/>
    </xf>
    <xf numFmtId="3" fontId="21" fillId="0" borderId="118" xfId="1" quotePrefix="1" applyNumberFormat="1" applyFont="1" applyFill="1" applyBorder="1" applyAlignment="1" applyProtection="1">
      <alignment vertical="center" shrinkToFit="1"/>
    </xf>
    <xf numFmtId="3" fontId="21" fillId="3" borderId="95" xfId="1" applyNumberFormat="1" applyFont="1" applyFill="1" applyBorder="1" applyAlignment="1" applyProtection="1">
      <alignment vertical="center" shrinkToFit="1"/>
    </xf>
    <xf numFmtId="3" fontId="21" fillId="3" borderId="98" xfId="1" applyNumberFormat="1" applyFont="1" applyFill="1" applyBorder="1" applyAlignment="1" applyProtection="1">
      <alignment vertical="center" shrinkToFit="1"/>
    </xf>
    <xf numFmtId="3" fontId="21" fillId="3" borderId="73" xfId="1" applyNumberFormat="1" applyFont="1" applyFill="1" applyBorder="1" applyAlignment="1" applyProtection="1">
      <alignment vertical="center" shrinkToFi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 fontId="13" fillId="0" borderId="27" xfId="1" applyNumberFormat="1" applyFont="1" applyFill="1" applyBorder="1" applyAlignment="1" applyProtection="1">
      <alignment horizontal="right" vertical="center" shrinkToFit="1"/>
    </xf>
    <xf numFmtId="3" fontId="21" fillId="0" borderId="106" xfId="1" applyNumberFormat="1" applyFont="1" applyFill="1" applyBorder="1" applyAlignment="1" applyProtection="1">
      <alignment horizontal="right" vertical="center" shrinkToFit="1"/>
    </xf>
    <xf numFmtId="3" fontId="21" fillId="0" borderId="64" xfId="1" applyNumberFormat="1" applyFont="1" applyFill="1" applyBorder="1" applyAlignment="1" applyProtection="1">
      <alignment horizontal="right" vertical="center" shrinkToFit="1"/>
    </xf>
    <xf numFmtId="0" fontId="13" fillId="0" borderId="35"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3" fontId="21" fillId="0" borderId="109" xfId="1" quotePrefix="1" applyNumberFormat="1" applyFont="1" applyFill="1" applyBorder="1" applyAlignment="1" applyProtection="1">
      <alignment vertical="center" shrinkToFit="1"/>
    </xf>
    <xf numFmtId="0" fontId="13" fillId="0" borderId="72" xfId="1" applyFont="1" applyFill="1" applyBorder="1" applyAlignment="1" applyProtection="1">
      <alignment horizontal="left" vertical="center" shrinkToFit="1"/>
    </xf>
    <xf numFmtId="3" fontId="13" fillId="0" borderId="76" xfId="1" applyNumberFormat="1" applyFont="1" applyFill="1" applyBorder="1" applyAlignment="1" applyProtection="1">
      <alignment horizontal="right" vertical="center" shrinkToFit="1"/>
    </xf>
    <xf numFmtId="3" fontId="13" fillId="0" borderId="77"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80" xfId="5" applyFont="1" applyFill="1" applyBorder="1" applyAlignment="1" applyProtection="1">
      <alignment horizontal="right" vertical="center" shrinkToFit="1"/>
    </xf>
    <xf numFmtId="38" fontId="23" fillId="0" borderId="83" xfId="5" applyFont="1" applyFill="1" applyBorder="1" applyAlignment="1" applyProtection="1">
      <alignment horizontal="right" vertical="center" shrinkToFit="1"/>
    </xf>
    <xf numFmtId="0" fontId="22" fillId="0" borderId="36" xfId="1" applyFont="1" applyFill="1" applyBorder="1" applyAlignment="1" applyProtection="1">
      <alignment horizontal="center" vertical="center" textRotation="255" wrapText="1"/>
    </xf>
    <xf numFmtId="0" fontId="22" fillId="0" borderId="71" xfId="1" applyFont="1" applyFill="1" applyBorder="1" applyAlignment="1" applyProtection="1">
      <alignment horizontal="center" vertical="center" textRotation="255" wrapText="1"/>
    </xf>
    <xf numFmtId="0" fontId="22" fillId="0" borderId="79" xfId="1" applyFont="1" applyFill="1" applyBorder="1" applyAlignment="1" applyProtection="1">
      <alignment horizontal="center" vertical="center" textRotation="255" wrapText="1"/>
    </xf>
    <xf numFmtId="3" fontId="21" fillId="0" borderId="60" xfId="1" quotePrefix="1" applyNumberFormat="1" applyFont="1" applyFill="1" applyBorder="1" applyAlignment="1" applyProtection="1">
      <alignment vertical="center" shrinkToFit="1"/>
    </xf>
    <xf numFmtId="0" fontId="20" fillId="0" borderId="107" xfId="1" applyFont="1" applyFill="1" applyBorder="1" applyAlignment="1" applyProtection="1">
      <alignment horizontal="center" vertical="center"/>
    </xf>
    <xf numFmtId="0" fontId="20" fillId="0" borderId="108" xfId="1" applyFont="1" applyFill="1" applyBorder="1" applyAlignment="1" applyProtection="1">
      <alignment horizontal="center" vertical="center"/>
    </xf>
    <xf numFmtId="3" fontId="21" fillId="3" borderId="74" xfId="1" applyNumberFormat="1" applyFont="1" applyFill="1" applyBorder="1" applyAlignment="1" applyProtection="1">
      <alignment vertical="center" shrinkToFit="1"/>
    </xf>
    <xf numFmtId="3" fontId="21" fillId="3" borderId="99" xfId="1" applyNumberFormat="1" applyFont="1" applyFill="1" applyBorder="1" applyAlignment="1" applyProtection="1">
      <alignment vertical="center" shrinkToFit="1"/>
    </xf>
    <xf numFmtId="195" fontId="20" fillId="0" borderId="52" xfId="1" applyNumberFormat="1" applyFont="1" applyFill="1" applyBorder="1" applyAlignment="1" applyProtection="1">
      <alignment horizontal="center" vertical="center"/>
    </xf>
    <xf numFmtId="195" fontId="20" fillId="0" borderId="53" xfId="1" applyNumberFormat="1" applyFont="1" applyFill="1" applyBorder="1" applyAlignment="1" applyProtection="1">
      <alignment horizontal="center" vertical="center"/>
    </xf>
    <xf numFmtId="0" fontId="13" fillId="0" borderId="97" xfId="1" applyFont="1" applyFill="1" applyBorder="1" applyAlignment="1" applyProtection="1">
      <alignment horizontal="left" vertical="center" wrapText="1" shrinkToFit="1"/>
    </xf>
    <xf numFmtId="0" fontId="13" fillId="0" borderId="24" xfId="1" applyFont="1" applyBorder="1" applyAlignment="1" applyProtection="1">
      <alignment horizontal="center" vertical="center"/>
    </xf>
    <xf numFmtId="0" fontId="13" fillId="0" borderId="25"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29" xfId="1" applyFont="1" applyBorder="1" applyAlignment="1" applyProtection="1">
      <alignment horizontal="center" vertical="center"/>
    </xf>
    <xf numFmtId="0" fontId="13" fillId="0" borderId="30" xfId="1" applyFont="1" applyBorder="1" applyAlignment="1" applyProtection="1">
      <alignment horizontal="center" vertical="center"/>
    </xf>
    <xf numFmtId="0" fontId="13" fillId="0" borderId="24"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13" fillId="0" borderId="22" xfId="1" applyFont="1" applyBorder="1" applyAlignment="1" applyProtection="1">
      <alignment horizontal="center" vertical="center" shrinkToFit="1"/>
    </xf>
    <xf numFmtId="0" fontId="13" fillId="0" borderId="111"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13" fillId="0" borderId="21" xfId="1" applyFont="1" applyBorder="1" applyAlignment="1" applyProtection="1">
      <alignment horizontal="center" vertical="center" shrinkToFit="1"/>
    </xf>
    <xf numFmtId="183" fontId="20" fillId="0" borderId="47" xfId="1" applyNumberFormat="1" applyFont="1" applyFill="1" applyBorder="1" applyAlignment="1" applyProtection="1">
      <alignment horizontal="right" vertical="center" shrinkToFit="1"/>
      <protection locked="0"/>
    </xf>
    <xf numFmtId="3" fontId="21" fillId="3" borderId="100" xfId="1" applyNumberFormat="1" applyFont="1" applyFill="1" applyBorder="1" applyAlignment="1" applyProtection="1">
      <alignment horizontal="right" vertical="center" shrinkToFit="1"/>
    </xf>
    <xf numFmtId="185" fontId="17" fillId="2" borderId="38" xfId="5" applyNumberFormat="1" applyFont="1" applyFill="1" applyBorder="1" applyAlignment="1" applyProtection="1">
      <alignment horizontal="right" vertical="center" indent="3" shrinkToFit="1"/>
    </xf>
    <xf numFmtId="185" fontId="17" fillId="2" borderId="39" xfId="5" applyNumberFormat="1" applyFont="1" applyFill="1" applyBorder="1" applyAlignment="1" applyProtection="1">
      <alignment horizontal="right" vertical="center" indent="3" shrinkToFit="1"/>
    </xf>
    <xf numFmtId="0" fontId="13" fillId="0" borderId="35" xfId="1" applyFont="1" applyBorder="1" applyAlignment="1" applyProtection="1">
      <alignment horizontal="center" vertical="center"/>
    </xf>
    <xf numFmtId="3" fontId="21" fillId="3" borderId="59" xfId="1" applyNumberFormat="1" applyFont="1" applyFill="1" applyBorder="1" applyAlignment="1" applyProtection="1">
      <alignment horizontal="right"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8" xfId="1" applyFont="1" applyFill="1" applyBorder="1" applyAlignment="1" applyProtection="1">
      <alignment horizontal="center" vertical="center" wrapText="1"/>
    </xf>
    <xf numFmtId="0" fontId="9" fillId="0" borderId="2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23" xfId="1" applyFont="1" applyFill="1" applyBorder="1" applyAlignment="1" applyProtection="1">
      <alignment horizontal="left" vertical="center" shrinkToFit="1"/>
      <protection locked="0"/>
    </xf>
    <xf numFmtId="0" fontId="13" fillId="0" borderId="12" xfId="1" applyFont="1" applyBorder="1" applyAlignment="1" applyProtection="1">
      <alignment horizontal="center" vertical="center" shrinkToFit="1"/>
    </xf>
    <xf numFmtId="177" fontId="9" fillId="0" borderId="15" xfId="1" applyNumberFormat="1" applyFont="1" applyFill="1" applyBorder="1" applyAlignment="1" applyProtection="1">
      <alignment horizontal="center" vertical="center" shrinkToFit="1"/>
      <protection locked="0"/>
    </xf>
    <xf numFmtId="177" fontId="9" fillId="0" borderId="13" xfId="1" applyNumberFormat="1" applyFont="1" applyFill="1" applyBorder="1" applyAlignment="1" applyProtection="1">
      <alignment horizontal="center" vertical="center" shrinkToFit="1"/>
      <protection locked="0"/>
    </xf>
    <xf numFmtId="177" fontId="9" fillId="0" borderId="16" xfId="1" applyNumberFormat="1" applyFont="1" applyFill="1" applyBorder="1" applyAlignment="1" applyProtection="1">
      <alignment horizontal="center" vertical="center" shrinkToFit="1"/>
      <protection locked="0"/>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35"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wrapText="1"/>
    </xf>
    <xf numFmtId="182" fontId="17" fillId="0" borderId="14" xfId="4" applyNumberFormat="1" applyFont="1" applyFill="1" applyBorder="1" applyAlignment="1" applyProtection="1">
      <alignment horizontal="center" vertical="center"/>
    </xf>
    <xf numFmtId="182" fontId="17" fillId="0" borderId="35" xfId="4" applyNumberFormat="1" applyFont="1" applyFill="1" applyBorder="1" applyAlignment="1" applyProtection="1">
      <alignment horizontal="center" vertical="center"/>
    </xf>
    <xf numFmtId="9" fontId="18" fillId="0" borderId="24" xfId="3" applyFont="1" applyFill="1" applyBorder="1" applyAlignment="1" applyProtection="1">
      <alignment horizontal="center" vertical="center" wrapText="1"/>
    </xf>
    <xf numFmtId="9" fontId="18" fillId="0" borderId="25" xfId="3" applyFont="1" applyFill="1" applyBorder="1" applyAlignment="1" applyProtection="1">
      <alignment horizontal="center" vertical="center" wrapText="1"/>
    </xf>
    <xf numFmtId="9" fontId="18" fillId="0" borderId="29" xfId="3" applyFont="1" applyFill="1" applyBorder="1" applyAlignment="1" applyProtection="1">
      <alignment horizontal="center" vertical="center" wrapText="1"/>
    </xf>
    <xf numFmtId="9" fontId="18" fillId="0" borderId="30" xfId="3" applyFont="1" applyFill="1" applyBorder="1" applyAlignment="1" applyProtection="1">
      <alignment horizontal="center" vertical="center" wrapText="1"/>
    </xf>
    <xf numFmtId="182" fontId="17" fillId="0" borderId="79" xfId="4" applyNumberFormat="1" applyFont="1" applyFill="1" applyBorder="1" applyAlignment="1" applyProtection="1">
      <alignment horizontal="center" vertical="center"/>
    </xf>
    <xf numFmtId="182" fontId="17" fillId="0" borderId="29" xfId="4" applyNumberFormat="1" applyFont="1" applyFill="1" applyBorder="1" applyAlignment="1" applyProtection="1">
      <alignment horizontal="center" vertical="center"/>
    </xf>
    <xf numFmtId="0" fontId="18" fillId="0" borderId="36" xfId="1" applyFont="1" applyFill="1" applyBorder="1" applyAlignment="1" applyProtection="1">
      <alignment horizontal="center" vertical="center" shrinkToFit="1"/>
    </xf>
    <xf numFmtId="0" fontId="14" fillId="0" borderId="0" xfId="1" applyFont="1" applyAlignment="1" applyProtection="1">
      <alignment horizontal="center" vertical="center"/>
    </xf>
    <xf numFmtId="0" fontId="3" fillId="0" borderId="27" xfId="1" applyFont="1" applyBorder="1" applyAlignment="1" applyProtection="1">
      <alignment horizontal="left" vertical="center" shrinkToFit="1"/>
    </xf>
    <xf numFmtId="0" fontId="3" fillId="0" borderId="0" xfId="1" applyFont="1" applyBorder="1" applyAlignment="1" applyProtection="1">
      <alignment horizontal="left" vertical="center" shrinkToFit="1"/>
    </xf>
    <xf numFmtId="0" fontId="3" fillId="0" borderId="28" xfId="1" applyFont="1" applyBorder="1" applyAlignment="1" applyProtection="1">
      <alignment horizontal="left" vertical="center" shrinkToFit="1"/>
    </xf>
    <xf numFmtId="9" fontId="19" fillId="0" borderId="32" xfId="3" applyFont="1" applyFill="1" applyBorder="1" applyAlignment="1" applyProtection="1">
      <alignment horizontal="center" vertical="center"/>
      <protection locked="0"/>
    </xf>
    <xf numFmtId="9" fontId="19" fillId="0" borderId="33" xfId="3" applyFont="1" applyFill="1" applyBorder="1" applyAlignment="1" applyProtection="1">
      <alignment horizontal="center" vertical="center"/>
      <protection locked="0"/>
    </xf>
    <xf numFmtId="9" fontId="19" fillId="0" borderId="34" xfId="3" applyFont="1" applyFill="1" applyBorder="1" applyAlignment="1" applyProtection="1">
      <alignment horizontal="center" vertical="center"/>
      <protection locked="0"/>
    </xf>
    <xf numFmtId="180" fontId="17" fillId="0" borderId="37" xfId="1" applyNumberFormat="1" applyFont="1" applyFill="1" applyBorder="1" applyAlignment="1" applyProtection="1">
      <alignment horizontal="center" vertical="center" shrinkToFit="1"/>
      <protection locked="0"/>
    </xf>
    <xf numFmtId="180" fontId="17" fillId="0" borderId="38" xfId="1" applyNumberFormat="1" applyFont="1" applyFill="1" applyBorder="1" applyAlignment="1" applyProtection="1">
      <alignment horizontal="center" vertical="center" shrinkToFit="1"/>
      <protection locked="0"/>
    </xf>
    <xf numFmtId="180" fontId="17" fillId="0" borderId="39" xfId="1" applyNumberFormat="1" applyFont="1" applyFill="1" applyBorder="1" applyAlignment="1" applyProtection="1">
      <alignment horizontal="center" vertical="center" shrinkToFit="1"/>
      <protection locked="0"/>
    </xf>
    <xf numFmtId="0" fontId="7" fillId="0" borderId="14" xfId="1" applyFont="1" applyFill="1" applyBorder="1" applyAlignment="1" applyProtection="1">
      <alignment horizontal="center" vertical="center"/>
    </xf>
    <xf numFmtId="0" fontId="7" fillId="0" borderId="35" xfId="1" applyFont="1" applyFill="1" applyBorder="1" applyAlignment="1" applyProtection="1">
      <alignment horizontal="center" vertical="center"/>
    </xf>
    <xf numFmtId="0" fontId="17" fillId="0" borderId="35"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179" fontId="17" fillId="0" borderId="37" xfId="1" applyNumberFormat="1" applyFont="1" applyFill="1" applyBorder="1" applyAlignment="1" applyProtection="1">
      <alignment horizontal="center" vertical="center"/>
      <protection locked="0"/>
    </xf>
    <xf numFmtId="179" fontId="17" fillId="0" borderId="38" xfId="1" applyNumberFormat="1" applyFont="1" applyFill="1" applyBorder="1" applyAlignment="1" applyProtection="1">
      <alignment horizontal="center" vertical="center"/>
      <protection locked="0"/>
    </xf>
    <xf numFmtId="179" fontId="17" fillId="0" borderId="39" xfId="1" applyNumberFormat="1" applyFont="1" applyFill="1" applyBorder="1" applyAlignment="1" applyProtection="1">
      <alignment horizontal="center" vertical="center"/>
      <protection locked="0"/>
    </xf>
    <xf numFmtId="0" fontId="18" fillId="0" borderId="35" xfId="1"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wrapText="1"/>
    </xf>
    <xf numFmtId="181" fontId="17" fillId="0" borderId="37" xfId="1" applyNumberFormat="1" applyFont="1" applyBorder="1" applyAlignment="1" applyProtection="1">
      <alignment horizontal="center" vertical="center"/>
      <protection locked="0"/>
    </xf>
    <xf numFmtId="181" fontId="17" fillId="0" borderId="38" xfId="1" applyNumberFormat="1" applyFont="1" applyBorder="1" applyAlignment="1" applyProtection="1">
      <alignment horizontal="center" vertical="center"/>
      <protection locked="0"/>
    </xf>
    <xf numFmtId="181" fontId="17" fillId="0" borderId="39" xfId="1" applyNumberFormat="1" applyFont="1" applyBorder="1" applyAlignment="1" applyProtection="1">
      <alignment horizontal="center" vertical="center"/>
      <protection locked="0"/>
    </xf>
    <xf numFmtId="0" fontId="7" fillId="0" borderId="121" xfId="1" applyFont="1" applyBorder="1" applyAlignment="1" applyProtection="1">
      <alignment horizontal="center" vertical="center" shrinkToFit="1"/>
    </xf>
    <xf numFmtId="0" fontId="7" fillId="0" borderId="25" xfId="1" applyFont="1" applyBorder="1" applyAlignment="1" applyProtection="1">
      <alignment horizontal="center" vertical="center" shrinkToFit="1"/>
    </xf>
    <xf numFmtId="0" fontId="7" fillId="0" borderId="26" xfId="1" applyFont="1" applyBorder="1" applyAlignment="1" applyProtection="1">
      <alignment horizontal="center" vertical="center" shrinkToFit="1"/>
    </xf>
    <xf numFmtId="0" fontId="7" fillId="0" borderId="122" xfId="1" applyFont="1" applyBorder="1" applyAlignment="1" applyProtection="1">
      <alignment horizontal="center" vertical="center" shrinkToFit="1"/>
    </xf>
    <xf numFmtId="0" fontId="7" fillId="0" borderId="30"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177" fontId="9" fillId="0" borderId="24" xfId="1" applyNumberFormat="1" applyFont="1" applyFill="1" applyBorder="1" applyAlignment="1" applyProtection="1">
      <alignment horizontal="center" vertical="center" shrinkToFit="1"/>
      <protection locked="0"/>
    </xf>
    <xf numFmtId="177" fontId="9" fillId="0" borderId="25" xfId="1" applyNumberFormat="1" applyFont="1" applyFill="1" applyBorder="1" applyAlignment="1" applyProtection="1">
      <alignment horizontal="center" vertical="center" shrinkToFit="1"/>
      <protection locked="0"/>
    </xf>
    <xf numFmtId="177" fontId="9" fillId="0" borderId="123" xfId="1" applyNumberFormat="1" applyFont="1" applyFill="1" applyBorder="1" applyAlignment="1" applyProtection="1">
      <alignment horizontal="center" vertical="center" shrinkToFit="1"/>
      <protection locked="0"/>
    </xf>
    <xf numFmtId="177" fontId="9" fillId="0" borderId="29" xfId="1" applyNumberFormat="1" applyFont="1" applyFill="1" applyBorder="1" applyAlignment="1" applyProtection="1">
      <alignment horizontal="center" vertical="center" shrinkToFit="1"/>
      <protection locked="0"/>
    </xf>
    <xf numFmtId="177" fontId="9" fillId="0" borderId="30" xfId="1" applyNumberFormat="1" applyFont="1" applyFill="1" applyBorder="1" applyAlignment="1" applyProtection="1">
      <alignment horizontal="center" vertical="center" shrinkToFit="1"/>
      <protection locked="0"/>
    </xf>
    <xf numFmtId="177" fontId="9" fillId="0" borderId="124" xfId="1" applyNumberFormat="1" applyFont="1" applyFill="1" applyBorder="1" applyAlignment="1" applyProtection="1">
      <alignment horizontal="center" vertical="center" shrinkToFit="1"/>
      <protection locked="0"/>
    </xf>
    <xf numFmtId="0" fontId="2" fillId="0" borderId="1" xfId="1" applyBorder="1" applyAlignment="1" applyProtection="1">
      <alignment horizontal="center"/>
    </xf>
    <xf numFmtId="176" fontId="2" fillId="0" borderId="1" xfId="1" applyNumberFormat="1" applyFont="1" applyBorder="1" applyAlignment="1" applyProtection="1">
      <alignment horizontal="right"/>
    </xf>
    <xf numFmtId="0" fontId="2" fillId="0" borderId="1" xfId="1" applyFont="1" applyBorder="1" applyAlignment="1" applyProtection="1">
      <alignment horizontal="center" shrinkToFit="1"/>
      <protection locked="0"/>
    </xf>
    <xf numFmtId="0" fontId="7" fillId="0" borderId="5"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9" fillId="0" borderId="8" xfId="1" applyFont="1" applyFill="1" applyBorder="1" applyAlignment="1" applyProtection="1">
      <alignment horizontal="center" vertical="center" shrinkToFit="1"/>
      <protection locked="0"/>
    </xf>
    <xf numFmtId="0" fontId="9" fillId="0" borderId="6" xfId="1" applyFont="1" applyFill="1" applyBorder="1" applyAlignment="1" applyProtection="1">
      <alignment horizontal="center" vertical="center" shrinkToFit="1"/>
      <protection locked="0"/>
    </xf>
    <xf numFmtId="0" fontId="9" fillId="0" borderId="9" xfId="1" applyFont="1" applyFill="1" applyBorder="1" applyAlignment="1" applyProtection="1">
      <alignment horizontal="center" vertical="center" shrinkToFit="1"/>
      <protection locked="0"/>
    </xf>
    <xf numFmtId="0" fontId="15" fillId="4" borderId="28" xfId="6" applyFont="1" applyFill="1" applyBorder="1" applyAlignment="1">
      <alignment vertical="center"/>
    </xf>
    <xf numFmtId="0" fontId="15" fillId="0" borderId="28" xfId="6" applyFont="1" applyFill="1" applyBorder="1" applyAlignment="1">
      <alignment vertical="center"/>
    </xf>
    <xf numFmtId="188" fontId="28" fillId="0" borderId="71" xfId="6" applyNumberFormat="1" applyFont="1" applyFill="1" applyBorder="1" applyAlignment="1">
      <alignment horizontal="center" vertical="center"/>
    </xf>
    <xf numFmtId="187" fontId="28" fillId="0" borderId="86" xfId="6" applyNumberFormat="1" applyFont="1" applyFill="1" applyBorder="1" applyAlignment="1">
      <alignment horizontal="center" vertical="center" wrapText="1"/>
    </xf>
    <xf numFmtId="187" fontId="28" fillId="0" borderId="89" xfId="6" applyNumberFormat="1" applyFont="1" applyFill="1" applyBorder="1" applyAlignment="1">
      <alignment horizontal="center" vertical="center" wrapText="1"/>
    </xf>
    <xf numFmtId="187" fontId="28" fillId="0" borderId="88" xfId="6" applyNumberFormat="1" applyFont="1" applyFill="1" applyBorder="1" applyAlignment="1">
      <alignment vertical="center" wrapText="1"/>
    </xf>
    <xf numFmtId="187" fontId="28" fillId="0" borderId="90" xfId="6" applyNumberFormat="1" applyFont="1" applyFill="1" applyBorder="1" applyAlignment="1">
      <alignment vertical="center" wrapText="1"/>
    </xf>
    <xf numFmtId="188" fontId="28" fillId="4" borderId="71" xfId="6" applyNumberFormat="1" applyFont="1" applyFill="1" applyBorder="1" applyAlignment="1">
      <alignment horizontal="left" vertical="top"/>
    </xf>
    <xf numFmtId="188" fontId="28" fillId="4" borderId="79" xfId="6" applyNumberFormat="1" applyFont="1" applyFill="1" applyBorder="1" applyAlignment="1">
      <alignment horizontal="left" vertical="top"/>
    </xf>
    <xf numFmtId="187" fontId="28" fillId="0" borderId="92" xfId="6" applyNumberFormat="1" applyFont="1" applyFill="1" applyBorder="1" applyAlignment="1">
      <alignment horizontal="center" vertical="center" wrapText="1"/>
    </xf>
    <xf numFmtId="187" fontId="28" fillId="0" borderId="93" xfId="6" applyNumberFormat="1" applyFont="1" applyFill="1" applyBorder="1" applyAlignment="1">
      <alignment vertical="center" wrapText="1"/>
    </xf>
    <xf numFmtId="3" fontId="28" fillId="4" borderId="86" xfId="6" applyNumberFormat="1" applyFont="1" applyFill="1" applyBorder="1" applyAlignment="1">
      <alignment vertical="center" wrapText="1"/>
    </xf>
    <xf numFmtId="3" fontId="28" fillId="4" borderId="89" xfId="6" applyNumberFormat="1" applyFont="1" applyFill="1" applyBorder="1" applyAlignment="1">
      <alignment vertical="center" wrapText="1"/>
    </xf>
    <xf numFmtId="186" fontId="28" fillId="4" borderId="87" xfId="6" applyNumberFormat="1" applyFont="1" applyFill="1" applyBorder="1" applyAlignment="1">
      <alignment vertical="center" wrapText="1"/>
    </xf>
    <xf numFmtId="186" fontId="28" fillId="4" borderId="85" xfId="6" applyNumberFormat="1" applyFont="1" applyFill="1" applyBorder="1" applyAlignment="1">
      <alignment vertical="center" wrapText="1"/>
    </xf>
    <xf numFmtId="189" fontId="28" fillId="4" borderId="86" xfId="6" applyNumberFormat="1" applyFont="1" applyFill="1" applyBorder="1" applyAlignment="1">
      <alignment vertical="center" wrapText="1"/>
    </xf>
    <xf numFmtId="189" fontId="28" fillId="4" borderId="89" xfId="6" applyNumberFormat="1" applyFont="1" applyFill="1" applyBorder="1" applyAlignment="1">
      <alignment vertical="center" wrapText="1"/>
    </xf>
    <xf numFmtId="186" fontId="28" fillId="4" borderId="88" xfId="6" applyNumberFormat="1" applyFont="1" applyFill="1" applyBorder="1" applyAlignment="1">
      <alignment vertical="center" wrapText="1"/>
    </xf>
    <xf numFmtId="186" fontId="28" fillId="4" borderId="90" xfId="6" applyNumberFormat="1" applyFont="1" applyFill="1" applyBorder="1" applyAlignment="1">
      <alignment vertical="center" wrapText="1"/>
    </xf>
    <xf numFmtId="186" fontId="28" fillId="0" borderId="71" xfId="6" applyNumberFormat="1" applyFont="1" applyFill="1" applyBorder="1" applyAlignment="1">
      <alignment horizontal="center" vertical="center"/>
    </xf>
    <xf numFmtId="186" fontId="28" fillId="4" borderId="62" xfId="6" applyNumberFormat="1" applyFont="1" applyFill="1" applyBorder="1" applyAlignment="1">
      <alignment vertical="center" wrapText="1"/>
    </xf>
    <xf numFmtId="186" fontId="28" fillId="4" borderId="0" xfId="6" applyNumberFormat="1" applyFont="1" applyFill="1" applyBorder="1" applyAlignment="1">
      <alignment vertical="center" wrapText="1"/>
    </xf>
    <xf numFmtId="186" fontId="28" fillId="4" borderId="30" xfId="6" applyNumberFormat="1" applyFont="1" applyFill="1" applyBorder="1" applyAlignment="1">
      <alignment vertical="center" wrapText="1"/>
    </xf>
    <xf numFmtId="186" fontId="28" fillId="4" borderId="66" xfId="6" applyNumberFormat="1" applyFont="1" applyFill="1" applyBorder="1" applyAlignment="1">
      <alignment vertical="center" wrapText="1"/>
    </xf>
    <xf numFmtId="186" fontId="28" fillId="4" borderId="28" xfId="6" applyNumberFormat="1" applyFont="1" applyFill="1" applyBorder="1" applyAlignment="1">
      <alignment vertical="center" wrapText="1"/>
    </xf>
    <xf numFmtId="186" fontId="28" fillId="4" borderId="31" xfId="6" applyNumberFormat="1" applyFont="1" applyFill="1" applyBorder="1" applyAlignment="1">
      <alignment vertical="center" wrapText="1"/>
    </xf>
    <xf numFmtId="3" fontId="28" fillId="4" borderId="65" xfId="6" applyNumberFormat="1" applyFont="1" applyFill="1" applyBorder="1" applyAlignment="1">
      <alignment vertical="center" wrapText="1"/>
    </xf>
    <xf numFmtId="3" fontId="28" fillId="4" borderId="27" xfId="6" applyNumberFormat="1" applyFont="1" applyFill="1" applyBorder="1" applyAlignment="1">
      <alignment vertical="center" wrapText="1"/>
    </xf>
    <xf numFmtId="190" fontId="28" fillId="4" borderId="65" xfId="6" applyNumberFormat="1" applyFont="1" applyFill="1" applyBorder="1" applyAlignment="1">
      <alignment vertical="center" wrapText="1"/>
    </xf>
    <xf numFmtId="190" fontId="28" fillId="4" borderId="27" xfId="6" applyNumberFormat="1" applyFont="1" applyFill="1" applyBorder="1" applyAlignment="1">
      <alignment vertical="center" wrapText="1"/>
    </xf>
    <xf numFmtId="187" fontId="28" fillId="4" borderId="24" xfId="6" applyNumberFormat="1" applyFont="1" applyFill="1" applyBorder="1" applyAlignment="1">
      <alignment vertical="center"/>
    </xf>
    <xf numFmtId="187" fontId="28" fillId="4" borderId="27" xfId="6" applyNumberFormat="1" applyFont="1" applyFill="1" applyBorder="1" applyAlignment="1">
      <alignment vertical="center"/>
    </xf>
    <xf numFmtId="187" fontId="28" fillId="4" borderId="29" xfId="6" applyNumberFormat="1" applyFont="1" applyFill="1" applyBorder="1" applyAlignment="1">
      <alignment vertical="center"/>
    </xf>
    <xf numFmtId="186" fontId="28" fillId="4" borderId="71" xfId="6" applyNumberFormat="1" applyFont="1" applyFill="1" applyBorder="1" applyAlignment="1">
      <alignment horizontal="center" vertical="center"/>
    </xf>
    <xf numFmtId="0" fontId="28" fillId="4" borderId="36" xfId="6" applyNumberFormat="1" applyFont="1" applyFill="1" applyBorder="1" applyAlignment="1">
      <alignment horizontal="left"/>
    </xf>
    <xf numFmtId="0" fontId="28" fillId="4" borderId="71" xfId="6" applyNumberFormat="1" applyFont="1" applyFill="1" applyBorder="1" applyAlignment="1">
      <alignment horizontal="left"/>
    </xf>
    <xf numFmtId="187" fontId="28" fillId="4" borderId="65" xfId="6" applyNumberFormat="1" applyFont="1" applyFill="1" applyBorder="1" applyAlignment="1">
      <alignment vertical="center" wrapText="1"/>
    </xf>
    <xf numFmtId="187" fontId="28" fillId="4" borderId="27" xfId="6" applyNumberFormat="1" applyFont="1" applyFill="1" applyBorder="1" applyAlignment="1">
      <alignment vertical="center" wrapText="1"/>
    </xf>
    <xf numFmtId="187" fontId="28" fillId="4" borderId="29" xfId="6" applyNumberFormat="1" applyFont="1" applyFill="1" applyBorder="1" applyAlignment="1">
      <alignment vertical="center" wrapText="1"/>
    </xf>
    <xf numFmtId="3" fontId="28" fillId="0" borderId="0" xfId="6" applyNumberFormat="1" applyFont="1" applyFill="1" applyBorder="1" applyAlignment="1">
      <alignment horizontal="center" vertical="center"/>
    </xf>
    <xf numFmtId="187" fontId="28" fillId="0" borderId="85" xfId="6" applyNumberFormat="1" applyFont="1" applyFill="1" applyBorder="1" applyAlignment="1">
      <alignment vertical="center" wrapText="1"/>
    </xf>
    <xf numFmtId="187" fontId="28" fillId="0" borderId="36" xfId="6" applyNumberFormat="1" applyFont="1" applyFill="1" applyBorder="1" applyAlignment="1">
      <alignment vertical="center"/>
    </xf>
    <xf numFmtId="187" fontId="28" fillId="0" borderId="71" xfId="6" applyNumberFormat="1" applyFont="1" applyFill="1" applyBorder="1" applyAlignment="1">
      <alignment vertical="center"/>
    </xf>
    <xf numFmtId="187" fontId="28" fillId="0" borderId="79" xfId="6" applyNumberFormat="1" applyFont="1" applyFill="1" applyBorder="1" applyAlignment="1">
      <alignment vertical="center"/>
    </xf>
    <xf numFmtId="187" fontId="28" fillId="0" borderId="36" xfId="6" applyNumberFormat="1" applyFont="1" applyFill="1" applyBorder="1" applyAlignment="1"/>
    <xf numFmtId="187" fontId="28" fillId="0" borderId="71" xfId="6" applyNumberFormat="1" applyFont="1" applyFill="1" applyBorder="1" applyAlignment="1"/>
    <xf numFmtId="187" fontId="28" fillId="4" borderId="36" xfId="6" applyNumberFormat="1" applyFont="1" applyFill="1" applyBorder="1" applyAlignment="1">
      <alignment wrapText="1"/>
    </xf>
    <xf numFmtId="187" fontId="28" fillId="4" borderId="71" xfId="6" applyNumberFormat="1" applyFont="1" applyFill="1" applyBorder="1" applyAlignment="1">
      <alignment wrapText="1"/>
    </xf>
    <xf numFmtId="187" fontId="30" fillId="0" borderId="36" xfId="6" applyNumberFormat="1" applyFont="1" applyFill="1" applyBorder="1" applyAlignment="1">
      <alignment horizontal="left" vertical="center" wrapText="1"/>
    </xf>
    <xf numFmtId="187" fontId="30" fillId="0" borderId="71" xfId="6" applyNumberFormat="1" applyFont="1" applyFill="1" applyBorder="1" applyAlignment="1">
      <alignment horizontal="left" vertical="center" wrapText="1"/>
    </xf>
    <xf numFmtId="191" fontId="28" fillId="0" borderId="71" xfId="6" applyNumberFormat="1" applyFont="1" applyFill="1" applyBorder="1" applyAlignment="1">
      <alignment horizontal="right" vertical="top"/>
    </xf>
    <xf numFmtId="191" fontId="28" fillId="0" borderId="79" xfId="6" applyNumberFormat="1" applyFont="1" applyFill="1" applyBorder="1" applyAlignment="1">
      <alignment horizontal="right" vertical="top"/>
    </xf>
    <xf numFmtId="191" fontId="28" fillId="4" borderId="71" xfId="6" applyNumberFormat="1" applyFont="1" applyFill="1" applyBorder="1" applyAlignment="1">
      <alignment horizontal="right" vertical="top"/>
    </xf>
    <xf numFmtId="191" fontId="28" fillId="4" borderId="79" xfId="6" applyNumberFormat="1" applyFont="1" applyFill="1" applyBorder="1" applyAlignment="1">
      <alignment horizontal="right" vertical="top"/>
    </xf>
    <xf numFmtId="187" fontId="28" fillId="0" borderId="94" xfId="6" applyNumberFormat="1" applyFont="1" applyFill="1" applyBorder="1" applyAlignment="1">
      <alignment vertical="center" wrapText="1"/>
    </xf>
    <xf numFmtId="187" fontId="28" fillId="0" borderId="87" xfId="6" applyNumberFormat="1" applyFont="1" applyFill="1" applyBorder="1" applyAlignment="1">
      <alignment vertical="center" wrapText="1"/>
    </xf>
    <xf numFmtId="187" fontId="28" fillId="4" borderId="86" xfId="6" applyNumberFormat="1" applyFont="1" applyFill="1" applyBorder="1" applyAlignment="1">
      <alignment vertical="center"/>
    </xf>
    <xf numFmtId="187" fontId="28" fillId="4" borderId="89" xfId="6" applyNumberFormat="1" applyFont="1" applyFill="1" applyBorder="1" applyAlignment="1">
      <alignment vertical="center"/>
    </xf>
    <xf numFmtId="186" fontId="28" fillId="4" borderId="87" xfId="6" applyNumberFormat="1" applyFont="1" applyFill="1" applyBorder="1" applyAlignment="1">
      <alignment vertical="center"/>
    </xf>
    <xf numFmtId="186" fontId="28" fillId="4" borderId="85" xfId="6" applyNumberFormat="1" applyFont="1" applyFill="1" applyBorder="1" applyAlignment="1">
      <alignment vertical="center"/>
    </xf>
    <xf numFmtId="3" fontId="28" fillId="0" borderId="91" xfId="6" applyNumberFormat="1" applyFont="1" applyFill="1" applyBorder="1" applyAlignment="1">
      <alignment horizontal="distributed" vertical="center"/>
    </xf>
    <xf numFmtId="3" fontId="28" fillId="0" borderId="71" xfId="6" applyNumberFormat="1" applyFont="1" applyFill="1" applyBorder="1" applyAlignment="1">
      <alignment horizontal="distributed" vertical="center"/>
    </xf>
    <xf numFmtId="3" fontId="28" fillId="0" borderId="79" xfId="6" applyNumberFormat="1" applyFont="1" applyFill="1" applyBorder="1" applyAlignment="1">
      <alignment horizontal="distributed" vertical="center"/>
    </xf>
    <xf numFmtId="187" fontId="28" fillId="4" borderId="65" xfId="6" applyNumberFormat="1" applyFont="1" applyFill="1" applyBorder="1" applyAlignment="1">
      <alignment vertical="center"/>
    </xf>
    <xf numFmtId="186" fontId="28" fillId="4" borderId="66" xfId="6" applyNumberFormat="1" applyFont="1" applyFill="1" applyBorder="1" applyAlignment="1">
      <alignment vertical="center"/>
    </xf>
    <xf numFmtId="186" fontId="28" fillId="4" borderId="28" xfId="6" applyNumberFormat="1" applyFont="1" applyFill="1" applyBorder="1" applyAlignment="1">
      <alignment vertical="center"/>
    </xf>
    <xf numFmtId="186" fontId="28" fillId="4" borderId="31" xfId="6" applyNumberFormat="1" applyFont="1" applyFill="1" applyBorder="1" applyAlignment="1">
      <alignment vertical="center"/>
    </xf>
    <xf numFmtId="187" fontId="28" fillId="4" borderId="36" xfId="6" applyNumberFormat="1" applyFont="1" applyFill="1" applyBorder="1" applyAlignment="1">
      <alignment vertical="center"/>
    </xf>
    <xf numFmtId="187" fontId="28" fillId="4" borderId="71" xfId="6" applyNumberFormat="1" applyFont="1" applyFill="1" applyBorder="1" applyAlignment="1">
      <alignment vertical="center"/>
    </xf>
    <xf numFmtId="188" fontId="28" fillId="4" borderId="36" xfId="6" applyNumberFormat="1" applyFont="1" applyFill="1" applyBorder="1" applyAlignment="1">
      <alignment vertical="center"/>
    </xf>
    <xf numFmtId="188" fontId="28" fillId="4" borderId="71" xfId="6" applyNumberFormat="1" applyFont="1" applyFill="1" applyBorder="1" applyAlignment="1">
      <alignment vertical="center"/>
    </xf>
    <xf numFmtId="187" fontId="28" fillId="4" borderId="86" xfId="6" applyNumberFormat="1" applyFont="1" applyFill="1" applyBorder="1" applyAlignment="1">
      <alignment vertical="center" wrapText="1"/>
    </xf>
    <xf numFmtId="187" fontId="28" fillId="4" borderId="89" xfId="6" applyNumberFormat="1" applyFont="1" applyFill="1" applyBorder="1" applyAlignment="1">
      <alignment vertical="center" wrapText="1"/>
    </xf>
    <xf numFmtId="3" fontId="28" fillId="4" borderId="0" xfId="6" applyNumberFormat="1" applyFont="1" applyFill="1" applyBorder="1" applyAlignment="1">
      <alignment horizontal="center" vertical="center"/>
    </xf>
    <xf numFmtId="186" fontId="28" fillId="0" borderId="36" xfId="6" applyNumberFormat="1" applyFont="1" applyFill="1" applyBorder="1" applyAlignment="1">
      <alignment horizontal="center" vertical="center"/>
    </xf>
    <xf numFmtId="186" fontId="28" fillId="0" borderId="27" xfId="6" applyNumberFormat="1" applyFont="1" applyFill="1" applyBorder="1" applyAlignment="1">
      <alignment horizontal="center" vertical="center"/>
    </xf>
    <xf numFmtId="187" fontId="28" fillId="4" borderId="24" xfId="6" applyNumberFormat="1" applyFont="1" applyFill="1" applyBorder="1" applyAlignment="1">
      <alignment vertical="center" wrapText="1"/>
    </xf>
    <xf numFmtId="187" fontId="28" fillId="4" borderId="26" xfId="6" applyNumberFormat="1" applyFont="1" applyFill="1" applyBorder="1" applyAlignment="1">
      <alignment vertical="center" wrapText="1"/>
    </xf>
    <xf numFmtId="187" fontId="28" fillId="4" borderId="28" xfId="6" applyNumberFormat="1" applyFont="1" applyFill="1" applyBorder="1" applyAlignment="1">
      <alignment vertical="center" wrapText="1"/>
    </xf>
    <xf numFmtId="186" fontId="28" fillId="4" borderId="28" xfId="6" applyNumberFormat="1" applyFont="1" applyFill="1" applyBorder="1" applyAlignment="1">
      <alignment horizontal="center" vertical="center"/>
    </xf>
    <xf numFmtId="3" fontId="28" fillId="0" borderId="36" xfId="6" applyNumberFormat="1" applyFont="1" applyFill="1" applyBorder="1" applyAlignment="1">
      <alignment horizontal="center" vertical="center" wrapText="1"/>
    </xf>
    <xf numFmtId="3" fontId="28" fillId="0" borderId="71" xfId="6" applyNumberFormat="1" applyFont="1" applyFill="1" applyBorder="1" applyAlignment="1">
      <alignment horizontal="center" vertical="center" wrapText="1"/>
    </xf>
    <xf numFmtId="3" fontId="28" fillId="0" borderId="79" xfId="6" applyNumberFormat="1" applyFont="1" applyFill="1" applyBorder="1" applyAlignment="1">
      <alignment horizontal="center" vertical="center" wrapText="1"/>
    </xf>
    <xf numFmtId="3" fontId="28" fillId="4" borderId="36" xfId="6" applyNumberFormat="1" applyFont="1" applyFill="1" applyBorder="1" applyAlignment="1">
      <alignment horizontal="left" vertical="center" wrapText="1"/>
    </xf>
    <xf numFmtId="3" fontId="28" fillId="4" borderId="71" xfId="6" applyNumberFormat="1" applyFont="1" applyFill="1" applyBorder="1" applyAlignment="1">
      <alignment horizontal="left" vertical="center" wrapText="1"/>
    </xf>
    <xf numFmtId="0" fontId="28" fillId="4" borderId="36" xfId="6" applyFont="1" applyFill="1" applyBorder="1" applyAlignment="1">
      <alignment horizontal="center" vertical="center"/>
    </xf>
    <xf numFmtId="0" fontId="28" fillId="4" borderId="71" xfId="6" applyFont="1" applyFill="1" applyBorder="1" applyAlignment="1">
      <alignment horizontal="center" vertical="center"/>
    </xf>
    <xf numFmtId="3" fontId="28" fillId="4" borderId="36" xfId="6" applyNumberFormat="1" applyFont="1" applyFill="1" applyBorder="1" applyAlignment="1">
      <alignment horizontal="distributed" vertical="center"/>
    </xf>
    <xf numFmtId="3" fontId="28" fillId="4" borderId="71" xfId="6" applyNumberFormat="1" applyFont="1" applyFill="1" applyBorder="1" applyAlignment="1">
      <alignment horizontal="distributed" vertical="center"/>
    </xf>
    <xf numFmtId="3" fontId="28" fillId="4" borderId="91" xfId="6" applyNumberFormat="1" applyFont="1" applyFill="1" applyBorder="1" applyAlignment="1">
      <alignment horizontal="distributed" vertical="center"/>
    </xf>
    <xf numFmtId="3" fontId="28" fillId="0" borderId="36" xfId="6" applyNumberFormat="1" applyFont="1" applyFill="1" applyBorder="1" applyAlignment="1">
      <alignment vertical="center" wrapText="1"/>
    </xf>
    <xf numFmtId="3" fontId="28" fillId="0" borderId="71" xfId="6" applyNumberFormat="1" applyFont="1" applyFill="1" applyBorder="1" applyAlignment="1">
      <alignment vertical="center" wrapText="1"/>
    </xf>
    <xf numFmtId="3" fontId="28" fillId="0" borderId="79" xfId="6" applyNumberFormat="1" applyFont="1" applyFill="1" applyBorder="1" applyAlignment="1">
      <alignment vertical="center" wrapText="1"/>
    </xf>
    <xf numFmtId="0" fontId="28" fillId="0" borderId="36" xfId="6" applyFont="1" applyFill="1" applyBorder="1" applyAlignment="1">
      <alignment horizontal="center" vertical="center"/>
    </xf>
    <xf numFmtId="0" fontId="28" fillId="0" borderId="71" xfId="6" applyFont="1" applyFill="1" applyBorder="1" applyAlignment="1">
      <alignment horizontal="center" vertical="center"/>
    </xf>
    <xf numFmtId="0" fontId="28" fillId="0" borderId="79" xfId="6" applyFont="1" applyFill="1" applyBorder="1" applyAlignment="1">
      <alignment horizontal="center" vertical="center"/>
    </xf>
    <xf numFmtId="3" fontId="28" fillId="0" borderId="36" xfId="6" applyNumberFormat="1" applyFont="1" applyFill="1" applyBorder="1" applyAlignment="1">
      <alignment horizontal="distributed" vertical="center"/>
    </xf>
    <xf numFmtId="187" fontId="28" fillId="0" borderId="29" xfId="6" applyNumberFormat="1" applyFont="1" applyFill="1" applyBorder="1" applyAlignment="1">
      <alignment horizontal="center" vertical="center" wrapText="1"/>
    </xf>
    <xf numFmtId="187" fontId="28" fillId="0" borderId="30" xfId="6" applyNumberFormat="1" applyFont="1" applyFill="1" applyBorder="1" applyAlignment="1">
      <alignment horizontal="center" vertical="center" wrapText="1"/>
    </xf>
    <xf numFmtId="187" fontId="28" fillId="0" borderId="31" xfId="6" applyNumberFormat="1" applyFont="1" applyFill="1" applyBorder="1" applyAlignment="1">
      <alignment horizontal="center" vertical="center" wrapText="1"/>
    </xf>
    <xf numFmtId="188" fontId="28" fillId="0" borderId="36" xfId="6" applyNumberFormat="1" applyFont="1" applyFill="1" applyBorder="1" applyAlignment="1">
      <alignment horizontal="center" vertical="center" wrapText="1"/>
    </xf>
    <xf numFmtId="188" fontId="28" fillId="0" borderId="71" xfId="6" applyNumberFormat="1" applyFont="1" applyFill="1" applyBorder="1" applyAlignment="1">
      <alignment horizontal="center" vertical="center" wrapText="1"/>
    </xf>
    <xf numFmtId="187" fontId="28" fillId="0" borderId="60" xfId="6" applyNumberFormat="1" applyFont="1" applyFill="1" applyBorder="1" applyAlignment="1">
      <alignment horizontal="center" vertical="center" wrapText="1"/>
    </xf>
    <xf numFmtId="187" fontId="28" fillId="0" borderId="61" xfId="6" applyNumberFormat="1" applyFont="1" applyFill="1" applyBorder="1" applyAlignment="1">
      <alignment horizontal="center" vertical="center" wrapText="1"/>
    </xf>
    <xf numFmtId="187" fontId="28" fillId="0" borderId="79" xfId="6" applyNumberFormat="1" applyFont="1" applyFill="1" applyBorder="1" applyAlignment="1">
      <alignment horizontal="center" vertical="center" wrapText="1"/>
    </xf>
    <xf numFmtId="187" fontId="28" fillId="0" borderId="29" xfId="6" applyNumberFormat="1" applyFont="1" applyFill="1" applyBorder="1" applyAlignment="1">
      <alignment horizontal="center" vertical="center"/>
    </xf>
    <xf numFmtId="187" fontId="28" fillId="0" borderId="30" xfId="6" applyNumberFormat="1" applyFont="1" applyFill="1" applyBorder="1" applyAlignment="1">
      <alignment horizontal="center" vertical="center"/>
    </xf>
    <xf numFmtId="187" fontId="28" fillId="0" borderId="31" xfId="6" applyNumberFormat="1" applyFont="1" applyFill="1" applyBorder="1" applyAlignment="1">
      <alignment horizontal="center" vertical="center"/>
    </xf>
    <xf numFmtId="3" fontId="28" fillId="0" borderId="24" xfId="6" applyNumberFormat="1" applyFont="1" applyFill="1" applyBorder="1" applyAlignment="1">
      <alignment horizontal="center" vertical="center" wrapText="1"/>
    </xf>
    <xf numFmtId="3" fontId="28" fillId="0" borderId="26" xfId="6" applyNumberFormat="1" applyFont="1" applyFill="1" applyBorder="1" applyAlignment="1">
      <alignment horizontal="center" vertical="center" wrapText="1"/>
    </xf>
    <xf numFmtId="186" fontId="28" fillId="0" borderId="24" xfId="6" applyNumberFormat="1" applyFont="1" applyFill="1" applyBorder="1" applyAlignment="1">
      <alignment horizontal="center" vertical="center" wrapText="1"/>
    </xf>
    <xf numFmtId="186" fontId="28" fillId="0" borderId="25" xfId="6" applyNumberFormat="1" applyFont="1" applyFill="1" applyBorder="1" applyAlignment="1">
      <alignment horizontal="center" vertical="center" wrapText="1"/>
    </xf>
    <xf numFmtId="186" fontId="28" fillId="0" borderId="26" xfId="6" applyNumberFormat="1" applyFont="1" applyFill="1" applyBorder="1" applyAlignment="1">
      <alignment horizontal="center" vertical="center" wrapText="1"/>
    </xf>
    <xf numFmtId="188" fontId="28" fillId="0" borderId="28" xfId="6" applyNumberFormat="1" applyFont="1" applyFill="1" applyBorder="1" applyAlignment="1">
      <alignment horizontal="center" vertical="center" wrapText="1"/>
    </xf>
    <xf numFmtId="3" fontId="28" fillId="0" borderId="0" xfId="6" applyNumberFormat="1" applyFont="1" applyFill="1" applyBorder="1" applyAlignment="1">
      <alignment horizontal="center" vertical="center" wrapText="1"/>
    </xf>
    <xf numFmtId="3" fontId="28" fillId="0" borderId="24" xfId="6" applyNumberFormat="1" applyFont="1" applyFill="1" applyBorder="1" applyAlignment="1">
      <alignment horizontal="center" vertical="center"/>
    </xf>
    <xf numFmtId="3" fontId="28" fillId="0" borderId="25" xfId="6" applyNumberFormat="1" applyFont="1" applyFill="1" applyBorder="1" applyAlignment="1">
      <alignment horizontal="center" vertical="center"/>
    </xf>
    <xf numFmtId="3" fontId="28" fillId="0" borderId="26" xfId="6" applyNumberFormat="1" applyFont="1" applyFill="1" applyBorder="1" applyAlignment="1">
      <alignment horizontal="center" vertical="center"/>
    </xf>
    <xf numFmtId="3" fontId="28" fillId="0" borderId="27" xfId="6" applyNumberFormat="1" applyFont="1" applyFill="1" applyBorder="1" applyAlignment="1">
      <alignment horizontal="center" vertical="center"/>
    </xf>
    <xf numFmtId="3" fontId="28" fillId="0" borderId="28" xfId="6" applyNumberFormat="1" applyFont="1" applyFill="1" applyBorder="1" applyAlignment="1">
      <alignment horizontal="center" vertical="center"/>
    </xf>
    <xf numFmtId="3" fontId="28" fillId="0" borderId="24" xfId="6" applyNumberFormat="1" applyFont="1" applyFill="1" applyBorder="1" applyAlignment="1">
      <alignment vertical="center" wrapText="1"/>
    </xf>
    <xf numFmtId="3" fontId="28" fillId="0" borderId="25" xfId="6" applyNumberFormat="1" applyFont="1" applyFill="1" applyBorder="1" applyAlignment="1">
      <alignment vertical="center"/>
    </xf>
    <xf numFmtId="3" fontId="28" fillId="0" borderId="26" xfId="6" applyNumberFormat="1" applyFont="1" applyFill="1" applyBorder="1" applyAlignment="1">
      <alignment vertical="center"/>
    </xf>
    <xf numFmtId="3" fontId="28" fillId="0" borderId="27" xfId="6" applyNumberFormat="1" applyFont="1" applyFill="1" applyBorder="1" applyAlignment="1">
      <alignment vertical="center"/>
    </xf>
    <xf numFmtId="3" fontId="28" fillId="0" borderId="0" xfId="6" applyNumberFormat="1" applyFont="1" applyFill="1" applyBorder="1" applyAlignment="1">
      <alignment vertical="center"/>
    </xf>
    <xf numFmtId="3" fontId="28" fillId="0" borderId="28" xfId="6" applyNumberFormat="1" applyFont="1" applyFill="1" applyBorder="1" applyAlignment="1">
      <alignment vertical="center"/>
    </xf>
    <xf numFmtId="3" fontId="28" fillId="0" borderId="24" xfId="6" applyNumberFormat="1" applyFont="1" applyFill="1" applyBorder="1" applyAlignment="1">
      <alignment horizontal="left" vertical="center" indent="1"/>
    </xf>
    <xf numFmtId="3" fontId="28" fillId="0" borderId="25" xfId="6" applyNumberFormat="1" applyFont="1" applyFill="1" applyBorder="1" applyAlignment="1">
      <alignment horizontal="left" vertical="center" indent="1"/>
    </xf>
    <xf numFmtId="3" fontId="28" fillId="0" borderId="26" xfId="6" applyNumberFormat="1" applyFont="1" applyFill="1" applyBorder="1" applyAlignment="1">
      <alignment horizontal="left" vertical="center" indent="1"/>
    </xf>
    <xf numFmtId="3" fontId="28" fillId="0" borderId="27" xfId="6" applyNumberFormat="1" applyFont="1" applyFill="1" applyBorder="1" applyAlignment="1">
      <alignment horizontal="left" vertical="center" indent="1"/>
    </xf>
    <xf numFmtId="3" fontId="28" fillId="0" borderId="0" xfId="6" applyNumberFormat="1" applyFont="1" applyFill="1" applyBorder="1" applyAlignment="1">
      <alignment horizontal="left" vertical="center" indent="1"/>
    </xf>
    <xf numFmtId="3" fontId="28" fillId="0" borderId="28" xfId="6" applyNumberFormat="1" applyFont="1" applyFill="1" applyBorder="1" applyAlignment="1">
      <alignment horizontal="left" vertical="center" indent="1"/>
    </xf>
    <xf numFmtId="3" fontId="28" fillId="0" borderId="24" xfId="6" applyNumberFormat="1" applyFont="1" applyFill="1" applyBorder="1" applyAlignment="1">
      <alignment vertical="center"/>
    </xf>
    <xf numFmtId="3" fontId="28" fillId="0" borderId="35" xfId="6" applyNumberFormat="1" applyFont="1" applyFill="1" applyBorder="1" applyAlignment="1">
      <alignment horizontal="center" vertical="center"/>
    </xf>
    <xf numFmtId="3" fontId="28" fillId="0" borderId="36" xfId="6" applyNumberFormat="1" applyFont="1" applyFill="1" applyBorder="1" applyAlignment="1">
      <alignment horizontal="center" vertical="center"/>
    </xf>
    <xf numFmtId="3" fontId="28" fillId="0" borderId="35" xfId="6" applyNumberFormat="1" applyFont="1" applyFill="1" applyBorder="1" applyAlignment="1">
      <alignment horizontal="center" vertical="center" wrapText="1"/>
    </xf>
    <xf numFmtId="186" fontId="28" fillId="0" borderId="35" xfId="6" applyNumberFormat="1" applyFont="1" applyFill="1" applyBorder="1" applyAlignment="1">
      <alignment horizontal="center" vertical="center"/>
    </xf>
    <xf numFmtId="3" fontId="28" fillId="0" borderId="15" xfId="6" applyNumberFormat="1" applyFont="1" applyFill="1" applyBorder="1" applyAlignment="1">
      <alignment horizontal="center" vertical="center"/>
    </xf>
    <xf numFmtId="0" fontId="3" fillId="0" borderId="0" xfId="7" applyFont="1" applyFill="1" applyBorder="1" applyAlignment="1">
      <alignment horizontal="left" vertical="center"/>
    </xf>
    <xf numFmtId="3" fontId="3" fillId="4" borderId="35" xfId="0" applyNumberFormat="1" applyFont="1" applyFill="1" applyBorder="1" applyAlignment="1">
      <alignment horizontal="center" vertical="center" wrapText="1"/>
    </xf>
    <xf numFmtId="3" fontId="3" fillId="4" borderId="15" xfId="0" applyNumberFormat="1" applyFont="1" applyFill="1" applyBorder="1" applyAlignment="1">
      <alignment horizontal="center" vertical="center" wrapText="1"/>
    </xf>
    <xf numFmtId="193" fontId="3" fillId="4" borderId="35" xfId="0" applyNumberFormat="1" applyFont="1" applyFill="1" applyBorder="1" applyAlignment="1">
      <alignment horizontal="center" vertical="center" wrapText="1"/>
    </xf>
    <xf numFmtId="193" fontId="3" fillId="4" borderId="15" xfId="0" applyNumberFormat="1" applyFont="1" applyFill="1" applyBorder="1" applyAlignment="1">
      <alignment horizontal="center" vertical="center" wrapText="1"/>
    </xf>
    <xf numFmtId="194" fontId="3" fillId="0" borderId="35" xfId="7" applyNumberFormat="1" applyFont="1" applyFill="1" applyBorder="1" applyAlignment="1">
      <alignment horizontal="center" vertical="center" wrapText="1"/>
    </xf>
    <xf numFmtId="194" fontId="3" fillId="0" borderId="15" xfId="7" applyNumberFormat="1" applyFont="1" applyFill="1" applyBorder="1" applyAlignment="1">
      <alignment horizontal="center" vertical="center" wrapText="1"/>
    </xf>
    <xf numFmtId="193" fontId="3" fillId="0" borderId="35" xfId="7" applyNumberFormat="1" applyFont="1" applyFill="1" applyBorder="1" applyAlignment="1">
      <alignment horizontal="center" vertical="center" wrapText="1"/>
    </xf>
    <xf numFmtId="193" fontId="3" fillId="0" borderId="15" xfId="7" applyNumberFormat="1" applyFont="1" applyFill="1" applyBorder="1" applyAlignment="1">
      <alignment horizontal="center" vertical="center" wrapText="1"/>
    </xf>
    <xf numFmtId="0" fontId="15" fillId="4" borderId="35" xfId="0" applyFont="1" applyFill="1" applyBorder="1" applyAlignment="1">
      <alignment vertical="center" wrapText="1"/>
    </xf>
    <xf numFmtId="0" fontId="3" fillId="4" borderId="15" xfId="0" applyFont="1" applyFill="1" applyBorder="1" applyAlignment="1">
      <alignment horizontal="distributed" vertical="center" wrapText="1"/>
    </xf>
    <xf numFmtId="0" fontId="3" fillId="4" borderId="13" xfId="0" applyFont="1" applyFill="1" applyBorder="1" applyAlignment="1">
      <alignment horizontal="distributed" vertical="center" wrapText="1"/>
    </xf>
    <xf numFmtId="3" fontId="3" fillId="4" borderId="13" xfId="0" applyNumberFormat="1" applyFont="1" applyFill="1" applyBorder="1" applyAlignment="1">
      <alignment horizontal="right" vertical="center" wrapText="1"/>
    </xf>
    <xf numFmtId="3" fontId="3" fillId="4" borderId="14" xfId="0" applyNumberFormat="1" applyFont="1" applyFill="1" applyBorder="1" applyAlignment="1">
      <alignment horizontal="right" vertical="center" wrapText="1"/>
    </xf>
    <xf numFmtId="0" fontId="3" fillId="4"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3" fillId="4" borderId="29" xfId="0" applyFont="1" applyFill="1" applyBorder="1" applyAlignment="1">
      <alignment vertical="center" wrapText="1"/>
    </xf>
    <xf numFmtId="0" fontId="3" fillId="4" borderId="26" xfId="0" applyFont="1" applyFill="1" applyBorder="1" applyAlignment="1">
      <alignment vertical="center" wrapText="1"/>
    </xf>
    <xf numFmtId="0" fontId="3" fillId="4" borderId="28" xfId="0" applyFont="1" applyFill="1" applyBorder="1" applyAlignment="1">
      <alignment vertical="center" wrapText="1"/>
    </xf>
    <xf numFmtId="0" fontId="3" fillId="4" borderId="31" xfId="0" applyFont="1" applyFill="1" applyBorder="1" applyAlignment="1">
      <alignment vertical="center" wrapText="1"/>
    </xf>
    <xf numFmtId="0" fontId="31" fillId="4" borderId="27" xfId="0" applyFont="1" applyFill="1" applyBorder="1" applyAlignment="1">
      <alignment vertical="center" wrapText="1"/>
    </xf>
    <xf numFmtId="0" fontId="31" fillId="4" borderId="29" xfId="0" applyFont="1" applyFill="1" applyBorder="1" applyAlignment="1">
      <alignment vertical="center" wrapText="1"/>
    </xf>
    <xf numFmtId="0" fontId="0" fillId="4" borderId="28" xfId="0" applyFont="1" applyFill="1" applyBorder="1" applyAlignment="1">
      <alignment vertical="center" wrapText="1"/>
    </xf>
    <xf numFmtId="0" fontId="0" fillId="4" borderId="31" xfId="0" applyFont="1" applyFill="1" applyBorder="1" applyAlignment="1">
      <alignment vertical="center" wrapText="1"/>
    </xf>
    <xf numFmtId="0" fontId="0" fillId="4" borderId="25" xfId="0" applyFill="1" applyBorder="1" applyAlignment="1">
      <alignment wrapText="1"/>
    </xf>
    <xf numFmtId="0" fontId="0" fillId="4" borderId="26" xfId="0" applyFill="1" applyBorder="1" applyAlignment="1">
      <alignment wrapText="1"/>
    </xf>
    <xf numFmtId="0" fontId="15" fillId="4" borderId="36" xfId="0" applyFont="1" applyFill="1" applyBorder="1" applyAlignment="1">
      <alignment vertical="center" wrapText="1"/>
    </xf>
    <xf numFmtId="0" fontId="0" fillId="4" borderId="71" xfId="0" applyFill="1" applyBorder="1" applyAlignment="1">
      <alignment vertical="center" wrapText="1"/>
    </xf>
    <xf numFmtId="0" fontId="0" fillId="4" borderId="79" xfId="0" applyFill="1" applyBorder="1" applyAlignment="1">
      <alignment vertical="center" wrapText="1"/>
    </xf>
    <xf numFmtId="0" fontId="3" fillId="4" borderId="27" xfId="0" applyFont="1" applyFill="1" applyBorder="1" applyAlignment="1">
      <alignment horizontal="left" vertical="center" wrapText="1"/>
    </xf>
    <xf numFmtId="0" fontId="3" fillId="4" borderId="0" xfId="0" applyFont="1" applyFill="1" applyBorder="1" applyAlignment="1">
      <alignment horizontal="left" vertical="center" wrapText="1"/>
    </xf>
    <xf numFmtId="3" fontId="3" fillId="4" borderId="0" xfId="0" applyNumberFormat="1" applyFont="1" applyFill="1" applyBorder="1" applyAlignment="1">
      <alignment horizontal="right" vertical="center" wrapText="1"/>
    </xf>
    <xf numFmtId="0" fontId="3" fillId="4" borderId="0" xfId="0" applyFont="1" applyFill="1" applyBorder="1" applyAlignment="1">
      <alignment horizontal="right" vertical="center" wrapText="1"/>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0" xfId="0" applyFont="1" applyFill="1" applyBorder="1" applyAlignment="1">
      <alignment horizontal="left" vertical="center" wrapText="1"/>
    </xf>
    <xf numFmtId="3" fontId="3" fillId="4" borderId="30" xfId="0" applyNumberFormat="1" applyFont="1" applyFill="1" applyBorder="1" applyAlignment="1">
      <alignment horizontal="right" vertical="center" wrapText="1"/>
    </xf>
    <xf numFmtId="0" fontId="3" fillId="4" borderId="30" xfId="0" applyFont="1" applyFill="1" applyBorder="1" applyAlignment="1">
      <alignment horizontal="right" vertical="center" wrapText="1"/>
    </xf>
    <xf numFmtId="0" fontId="3" fillId="4" borderId="31" xfId="0" applyFont="1" applyFill="1" applyBorder="1" applyAlignment="1">
      <alignment horizontal="left" vertical="center" wrapText="1"/>
    </xf>
  </cellXfs>
  <cellStyles count="8">
    <cellStyle name="パーセント 2 2" xfId="3"/>
    <cellStyle name="パーセント 3" xfId="4"/>
    <cellStyle name="桁区切り 3" xfId="5"/>
    <cellStyle name="標準" xfId="0" builtinId="0"/>
    <cellStyle name="標準 2" xfId="7"/>
    <cellStyle name="標準 4 2" xfId="6"/>
    <cellStyle name="標準 7" xfId="2"/>
    <cellStyle name="標準 8" xfId="1"/>
  </cellStyles>
  <dxfs count="4">
    <dxf>
      <fill>
        <patternFill>
          <bgColor theme="4"/>
        </patternFill>
      </fill>
    </dxf>
    <dxf>
      <fill>
        <patternFill>
          <bgColor rgb="FF99FF99"/>
        </patternFill>
      </fill>
    </dxf>
    <dxf>
      <fill>
        <patternFill>
          <bgColor theme="8" tint="0.59996337778862885"/>
        </patternFill>
      </fill>
    </dxf>
    <dxf>
      <fill>
        <patternFill>
          <bgColor rgb="FFFFCCCC"/>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164522</xdr:colOff>
      <xdr:row>6</xdr:row>
      <xdr:rowOff>8658</xdr:rowOff>
    </xdr:from>
    <xdr:to>
      <xdr:col>33</xdr:col>
      <xdr:colOff>86590</xdr:colOff>
      <xdr:row>21</xdr:row>
      <xdr:rowOff>173181</xdr:rowOff>
    </xdr:to>
    <xdr:sp macro="" textlink="">
      <xdr:nvSpPr>
        <xdr:cNvPr id="3" name="大かっこ 2"/>
        <xdr:cNvSpPr/>
      </xdr:nvSpPr>
      <xdr:spPr>
        <a:xfrm>
          <a:off x="12089822" y="3961533"/>
          <a:ext cx="2931968" cy="302202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7"/>
  <sheetViews>
    <sheetView tabSelected="1" view="pageBreakPreview" zoomScaleNormal="100" zoomScaleSheetLayoutView="100" workbookViewId="0">
      <selection activeCell="V4" sqref="V4:AJ5"/>
    </sheetView>
  </sheetViews>
  <sheetFormatPr defaultRowHeight="13.5"/>
  <cols>
    <col min="1" max="36" width="2.75" style="125" customWidth="1"/>
    <col min="37" max="37" width="3" style="125" customWidth="1"/>
    <col min="38" max="38" width="9" style="125"/>
    <col min="39" max="51" width="9" style="125" customWidth="1"/>
    <col min="52" max="16384" width="9" style="125"/>
  </cols>
  <sheetData>
    <row r="1" spans="1:51" ht="14.25" thickBot="1">
      <c r="R1" s="1"/>
      <c r="S1" s="341"/>
      <c r="T1" s="341"/>
      <c r="U1" s="342">
        <f ca="1">TODAY()</f>
        <v>43717</v>
      </c>
      <c r="V1" s="342"/>
      <c r="W1" s="342"/>
      <c r="X1" s="342"/>
      <c r="Y1" s="342"/>
      <c r="Z1" s="342"/>
      <c r="AA1" s="342"/>
      <c r="AB1" s="2"/>
      <c r="AC1" s="2"/>
      <c r="AD1" s="2"/>
      <c r="AE1" s="2"/>
      <c r="AF1" s="2"/>
      <c r="AG1" s="343"/>
      <c r="AH1" s="343"/>
      <c r="AI1" s="343"/>
      <c r="AJ1" s="3" t="s">
        <v>0</v>
      </c>
      <c r="AP1" s="1"/>
      <c r="AQ1" s="3"/>
      <c r="AR1" s="3"/>
      <c r="AS1" s="1" t="s">
        <v>1</v>
      </c>
      <c r="AT1" s="1"/>
    </row>
    <row r="2" spans="1:51" ht="14.25" customHeight="1">
      <c r="B2" s="278" t="s">
        <v>186</v>
      </c>
      <c r="C2" s="279"/>
      <c r="D2" s="279"/>
      <c r="E2" s="279"/>
      <c r="F2" s="279"/>
      <c r="G2" s="279"/>
      <c r="H2" s="279"/>
      <c r="I2" s="279"/>
      <c r="J2" s="279"/>
      <c r="K2" s="279"/>
      <c r="L2" s="279"/>
      <c r="M2" s="280"/>
      <c r="R2" s="344" t="s">
        <v>2</v>
      </c>
      <c r="S2" s="345"/>
      <c r="T2" s="345"/>
      <c r="U2" s="346"/>
      <c r="V2" s="347"/>
      <c r="W2" s="348"/>
      <c r="X2" s="348"/>
      <c r="Y2" s="348"/>
      <c r="Z2" s="348"/>
      <c r="AA2" s="348"/>
      <c r="AB2" s="348"/>
      <c r="AC2" s="348"/>
      <c r="AD2" s="348"/>
      <c r="AE2" s="348"/>
      <c r="AF2" s="348"/>
      <c r="AG2" s="348"/>
      <c r="AH2" s="348"/>
      <c r="AI2" s="348"/>
      <c r="AJ2" s="349"/>
      <c r="AP2" s="1"/>
      <c r="AQ2" s="3"/>
      <c r="AR2" s="3"/>
      <c r="AS2" s="1">
        <v>1</v>
      </c>
      <c r="AT2" s="1">
        <v>12</v>
      </c>
    </row>
    <row r="3" spans="1:51" ht="14.25" customHeight="1">
      <c r="B3" s="281"/>
      <c r="C3" s="282"/>
      <c r="D3" s="282"/>
      <c r="E3" s="282"/>
      <c r="F3" s="282"/>
      <c r="G3" s="282"/>
      <c r="H3" s="282"/>
      <c r="I3" s="282"/>
      <c r="J3" s="282"/>
      <c r="K3" s="282"/>
      <c r="L3" s="282"/>
      <c r="M3" s="283"/>
      <c r="R3" s="329" t="s">
        <v>3</v>
      </c>
      <c r="S3" s="330"/>
      <c r="T3" s="330"/>
      <c r="U3" s="331"/>
      <c r="V3" s="335"/>
      <c r="W3" s="336"/>
      <c r="X3" s="336"/>
      <c r="Y3" s="336"/>
      <c r="Z3" s="336"/>
      <c r="AA3" s="336"/>
      <c r="AB3" s="336"/>
      <c r="AC3" s="336"/>
      <c r="AD3" s="336"/>
      <c r="AE3" s="336"/>
      <c r="AF3" s="336"/>
      <c r="AG3" s="336"/>
      <c r="AH3" s="336"/>
      <c r="AI3" s="336"/>
      <c r="AJ3" s="337"/>
      <c r="AP3" s="1"/>
      <c r="AQ3" s="3"/>
      <c r="AR3" s="3"/>
      <c r="AS3" s="4">
        <v>13</v>
      </c>
      <c r="AT3" s="4">
        <v>19</v>
      </c>
    </row>
    <row r="4" spans="1:51" ht="14.25" customHeight="1">
      <c r="B4" s="281"/>
      <c r="C4" s="282"/>
      <c r="D4" s="282"/>
      <c r="E4" s="282"/>
      <c r="F4" s="282"/>
      <c r="G4" s="282"/>
      <c r="H4" s="282"/>
      <c r="I4" s="282"/>
      <c r="J4" s="282"/>
      <c r="K4" s="282"/>
      <c r="L4" s="282"/>
      <c r="M4" s="283"/>
      <c r="R4" s="329" t="s">
        <v>5</v>
      </c>
      <c r="S4" s="330"/>
      <c r="T4" s="330"/>
      <c r="U4" s="331"/>
      <c r="V4" s="335"/>
      <c r="W4" s="336"/>
      <c r="X4" s="336"/>
      <c r="Y4" s="336"/>
      <c r="Z4" s="336"/>
      <c r="AA4" s="336"/>
      <c r="AB4" s="336"/>
      <c r="AC4" s="336"/>
      <c r="AD4" s="336"/>
      <c r="AE4" s="336"/>
      <c r="AF4" s="336"/>
      <c r="AG4" s="336"/>
      <c r="AH4" s="336"/>
      <c r="AI4" s="336"/>
      <c r="AJ4" s="337"/>
      <c r="AP4" s="1"/>
      <c r="AS4" s="4"/>
      <c r="AT4" s="4"/>
      <c r="AX4" s="5" t="s">
        <v>4</v>
      </c>
      <c r="AY4" s="3" t="e">
        <f>$AE$16&amp;AX4</f>
        <v>#N/A</v>
      </c>
    </row>
    <row r="5" spans="1:51" ht="14.25" customHeight="1">
      <c r="B5" s="281"/>
      <c r="C5" s="282"/>
      <c r="D5" s="282"/>
      <c r="E5" s="282"/>
      <c r="F5" s="282"/>
      <c r="G5" s="282"/>
      <c r="H5" s="282"/>
      <c r="I5" s="282"/>
      <c r="J5" s="282"/>
      <c r="K5" s="282"/>
      <c r="L5" s="282"/>
      <c r="M5" s="283"/>
      <c r="R5" s="332"/>
      <c r="S5" s="333"/>
      <c r="T5" s="333"/>
      <c r="U5" s="334"/>
      <c r="V5" s="338"/>
      <c r="W5" s="339"/>
      <c r="X5" s="339"/>
      <c r="Y5" s="339"/>
      <c r="Z5" s="339"/>
      <c r="AA5" s="339"/>
      <c r="AB5" s="339"/>
      <c r="AC5" s="339"/>
      <c r="AD5" s="339"/>
      <c r="AE5" s="339"/>
      <c r="AF5" s="339"/>
      <c r="AG5" s="339"/>
      <c r="AH5" s="339"/>
      <c r="AI5" s="339"/>
      <c r="AJ5" s="340"/>
      <c r="AP5" s="1"/>
      <c r="AS5" s="4"/>
      <c r="AT5" s="4"/>
      <c r="AX5" s="5"/>
      <c r="AY5" s="3"/>
    </row>
    <row r="6" spans="1:51" ht="14.25" customHeight="1">
      <c r="B6" s="281"/>
      <c r="C6" s="282"/>
      <c r="D6" s="282"/>
      <c r="E6" s="282"/>
      <c r="F6" s="282"/>
      <c r="G6" s="282"/>
      <c r="H6" s="282"/>
      <c r="I6" s="282"/>
      <c r="J6" s="282"/>
      <c r="K6" s="282"/>
      <c r="L6" s="282"/>
      <c r="M6" s="283"/>
      <c r="R6" s="290" t="s">
        <v>7</v>
      </c>
      <c r="S6" s="194"/>
      <c r="T6" s="194"/>
      <c r="U6" s="195"/>
      <c r="V6" s="291"/>
      <c r="W6" s="292"/>
      <c r="X6" s="292"/>
      <c r="Y6" s="292"/>
      <c r="Z6" s="292"/>
      <c r="AA6" s="292"/>
      <c r="AB6" s="292"/>
      <c r="AC6" s="292"/>
      <c r="AD6" s="292"/>
      <c r="AE6" s="292"/>
      <c r="AF6" s="292"/>
      <c r="AG6" s="292"/>
      <c r="AH6" s="292"/>
      <c r="AI6" s="292"/>
      <c r="AJ6" s="293"/>
      <c r="AP6" s="1"/>
      <c r="AS6" s="4"/>
      <c r="AT6" s="4"/>
      <c r="AX6" s="6" t="s">
        <v>6</v>
      </c>
      <c r="AY6" s="3" t="e">
        <f>$AE$16&amp;AX6</f>
        <v>#N/A</v>
      </c>
    </row>
    <row r="7" spans="1:51" ht="15" customHeight="1" thickBot="1">
      <c r="B7" s="284"/>
      <c r="C7" s="285"/>
      <c r="D7" s="285"/>
      <c r="E7" s="285"/>
      <c r="F7" s="285"/>
      <c r="G7" s="285"/>
      <c r="H7" s="285"/>
      <c r="I7" s="285"/>
      <c r="J7" s="285"/>
      <c r="K7" s="285"/>
      <c r="L7" s="285"/>
      <c r="M7" s="286"/>
      <c r="R7" s="294" t="s">
        <v>9</v>
      </c>
      <c r="S7" s="295"/>
      <c r="T7" s="295"/>
      <c r="U7" s="271"/>
      <c r="V7" s="287"/>
      <c r="W7" s="288"/>
      <c r="X7" s="288"/>
      <c r="Y7" s="288"/>
      <c r="Z7" s="288"/>
      <c r="AA7" s="288"/>
      <c r="AB7" s="288"/>
      <c r="AC7" s="288"/>
      <c r="AD7" s="288"/>
      <c r="AE7" s="288"/>
      <c r="AF7" s="288"/>
      <c r="AG7" s="288"/>
      <c r="AH7" s="288"/>
      <c r="AI7" s="288"/>
      <c r="AJ7" s="289"/>
      <c r="AP7" s="1"/>
      <c r="AS7" s="4"/>
      <c r="AT7" s="4"/>
      <c r="AX7" s="6" t="s">
        <v>8</v>
      </c>
      <c r="AY7" s="3" t="e">
        <f>$AE$16&amp;"１，２歳児"</f>
        <v>#N/A</v>
      </c>
    </row>
    <row r="8" spans="1:51" ht="8.25" customHeight="1">
      <c r="R8" s="123"/>
      <c r="S8" s="123"/>
      <c r="T8" s="123"/>
      <c r="U8" s="123"/>
      <c r="V8" s="126"/>
      <c r="W8" s="126"/>
      <c r="X8" s="126"/>
      <c r="Y8" s="126"/>
      <c r="Z8" s="126"/>
      <c r="AA8" s="126"/>
      <c r="AB8" s="126"/>
      <c r="AC8" s="126"/>
      <c r="AD8" s="126"/>
      <c r="AE8" s="126"/>
      <c r="AF8" s="126"/>
      <c r="AG8" s="126"/>
      <c r="AH8" s="126"/>
      <c r="AI8" s="126"/>
      <c r="AJ8" s="126"/>
      <c r="AP8" s="1"/>
      <c r="AS8" s="4"/>
      <c r="AT8" s="4"/>
      <c r="AX8" s="6" t="s">
        <v>10</v>
      </c>
      <c r="AY8" s="3" t="e">
        <f>$AE$16&amp;"１，２歳児"</f>
        <v>#N/A</v>
      </c>
    </row>
    <row r="9" spans="1:51" ht="6.75" customHeight="1">
      <c r="AP9" s="1"/>
      <c r="AS9" s="4"/>
      <c r="AT9" s="4"/>
      <c r="AX9" s="6" t="s">
        <v>11</v>
      </c>
      <c r="AY9" s="3" t="e">
        <f>$AE$16&amp;AX9</f>
        <v>#N/A</v>
      </c>
    </row>
    <row r="10" spans="1:51" ht="21">
      <c r="A10" s="307" t="s">
        <v>200</v>
      </c>
      <c r="B10" s="307"/>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P10" s="1"/>
      <c r="AQ10" s="6"/>
      <c r="AR10" s="3"/>
      <c r="AS10" s="4"/>
      <c r="AT10" s="4"/>
    </row>
    <row r="11" spans="1:51" ht="6" customHeight="1">
      <c r="AP11" s="1"/>
      <c r="AQ11" s="3"/>
      <c r="AR11" s="3"/>
      <c r="AS11" s="4"/>
      <c r="AT11" s="4"/>
    </row>
    <row r="12" spans="1:51">
      <c r="A12" s="121" t="s">
        <v>197</v>
      </c>
      <c r="B12" s="7"/>
      <c r="C12" s="8"/>
      <c r="D12" s="8"/>
      <c r="E12" s="8"/>
      <c r="F12" s="8"/>
      <c r="G12" s="8"/>
      <c r="H12" s="8"/>
      <c r="I12" s="8"/>
      <c r="J12" s="8"/>
      <c r="K12" s="8"/>
      <c r="L12" s="8"/>
      <c r="M12" s="8"/>
      <c r="N12" s="8"/>
      <c r="O12" s="8"/>
      <c r="P12" s="8"/>
      <c r="Q12" s="8"/>
      <c r="R12" s="8"/>
      <c r="S12" s="8"/>
      <c r="T12" s="8"/>
      <c r="U12" s="8"/>
      <c r="V12" s="8"/>
      <c r="W12" s="8"/>
      <c r="X12" s="8"/>
      <c r="Y12" s="8"/>
      <c r="Z12" s="8"/>
      <c r="AA12" s="8"/>
      <c r="AB12" s="9"/>
      <c r="AC12" s="9"/>
      <c r="AD12" s="9"/>
      <c r="AE12" s="9"/>
      <c r="AF12" s="9"/>
      <c r="AG12" s="10"/>
      <c r="AH12" s="11"/>
      <c r="AI12" s="12"/>
      <c r="AJ12" s="13"/>
      <c r="AP12" s="1"/>
      <c r="AQ12" s="3"/>
      <c r="AR12" s="3"/>
      <c r="AS12" s="4"/>
      <c r="AT12" s="4"/>
    </row>
    <row r="13" spans="1:51">
      <c r="A13" s="308" t="s">
        <v>12</v>
      </c>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10"/>
      <c r="AP13" s="1"/>
      <c r="AQ13" s="3"/>
      <c r="AR13" s="3"/>
      <c r="AS13" s="4"/>
      <c r="AT13" s="4"/>
    </row>
    <row r="14" spans="1:51">
      <c r="A14" s="122" t="s">
        <v>13</v>
      </c>
      <c r="B14" s="14"/>
      <c r="C14" s="15"/>
      <c r="D14" s="15"/>
      <c r="E14" s="15"/>
      <c r="F14" s="15"/>
      <c r="G14" s="15"/>
      <c r="H14" s="15"/>
      <c r="I14" s="15"/>
      <c r="J14" s="15"/>
      <c r="K14" s="16"/>
      <c r="L14" s="16"/>
      <c r="M14" s="17"/>
      <c r="N14" s="16"/>
      <c r="O14" s="16"/>
      <c r="P14" s="16"/>
      <c r="Q14" s="16"/>
      <c r="R14" s="16"/>
      <c r="S14" s="16"/>
      <c r="T14" s="16"/>
      <c r="U14" s="16"/>
      <c r="V14" s="16"/>
      <c r="W14" s="16"/>
      <c r="X14" s="16"/>
      <c r="Y14" s="16"/>
      <c r="Z14" s="16"/>
      <c r="AA14" s="16"/>
      <c r="AB14" s="18"/>
      <c r="AC14" s="18"/>
      <c r="AD14" s="18"/>
      <c r="AE14" s="18"/>
      <c r="AF14" s="18"/>
      <c r="AG14" s="16"/>
      <c r="AH14" s="15"/>
      <c r="AI14" s="19"/>
      <c r="AJ14" s="20"/>
      <c r="AP14" s="1"/>
      <c r="AQ14" s="3"/>
      <c r="AR14" s="3"/>
      <c r="AS14" s="4"/>
      <c r="AT14" s="4"/>
    </row>
    <row r="15" spans="1:51" ht="8.25" customHeight="1" thickBot="1">
      <c r="AP15" s="1"/>
      <c r="AQ15" s="3"/>
      <c r="AR15" s="3"/>
      <c r="AS15" s="4"/>
      <c r="AT15" s="4"/>
    </row>
    <row r="16" spans="1:51" ht="27.75" customHeight="1" thickBot="1">
      <c r="A16" s="318" t="s">
        <v>185</v>
      </c>
      <c r="B16" s="318"/>
      <c r="C16" s="318"/>
      <c r="D16" s="318"/>
      <c r="E16" s="318"/>
      <c r="F16" s="320"/>
      <c r="G16" s="321"/>
      <c r="H16" s="322"/>
      <c r="I16" s="322"/>
      <c r="J16" s="322"/>
      <c r="K16" s="322"/>
      <c r="L16" s="323"/>
      <c r="M16" s="317" t="s">
        <v>14</v>
      </c>
      <c r="N16" s="318"/>
      <c r="O16" s="318"/>
      <c r="P16" s="318"/>
      <c r="Q16" s="318"/>
      <c r="R16" s="320"/>
      <c r="S16" s="314"/>
      <c r="T16" s="315"/>
      <c r="U16" s="315"/>
      <c r="V16" s="315"/>
      <c r="W16" s="315"/>
      <c r="X16" s="316"/>
      <c r="Y16" s="317" t="s">
        <v>15</v>
      </c>
      <c r="Z16" s="318"/>
      <c r="AA16" s="318"/>
      <c r="AB16" s="318"/>
      <c r="AC16" s="318"/>
      <c r="AD16" s="318"/>
      <c r="AE16" s="319" t="e">
        <f>VLOOKUP(S16,定員,2,1)</f>
        <v>#N/A</v>
      </c>
      <c r="AF16" s="319"/>
      <c r="AG16" s="319"/>
      <c r="AH16" s="319"/>
      <c r="AI16" s="319"/>
      <c r="AJ16" s="319"/>
      <c r="AP16" s="1"/>
      <c r="AQ16" s="1"/>
      <c r="AR16" s="1"/>
      <c r="AS16" s="4"/>
      <c r="AT16" s="4"/>
    </row>
    <row r="17" spans="1:46" ht="9" customHeight="1">
      <c r="AP17" s="1"/>
      <c r="AQ17" s="1"/>
      <c r="AR17" s="1"/>
      <c r="AS17" s="4"/>
      <c r="AT17" s="4"/>
    </row>
    <row r="18" spans="1:46" ht="9" customHeight="1">
      <c r="AP18" s="1"/>
      <c r="AQ18" s="3"/>
      <c r="AR18" s="3"/>
      <c r="AS18" s="4"/>
      <c r="AT18" s="4"/>
    </row>
    <row r="19" spans="1:46" ht="7.5" customHeight="1">
      <c r="G19" s="324" t="s">
        <v>198</v>
      </c>
      <c r="H19" s="324"/>
      <c r="I19" s="324"/>
      <c r="J19" s="324"/>
      <c r="K19" s="324"/>
      <c r="L19" s="324"/>
      <c r="M19" s="296" t="s">
        <v>16</v>
      </c>
      <c r="N19" s="296"/>
      <c r="O19" s="296"/>
      <c r="P19" s="296"/>
      <c r="Q19" s="296"/>
      <c r="R19" s="297"/>
      <c r="S19" s="300" t="s">
        <v>17</v>
      </c>
      <c r="T19" s="301"/>
      <c r="U19" s="301"/>
      <c r="V19" s="301"/>
      <c r="W19" s="301"/>
      <c r="X19" s="301"/>
      <c r="Y19" s="21"/>
      <c r="Z19" s="21"/>
      <c r="AA19" s="22"/>
      <c r="AB19" s="23"/>
      <c r="AC19" s="24"/>
      <c r="AP19" s="4"/>
      <c r="AQ19" s="1"/>
      <c r="AR19" s="1"/>
      <c r="AS19" s="4"/>
      <c r="AT19" s="4"/>
    </row>
    <row r="20" spans="1:46" ht="21" customHeight="1" thickBot="1">
      <c r="G20" s="325"/>
      <c r="H20" s="325"/>
      <c r="I20" s="325"/>
      <c r="J20" s="325"/>
      <c r="K20" s="325"/>
      <c r="L20" s="325"/>
      <c r="M20" s="296"/>
      <c r="N20" s="296"/>
      <c r="O20" s="296"/>
      <c r="P20" s="296"/>
      <c r="Q20" s="296"/>
      <c r="R20" s="297"/>
      <c r="S20" s="302"/>
      <c r="T20" s="303"/>
      <c r="U20" s="303"/>
      <c r="V20" s="303"/>
      <c r="W20" s="303"/>
      <c r="X20" s="303"/>
      <c r="Y20" s="306" t="s">
        <v>18</v>
      </c>
      <c r="Z20" s="306"/>
      <c r="AA20" s="306"/>
      <c r="AB20" s="306"/>
      <c r="AC20" s="306"/>
    </row>
    <row r="21" spans="1:46" ht="30.75" customHeight="1" thickBot="1">
      <c r="G21" s="326"/>
      <c r="H21" s="327"/>
      <c r="I21" s="327"/>
      <c r="J21" s="327"/>
      <c r="K21" s="327"/>
      <c r="L21" s="328"/>
      <c r="M21" s="298">
        <f>VLOOKUP(G16,平均勤続年数,3)</f>
        <v>2</v>
      </c>
      <c r="N21" s="299"/>
      <c r="O21" s="299"/>
      <c r="P21" s="299"/>
      <c r="Q21" s="299"/>
      <c r="R21" s="299"/>
      <c r="S21" s="304">
        <f>IF(Y21="○",VLOOKUP($G$16,平均勤続年数,4),VLOOKUP($G$16,平均勤続年数,4)-2)</f>
        <v>4</v>
      </c>
      <c r="T21" s="304"/>
      <c r="U21" s="304"/>
      <c r="V21" s="304"/>
      <c r="W21" s="304"/>
      <c r="X21" s="305"/>
      <c r="Y21" s="311"/>
      <c r="Z21" s="312"/>
      <c r="AA21" s="312"/>
      <c r="AB21" s="312"/>
      <c r="AC21" s="313"/>
    </row>
    <row r="22" spans="1:46" s="3" customFormat="1" ht="18" customHeight="1" thickBot="1">
      <c r="A22" s="3" t="s">
        <v>199</v>
      </c>
      <c r="AI22" s="25"/>
      <c r="AJ22" s="26"/>
      <c r="AK22" s="26"/>
    </row>
    <row r="23" spans="1:46" s="3" customFormat="1" ht="32.25" customHeight="1" thickBot="1">
      <c r="A23" s="184" t="s">
        <v>178</v>
      </c>
      <c r="B23" s="185"/>
      <c r="C23" s="185"/>
      <c r="D23" s="185"/>
      <c r="E23" s="185"/>
      <c r="F23" s="185"/>
      <c r="G23" s="185"/>
      <c r="H23" s="185"/>
      <c r="I23" s="185"/>
      <c r="J23" s="185"/>
      <c r="K23" s="185"/>
      <c r="L23" s="185"/>
      <c r="M23" s="274">
        <f>ROUNDDOWN(M46,-3)</f>
        <v>0</v>
      </c>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5"/>
    </row>
    <row r="24" spans="1:46" ht="4.5" customHeight="1"/>
    <row r="25" spans="1:46">
      <c r="A25" s="258" t="s">
        <v>19</v>
      </c>
      <c r="B25" s="259"/>
      <c r="C25" s="259"/>
      <c r="D25" s="259"/>
      <c r="E25" s="259"/>
      <c r="F25" s="259"/>
      <c r="G25" s="259"/>
      <c r="H25" s="259"/>
      <c r="I25" s="259"/>
      <c r="J25" s="259"/>
      <c r="K25" s="264" t="s">
        <v>20</v>
      </c>
      <c r="L25" s="265"/>
      <c r="M25" s="276" t="s">
        <v>21</v>
      </c>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row>
    <row r="26" spans="1:46">
      <c r="A26" s="260"/>
      <c r="B26" s="261"/>
      <c r="C26" s="261"/>
      <c r="D26" s="261"/>
      <c r="E26" s="261"/>
      <c r="F26" s="261"/>
      <c r="G26" s="261"/>
      <c r="H26" s="261"/>
      <c r="I26" s="261"/>
      <c r="J26" s="261"/>
      <c r="K26" s="266"/>
      <c r="L26" s="267"/>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row>
    <row r="27" spans="1:46" ht="20.25" customHeight="1">
      <c r="A27" s="260"/>
      <c r="B27" s="261"/>
      <c r="C27" s="261"/>
      <c r="D27" s="261"/>
      <c r="E27" s="261"/>
      <c r="F27" s="261"/>
      <c r="G27" s="261"/>
      <c r="H27" s="261"/>
      <c r="I27" s="261"/>
      <c r="J27" s="261"/>
      <c r="K27" s="266"/>
      <c r="L27" s="267"/>
      <c r="M27" s="193" t="s">
        <v>11</v>
      </c>
      <c r="N27" s="194"/>
      <c r="O27" s="194"/>
      <c r="P27" s="194"/>
      <c r="Q27" s="193" t="s">
        <v>172</v>
      </c>
      <c r="R27" s="194"/>
      <c r="S27" s="194"/>
      <c r="T27" s="194"/>
      <c r="U27" s="193" t="s">
        <v>10</v>
      </c>
      <c r="V27" s="194"/>
      <c r="W27" s="194"/>
      <c r="X27" s="195"/>
      <c r="Y27" s="193" t="s">
        <v>173</v>
      </c>
      <c r="Z27" s="194"/>
      <c r="AA27" s="194"/>
      <c r="AB27" s="195"/>
      <c r="AC27" s="193" t="s">
        <v>175</v>
      </c>
      <c r="AD27" s="194"/>
      <c r="AE27" s="194"/>
      <c r="AF27" s="195"/>
      <c r="AG27" s="193" t="s">
        <v>174</v>
      </c>
      <c r="AH27" s="194"/>
      <c r="AI27" s="194"/>
      <c r="AJ27" s="195"/>
    </row>
    <row r="28" spans="1:46" ht="20.25" customHeight="1" thickBot="1">
      <c r="A28" s="262"/>
      <c r="B28" s="263"/>
      <c r="C28" s="263"/>
      <c r="D28" s="263"/>
      <c r="E28" s="263"/>
      <c r="F28" s="263"/>
      <c r="G28" s="263"/>
      <c r="H28" s="263"/>
      <c r="I28" s="263"/>
      <c r="J28" s="263"/>
      <c r="K28" s="266"/>
      <c r="L28" s="267"/>
      <c r="M28" s="268" t="s">
        <v>22</v>
      </c>
      <c r="N28" s="269"/>
      <c r="O28" s="270" t="s">
        <v>23</v>
      </c>
      <c r="P28" s="271"/>
      <c r="Q28" s="268" t="s">
        <v>22</v>
      </c>
      <c r="R28" s="269"/>
      <c r="S28" s="270" t="s">
        <v>23</v>
      </c>
      <c r="T28" s="271"/>
      <c r="U28" s="268" t="s">
        <v>22</v>
      </c>
      <c r="V28" s="269"/>
      <c r="W28" s="270" t="s">
        <v>23</v>
      </c>
      <c r="X28" s="271"/>
      <c r="Y28" s="268" t="s">
        <v>22</v>
      </c>
      <c r="Z28" s="269"/>
      <c r="AA28" s="270" t="s">
        <v>23</v>
      </c>
      <c r="AB28" s="271"/>
      <c r="AC28" s="268" t="s">
        <v>22</v>
      </c>
      <c r="AD28" s="269"/>
      <c r="AE28" s="270" t="s">
        <v>23</v>
      </c>
      <c r="AF28" s="271"/>
      <c r="AG28" s="268" t="s">
        <v>22</v>
      </c>
      <c r="AH28" s="269"/>
      <c r="AI28" s="270" t="s">
        <v>23</v>
      </c>
      <c r="AJ28" s="271"/>
    </row>
    <row r="29" spans="1:46" ht="20.25" customHeight="1" thickBot="1">
      <c r="A29" s="202" t="s">
        <v>24</v>
      </c>
      <c r="B29" s="203"/>
      <c r="C29" s="203"/>
      <c r="D29" s="203"/>
      <c r="E29" s="203"/>
      <c r="F29" s="203"/>
      <c r="G29" s="203"/>
      <c r="H29" s="203"/>
      <c r="I29" s="203"/>
      <c r="J29" s="203"/>
      <c r="K29" s="204" t="s">
        <v>25</v>
      </c>
      <c r="L29" s="204"/>
      <c r="M29" s="166"/>
      <c r="N29" s="160"/>
      <c r="O29" s="160"/>
      <c r="P29" s="167"/>
      <c r="Q29" s="168"/>
      <c r="R29" s="160"/>
      <c r="S29" s="160"/>
      <c r="T29" s="167"/>
      <c r="U29" s="168"/>
      <c r="V29" s="160"/>
      <c r="W29" s="160"/>
      <c r="X29" s="161"/>
      <c r="Y29" s="177"/>
      <c r="Z29" s="160"/>
      <c r="AA29" s="160"/>
      <c r="AB29" s="161"/>
      <c r="AC29" s="177"/>
      <c r="AD29" s="160"/>
      <c r="AE29" s="160"/>
      <c r="AF29" s="161"/>
      <c r="AG29" s="177"/>
      <c r="AH29" s="160"/>
      <c r="AI29" s="160"/>
      <c r="AJ29" s="272"/>
    </row>
    <row r="30" spans="1:46" ht="21.75" customHeight="1">
      <c r="A30" s="235" t="s">
        <v>26</v>
      </c>
      <c r="B30" s="236" t="s">
        <v>27</v>
      </c>
      <c r="C30" s="27" t="s">
        <v>28</v>
      </c>
      <c r="D30" s="27"/>
      <c r="E30" s="27"/>
      <c r="F30" s="27"/>
      <c r="G30" s="27"/>
      <c r="H30" s="27"/>
      <c r="I30" s="27"/>
      <c r="J30" s="27"/>
      <c r="K30" s="191"/>
      <c r="L30" s="192"/>
      <c r="M30" s="162">
        <f>IF($K30="○",VLOOKUP(AY9,単価表,12,0),0)</f>
        <v>0</v>
      </c>
      <c r="N30" s="163"/>
      <c r="O30" s="163">
        <f>IF($K30="○",VLOOKUP(AY9,単価表,15,0),0)</f>
        <v>0</v>
      </c>
      <c r="P30" s="169"/>
      <c r="Q30" s="170">
        <f>IF($K30="○",VLOOKUP(AY9,単価表,12,0),0)</f>
        <v>0</v>
      </c>
      <c r="R30" s="163"/>
      <c r="S30" s="163">
        <f>IF($K30="○",VLOOKUP(AY9,単価表,15,0),0)</f>
        <v>0</v>
      </c>
      <c r="T30" s="169"/>
      <c r="U30" s="170">
        <f>IF($K30="○",VLOOKUP(AY8,単価表,12,0),0)</f>
        <v>0</v>
      </c>
      <c r="V30" s="163"/>
      <c r="W30" s="163">
        <f>IF($K30="○",VLOOKUP(AY8,単価表,15,0),0)</f>
        <v>0</v>
      </c>
      <c r="X30" s="164"/>
      <c r="Y30" s="162">
        <f>IF($K30="○",VLOOKUP(AY8,単価表,12,0),0)</f>
        <v>0</v>
      </c>
      <c r="Z30" s="163"/>
      <c r="AA30" s="163">
        <f>IF($K30="○",VLOOKUP(AY8,単価表,15,0),0)</f>
        <v>0</v>
      </c>
      <c r="AB30" s="164"/>
      <c r="AC30" s="162">
        <f>IF($K30="○",VLOOKUP(AY7,単価表,12,0),0)</f>
        <v>0</v>
      </c>
      <c r="AD30" s="163"/>
      <c r="AE30" s="163">
        <f>IF($K30="○",VLOOKUP(AY7,単価表,15,0),0)</f>
        <v>0</v>
      </c>
      <c r="AF30" s="164"/>
      <c r="AG30" s="162">
        <f>IF($K30="○",VLOOKUP(AY7,単価表,12,0),0)</f>
        <v>0</v>
      </c>
      <c r="AH30" s="163"/>
      <c r="AI30" s="163">
        <f>IF($K30="○",VLOOKUP(AY7,単価表,15,0),0)</f>
        <v>0</v>
      </c>
      <c r="AJ30" s="164"/>
    </row>
    <row r="31" spans="1:46" ht="21.75" customHeight="1">
      <c r="A31" s="235"/>
      <c r="B31" s="236"/>
      <c r="C31" s="28" t="s">
        <v>176</v>
      </c>
      <c r="D31" s="28"/>
      <c r="E31" s="28"/>
      <c r="F31" s="28"/>
      <c r="G31" s="28"/>
      <c r="H31" s="28"/>
      <c r="I31" s="28"/>
      <c r="J31" s="28"/>
      <c r="K31" s="149"/>
      <c r="L31" s="150"/>
      <c r="M31" s="153">
        <f>IF($K31="○",VLOOKUP($AY$7,単価表,21,0),0)</f>
        <v>0</v>
      </c>
      <c r="N31" s="154"/>
      <c r="O31" s="154">
        <f>IF($K31="○",VLOOKUP($AY$7,単価表,21,0),0)</f>
        <v>0</v>
      </c>
      <c r="P31" s="159"/>
      <c r="Q31" s="165">
        <f>IF($K31="○",VLOOKUP($AY$7,単価表,21,0),0)</f>
        <v>0</v>
      </c>
      <c r="R31" s="154"/>
      <c r="S31" s="154">
        <f>IF($K31="○",VLOOKUP($AY$7,単価表,21,0),0)</f>
        <v>0</v>
      </c>
      <c r="T31" s="159"/>
      <c r="U31" s="165">
        <f>IF($K31="○",VLOOKUP($AY$7,単価表,21,0),0)</f>
        <v>0</v>
      </c>
      <c r="V31" s="154"/>
      <c r="W31" s="154">
        <f>IF($K31="○",VLOOKUP($AY$7,単価表,21,0),0)</f>
        <v>0</v>
      </c>
      <c r="X31" s="155"/>
      <c r="Y31" s="153">
        <f>IF($K31="○",VLOOKUP($AY$7,単価表,21,0),0)</f>
        <v>0</v>
      </c>
      <c r="Z31" s="154"/>
      <c r="AA31" s="154">
        <f>IF($K31="○",VLOOKUP($AY$7,単価表,21,0),0)</f>
        <v>0</v>
      </c>
      <c r="AB31" s="155"/>
      <c r="AC31" s="153">
        <f>IF($K31="○",VLOOKUP($AY$7,単価表,21,0),0)</f>
        <v>0</v>
      </c>
      <c r="AD31" s="154"/>
      <c r="AE31" s="154">
        <f>IF($K31="○",VLOOKUP($AY$7,単価表,21,0),0)</f>
        <v>0</v>
      </c>
      <c r="AF31" s="155"/>
      <c r="AG31" s="153">
        <f>IF($K31="○",VLOOKUP($AY$7,単価表,21,0),0)</f>
        <v>0</v>
      </c>
      <c r="AH31" s="154"/>
      <c r="AI31" s="154">
        <f>IF($K31="○",VLOOKUP($AY$7,単価表,21,0),0)</f>
        <v>0</v>
      </c>
      <c r="AJ31" s="155"/>
    </row>
    <row r="32" spans="1:46" ht="21.75" customHeight="1">
      <c r="A32" s="235"/>
      <c r="B32" s="236"/>
      <c r="C32" s="28" t="s">
        <v>177</v>
      </c>
      <c r="D32" s="28"/>
      <c r="E32" s="28"/>
      <c r="F32" s="28"/>
      <c r="G32" s="28"/>
      <c r="H32" s="28"/>
      <c r="I32" s="28"/>
      <c r="J32" s="28"/>
      <c r="K32" s="149"/>
      <c r="L32" s="150"/>
      <c r="M32" s="156"/>
      <c r="N32" s="157"/>
      <c r="O32" s="157"/>
      <c r="P32" s="273"/>
      <c r="Q32" s="165">
        <f>IF($K32="○",VLOOKUP($AY$9,単価表,25,0),0)</f>
        <v>0</v>
      </c>
      <c r="R32" s="154"/>
      <c r="S32" s="154">
        <f>IF($K32="○",VLOOKUP($AY$9,単価表,25,0),0)</f>
        <v>0</v>
      </c>
      <c r="T32" s="159"/>
      <c r="U32" s="277"/>
      <c r="V32" s="157"/>
      <c r="W32" s="157"/>
      <c r="X32" s="158"/>
      <c r="Y32" s="153">
        <f>IF($K32="○",VLOOKUP($AY$8,単価表,25,0),0)</f>
        <v>0</v>
      </c>
      <c r="Z32" s="154"/>
      <c r="AA32" s="154">
        <f>IF($K32="○",VLOOKUP($AY$8,単価表,25,0),0)</f>
        <v>0</v>
      </c>
      <c r="AB32" s="155"/>
      <c r="AC32" s="156"/>
      <c r="AD32" s="157"/>
      <c r="AE32" s="157"/>
      <c r="AF32" s="158"/>
      <c r="AG32" s="153">
        <f>IF($K32="○",VLOOKUP($AY$7,単価表,25,0),0)</f>
        <v>0</v>
      </c>
      <c r="AH32" s="154"/>
      <c r="AI32" s="154">
        <f>IF($K32="○",VLOOKUP($AY$7,単価表,25,0),0)</f>
        <v>0</v>
      </c>
      <c r="AJ32" s="155"/>
    </row>
    <row r="33" spans="1:46" ht="21.75" customHeight="1" thickBot="1">
      <c r="A33" s="235"/>
      <c r="B33" s="236"/>
      <c r="C33" s="118" t="s">
        <v>29</v>
      </c>
      <c r="D33" s="119"/>
      <c r="E33" s="119"/>
      <c r="F33" s="119"/>
      <c r="G33" s="120"/>
      <c r="H33" s="119"/>
      <c r="I33" s="119"/>
      <c r="J33" s="119"/>
      <c r="K33" s="196"/>
      <c r="L33" s="197"/>
      <c r="M33" s="178">
        <f>IF($K33="○",VLOOKUP($AY$7,単価表,40,0),0)</f>
        <v>0</v>
      </c>
      <c r="N33" s="151"/>
      <c r="O33" s="151">
        <f>IF($K33="○",VLOOKUP($AY$7,単価表,40,0),0)</f>
        <v>0</v>
      </c>
      <c r="P33" s="198"/>
      <c r="Q33" s="199">
        <f>IF($K33="○",VLOOKUP($AY$7,単価表,40,0),0)</f>
        <v>0</v>
      </c>
      <c r="R33" s="151"/>
      <c r="S33" s="151">
        <f>IF($K33="○",VLOOKUP($AY$7,単価表,40,0),0)</f>
        <v>0</v>
      </c>
      <c r="T33" s="198"/>
      <c r="U33" s="199">
        <f>IF($K33="○",VLOOKUP($AY$7,単価表,40,0),0)</f>
        <v>0</v>
      </c>
      <c r="V33" s="151"/>
      <c r="W33" s="151">
        <f>IF($K33="○",VLOOKUP($AY$7,単価表,40,0),0)</f>
        <v>0</v>
      </c>
      <c r="X33" s="152"/>
      <c r="Y33" s="178">
        <f>IF($K33="○",VLOOKUP($AY$7,単価表,40,0),0)</f>
        <v>0</v>
      </c>
      <c r="Z33" s="151"/>
      <c r="AA33" s="151">
        <f>IF($K33="○",VLOOKUP($AY$7,単価表,40,0),0)</f>
        <v>0</v>
      </c>
      <c r="AB33" s="152"/>
      <c r="AC33" s="178">
        <f>IF($K33="○",VLOOKUP($AY$7,単価表,40,0),0)</f>
        <v>0</v>
      </c>
      <c r="AD33" s="151"/>
      <c r="AE33" s="151">
        <f>IF($K33="○",VLOOKUP($AY$7,単価表,40,0),0)</f>
        <v>0</v>
      </c>
      <c r="AF33" s="152"/>
      <c r="AG33" s="178">
        <f>IF($K33="○",VLOOKUP($AY$7,単価表,40,0),0)</f>
        <v>0</v>
      </c>
      <c r="AH33" s="151"/>
      <c r="AI33" s="151">
        <f>IF($K33="○",VLOOKUP($AY$7,単価表,40,0),0)</f>
        <v>0</v>
      </c>
      <c r="AJ33" s="152"/>
    </row>
    <row r="34" spans="1:46" ht="21.75" customHeight="1" thickTop="1" thickBot="1">
      <c r="A34" s="235"/>
      <c r="B34" s="236"/>
      <c r="C34" s="17"/>
      <c r="D34" s="17"/>
      <c r="E34" s="17"/>
      <c r="F34" s="17"/>
      <c r="G34" s="29"/>
      <c r="H34" s="17"/>
      <c r="I34" s="17"/>
      <c r="J34" s="29"/>
      <c r="K34" s="200" t="s">
        <v>30</v>
      </c>
      <c r="L34" s="201"/>
      <c r="M34" s="186">
        <f>SUM(M30:N33)</f>
        <v>0</v>
      </c>
      <c r="N34" s="180"/>
      <c r="O34" s="180">
        <f>SUM(O30:P33)</f>
        <v>0</v>
      </c>
      <c r="P34" s="187"/>
      <c r="Q34" s="186">
        <f>SUM(Q30:R33)</f>
        <v>0</v>
      </c>
      <c r="R34" s="180"/>
      <c r="S34" s="180">
        <f>SUM(S30:T33)</f>
        <v>0</v>
      </c>
      <c r="T34" s="187"/>
      <c r="U34" s="186">
        <f>SUM(U30:V33)</f>
        <v>0</v>
      </c>
      <c r="V34" s="180"/>
      <c r="W34" s="180">
        <f>SUM(W30:X33)</f>
        <v>0</v>
      </c>
      <c r="X34" s="181"/>
      <c r="Y34" s="179">
        <f>SUM(Y30:Z33)</f>
        <v>0</v>
      </c>
      <c r="Z34" s="180"/>
      <c r="AA34" s="180">
        <f>SUM(AA30:AB33)</f>
        <v>0</v>
      </c>
      <c r="AB34" s="181"/>
      <c r="AC34" s="179">
        <f>SUM(AC30:AD33)</f>
        <v>0</v>
      </c>
      <c r="AD34" s="180"/>
      <c r="AE34" s="180">
        <f>SUM(AE30:AF33)</f>
        <v>0</v>
      </c>
      <c r="AF34" s="181"/>
      <c r="AG34" s="179">
        <f>SUM(AG30:AH33)</f>
        <v>0</v>
      </c>
      <c r="AH34" s="180"/>
      <c r="AI34" s="180">
        <f>SUM(AI30:AJ33)</f>
        <v>0</v>
      </c>
      <c r="AJ34" s="181"/>
    </row>
    <row r="35" spans="1:46" ht="55.5" customHeight="1">
      <c r="A35" s="235"/>
      <c r="B35" s="247" t="s">
        <v>31</v>
      </c>
      <c r="C35" s="190" t="s">
        <v>179</v>
      </c>
      <c r="D35" s="190"/>
      <c r="E35" s="190"/>
      <c r="F35" s="190"/>
      <c r="G35" s="190"/>
      <c r="H35" s="190"/>
      <c r="I35" s="190"/>
      <c r="J35" s="190"/>
      <c r="K35" s="191"/>
      <c r="L35" s="192"/>
      <c r="M35" s="189">
        <f>-IF($K35="○",IF((M30+M33)*$M$21*VLOOKUP($AY$9,単価表,52,0)&lt;10,INT((M30+M33)*$M$21*VLOOKUP($AY$9,単価表,52,0)),ROUNDDOWN((M30+M33)*$M$21*VLOOKUP($AY$9,単価表,52,0),-1)),0)</f>
        <v>0</v>
      </c>
      <c r="N35" s="237"/>
      <c r="O35" s="182">
        <f>-IF($K35="○",IF((O30+O33)*$M$21*VLOOKUP($AY$9,単価表,52,0)&lt;10,INT((O30+O33)*$M$21*VLOOKUP($AY$9,単価表,52,0)),ROUNDDOWN((O30+O33)*$M$21*VLOOKUP($AY$9,単価表,52,0),-1)),0)</f>
        <v>0</v>
      </c>
      <c r="P35" s="183"/>
      <c r="Q35" s="188">
        <f>-IF($K35="○",IF((Q30+Q33)*$M$21*VLOOKUP($AY$9,単価表,52,0)&lt;10,INT((Q30+Q33)*$M$21*VLOOKUP($AY$9,単価表,52,0)),ROUNDDOWN((Q30+Q33)*$M$21*VLOOKUP($AY$9,単価表,52,0),-1)),0)</f>
        <v>0</v>
      </c>
      <c r="R35" s="189"/>
      <c r="S35" s="182">
        <f>-IF($K35="○",IF((S30+S33)*$M$21*VLOOKUP($AY$9,単価表,52,0)&lt;10,INT((S30+S33)*$M$21*VLOOKUP($AY$9,単価表,52,0)),ROUNDDOWN((S30+S33)*$M$21*VLOOKUP($AY$9,単価表,52,0),-1)),0)</f>
        <v>0</v>
      </c>
      <c r="T35" s="183"/>
      <c r="U35" s="188">
        <f>-IF($K35="○",IF((U30+U33)*$M$21*VLOOKUP($AY$9,単価表,52,0)&lt;10,INT((U30+U33)*$M$21*VLOOKUP($AY$9,単価表,52,0)),ROUNDDOWN((U30+U33)*$M$21*VLOOKUP($AY$9,単価表,52,0),-1)),0)</f>
        <v>0</v>
      </c>
      <c r="V35" s="189"/>
      <c r="W35" s="182">
        <f>-IF($K35="○",IF((W30+W33)*$M$21*VLOOKUP($AY$9,単価表,52,0)&lt;10,INT((W30+W33)*$M$21*VLOOKUP($AY$9,単価表,52,0)),ROUNDDOWN((W30+W33)*$M$21*VLOOKUP($AY$9,単価表,52,0),-1)),0)</f>
        <v>0</v>
      </c>
      <c r="X35" s="183"/>
      <c r="Y35" s="188">
        <f>-IF($K35="○",IF((Y30+Y33)*$M$21*VLOOKUP($AY$9,単価表,52,0)&lt;10,INT((Y30+Y33)*$M$21*VLOOKUP($AY$9,単価表,52,0)),ROUNDDOWN((Y30+Y33)*$M$21*VLOOKUP($AY$9,単価表,52,0),-1)),0)</f>
        <v>0</v>
      </c>
      <c r="Z35" s="189"/>
      <c r="AA35" s="182">
        <f>-IF($K35="○",IF((AA30+AA33)*$M$21*VLOOKUP($AY$9,単価表,52,0)&lt;10,INT((AA30+AA33)*$M$21*VLOOKUP($AY$9,単価表,52,0)),ROUNDDOWN((AA30+AA33)*$M$21*VLOOKUP($AY$9,単価表,52,0),-1)),0)</f>
        <v>0</v>
      </c>
      <c r="AB35" s="183"/>
      <c r="AC35" s="188">
        <f>-IF($K35="○",IF((AC30+AC33)*$M$21*VLOOKUP($AY$9,単価表,52,0)&lt;10,INT((AC30+AC33)*$M$21*VLOOKUP($AY$9,単価表,52,0)),ROUNDDOWN((AC30+AC33)*$M$21*VLOOKUP($AY$9,単価表,52,0),-1)),0)</f>
        <v>0</v>
      </c>
      <c r="AD35" s="189"/>
      <c r="AE35" s="182">
        <f>-IF($K35="○",IF((AE30+AE33)*$M$21*VLOOKUP($AY$9,単価表,52,0)&lt;10,INT((AE30+AE33)*$M$21*VLOOKUP($AY$9,単価表,52,0)),ROUNDDOWN((AE30+AE33)*$M$21*VLOOKUP($AY$9,単価表,52,0),-1)),0)</f>
        <v>0</v>
      </c>
      <c r="AF35" s="183"/>
      <c r="AG35" s="188">
        <f>-IF($K35="○",IF((AG30+AG33)*$M$21*VLOOKUP($AY$9,単価表,52,0)&lt;10,INT((AG30+AG33)*$M$21*VLOOKUP($AY$9,単価表,52,0)),ROUNDDOWN((AG30+AG33)*$M$21*VLOOKUP($AY$9,単価表,52,0),-1)),0)</f>
        <v>0</v>
      </c>
      <c r="AH35" s="189"/>
      <c r="AI35" s="182">
        <f>-IF($K35="○",IF((AI30+AI33)*$M$21*VLOOKUP($AY$9,単価表,52,0)&lt;10,INT((AI30+AI33)*$M$21*VLOOKUP($AY$9,単価表,52,0)),ROUNDDOWN((AI30+AI33)*$M$21*VLOOKUP($AY$9,単価表,52,0),-1)),0)</f>
        <v>0</v>
      </c>
      <c r="AJ35" s="183"/>
    </row>
    <row r="36" spans="1:46" ht="61.5" customHeight="1">
      <c r="A36" s="235"/>
      <c r="B36" s="248"/>
      <c r="C36" s="190" t="s">
        <v>180</v>
      </c>
      <c r="D36" s="190"/>
      <c r="E36" s="190"/>
      <c r="F36" s="190"/>
      <c r="G36" s="190"/>
      <c r="H36" s="190"/>
      <c r="I36" s="190"/>
      <c r="J36" s="190"/>
      <c r="K36" s="255">
        <f>K35</f>
        <v>0</v>
      </c>
      <c r="L36" s="256"/>
      <c r="M36" s="216">
        <f>-IF($K36="○",IF((M30+M33)*$S$21*VLOOKUP($AY$9,単価表,52,0)&lt;10,INT((M30+M33)*$S$21*VLOOKUP($AY$9,単価表,52,0)),ROUNDDOWN((M30+M33)*$S$21*VLOOKUP($AY$9,単価表,52,0),-1)),0)</f>
        <v>0</v>
      </c>
      <c r="N36" s="250"/>
      <c r="O36" s="217">
        <f>-IF($K36="○",IF((O30+O33)*$S$21*VLOOKUP($AY$9,単価表,52,0)&lt;10,INT((O30+O33)*$S$21*VLOOKUP($AY$9,単価表,52,0)),ROUNDDOWN((O30+O33)*$S$21*VLOOKUP($AY$9,単価表,52,0),-1)),0)</f>
        <v>0</v>
      </c>
      <c r="P36" s="218"/>
      <c r="Q36" s="215">
        <f>-IF($K36="○",IF((Q30+Q33)*$S$21*VLOOKUP($AY$9,単価表,52,0)&lt;10,INT((Q30+Q33)*$S$21*VLOOKUP($AY$9,単価表,52,0)),ROUNDDOWN((Q30+Q33)*$S$21*VLOOKUP($AY$9,単価表,52,0),-1)),0)</f>
        <v>0</v>
      </c>
      <c r="R36" s="216"/>
      <c r="S36" s="217">
        <f>-IF($K36="○",IF((S30+S33)*$S$21*VLOOKUP($AY$9,単価表,52,0)&lt;10,INT((S30+S33)*$S$21*VLOOKUP($AY$9,単価表,52,0)),ROUNDDOWN((S30+S33)*$S$21*VLOOKUP($AY$9,単価表,52,0),-1)),0)</f>
        <v>0</v>
      </c>
      <c r="T36" s="218"/>
      <c r="U36" s="215">
        <f>-IF($K36="○",IF((U30+U33)*$S$21*VLOOKUP($AY$9,単価表,52,0)&lt;10,INT((U30+U33)*$S$21*VLOOKUP($AY$9,単価表,52,0)),ROUNDDOWN((U30+U33)*$S$21*VLOOKUP($AY$9,単価表,52,0),-1)),0)</f>
        <v>0</v>
      </c>
      <c r="V36" s="216"/>
      <c r="W36" s="217">
        <f>-IF($K36="○",IF((W30+W33)*$S$21*VLOOKUP($AY$9,単価表,52,0)&lt;10,INT((W30+W33)*$S$21*VLOOKUP($AY$9,単価表,52,0)),ROUNDDOWN((W30+W33)*$S$21*VLOOKUP($AY$9,単価表,52,0),-1)),0)</f>
        <v>0</v>
      </c>
      <c r="X36" s="218"/>
      <c r="Y36" s="215">
        <f>-IF($K36="○",IF((Y30+Y33)*$S$21*VLOOKUP($AY$9,単価表,52,0)&lt;10,INT((Y30+Y33)*$S$21*VLOOKUP($AY$9,単価表,52,0)),ROUNDDOWN((Y30+Y33)*$S$21*VLOOKUP($AY$9,単価表,52,0),-1)),0)</f>
        <v>0</v>
      </c>
      <c r="Z36" s="216"/>
      <c r="AA36" s="217">
        <f>-IF($K36="○",IF((AA30+AA33)*$S$21*VLOOKUP($AY$9,単価表,52,0)&lt;10,INT((AA30+AA33)*$S$21*VLOOKUP($AY$9,単価表,52,0)),ROUNDDOWN((AA30+AA33)*$S$21*VLOOKUP($AY$9,単価表,52,0),-1)),0)</f>
        <v>0</v>
      </c>
      <c r="AB36" s="218"/>
      <c r="AC36" s="215">
        <f>-IF($K36="○",IF((AC30+AC33)*$S$21*VLOOKUP($AY$9,単価表,52,0)&lt;10,INT((AC30+AC33)*$S$21*VLOOKUP($AY$9,単価表,52,0)),ROUNDDOWN((AC30+AC33)*$S$21*VLOOKUP($AY$9,単価表,52,0),-1)),0)</f>
        <v>0</v>
      </c>
      <c r="AD36" s="216"/>
      <c r="AE36" s="217">
        <f>-IF($K36="○",IF((AE30+AE33)*$S$21*VLOOKUP($AY$9,単価表,52,0)&lt;10,INT((AE30+AE33)*$S$21*VLOOKUP($AY$9,単価表,52,0)),ROUNDDOWN((AE30+AE33)*$S$21*VLOOKUP($AY$9,単価表,52,0),-1)),0)</f>
        <v>0</v>
      </c>
      <c r="AF36" s="218"/>
      <c r="AG36" s="215">
        <f>-IF($K36="○",IF((AG30+AG33)*$S$21*VLOOKUP($AY$9,単価表,52,0)&lt;10,INT((AG30+AG33)*$S$21*VLOOKUP($AY$9,単価表,52,0)),ROUNDDOWN((AG30+AG33)*$S$21*VLOOKUP($AY$9,単価表,52,0),-1)),0)</f>
        <v>0</v>
      </c>
      <c r="AH36" s="216"/>
      <c r="AI36" s="217">
        <f>-IF($K36="○",IF((AI30+AI33)*$S$21*VLOOKUP($AY$9,単価表,52,0)&lt;10,INT((AI30+AI33)*$S$21*VLOOKUP($AY$9,単価表,52,0)),ROUNDDOWN((AI30+AI33)*$S$21*VLOOKUP($AY$9,単価表,52,0),-1)),0)</f>
        <v>0</v>
      </c>
      <c r="AJ36" s="218"/>
    </row>
    <row r="37" spans="1:46" ht="27.75" customHeight="1">
      <c r="A37" s="235"/>
      <c r="B37" s="248"/>
      <c r="C37" s="257" t="s">
        <v>181</v>
      </c>
      <c r="D37" s="190"/>
      <c r="E37" s="190"/>
      <c r="F37" s="190"/>
      <c r="G37" s="190"/>
      <c r="H37" s="190"/>
      <c r="I37" s="190"/>
      <c r="J37" s="190"/>
      <c r="K37" s="149"/>
      <c r="L37" s="150"/>
      <c r="M37" s="216">
        <f>-IF($K37="○",IF((M30+M32+M33)*$M$21*VLOOKUP($AY$9,単価表,54,0)&lt;10,INT((M30+M32+M33)*$M$21*VLOOKUP($AY$9,単価表,54,0)),ROUNDDOWN((M30+M32+M33)*$M$21*VLOOKUP($AY$9,単価表,54,0),-1)),0)</f>
        <v>0</v>
      </c>
      <c r="N37" s="250"/>
      <c r="O37" s="217">
        <f>-IF($K37="○",IF((O30+O32+O33)*$M$21*VLOOKUP($AY$9,単価表,54,0)&lt;10,INT((O30+O32+O33)*$M$21*VLOOKUP($AY$9,単価表,54,0)),ROUNDDOWN((O30+O32+O33)*$M$21*VLOOKUP($AY$9,単価表,54,0),-1)),0)</f>
        <v>0</v>
      </c>
      <c r="P37" s="218"/>
      <c r="Q37" s="215">
        <f>-IF($K37="○",IF((Q30+Q32+Q33)*$M$21*VLOOKUP($AY$9,単価表,54,0)&lt;10,INT((Q30+Q32+Q33)*$M$21*VLOOKUP($AY$9,単価表,54,0)),ROUNDDOWN((Q30+Q32+Q33)*$M$21*VLOOKUP($AY$9,単価表,54,0),-1)),0)</f>
        <v>0</v>
      </c>
      <c r="R37" s="216"/>
      <c r="S37" s="217">
        <f>-IF($K37="○",IF((S30+S32+S33)*$M$21*VLOOKUP($AY$9,単価表,54,0)&lt;10,INT((S30+S32+S33)*$M$21*VLOOKUP($AY$9,単価表,54,0)),ROUNDDOWN((S30+S32+S33)*$M$21*VLOOKUP($AY$9,単価表,54,0),-1)),0)</f>
        <v>0</v>
      </c>
      <c r="T37" s="218"/>
      <c r="U37" s="215">
        <f>-IF($K37="○",IF((U30+U32+U33)*$M$21*VLOOKUP($AY$9,単価表,54,0)&lt;10,INT((U30+U32+U33)*$M$21*VLOOKUP($AY$9,単価表,54,0)),ROUNDDOWN((U30+U32+U33)*$M$21*VLOOKUP($AY$9,単価表,54,0),-1)),0)</f>
        <v>0</v>
      </c>
      <c r="V37" s="216"/>
      <c r="W37" s="217">
        <f>-IF($K37="○",IF((W30+W32+W33)*$M$21*VLOOKUP($AY$9,単価表,54,0)&lt;10,INT((W30+W32+W33)*$M$21*VLOOKUP($AY$9,単価表,54,0)),ROUNDDOWN((W30+W32+W33)*$M$21*VLOOKUP($AY$9,単価表,54,0),-1)),0)</f>
        <v>0</v>
      </c>
      <c r="X37" s="218"/>
      <c r="Y37" s="215">
        <f>-IF($K37="○",IF((Y30+Y32+Y33)*$M$21*VLOOKUP($AY$9,単価表,54,0)&lt;10,INT((Y30+Y32+Y33)*$M$21*VLOOKUP($AY$9,単価表,54,0)),ROUNDDOWN((Y30+Y32+Y33)*$M$21*VLOOKUP($AY$9,単価表,54,0),-1)),0)</f>
        <v>0</v>
      </c>
      <c r="Z37" s="216"/>
      <c r="AA37" s="217">
        <f>-IF($K37="○",IF((AA30+AA32+AA33)*$M$21*VLOOKUP($AY$9,単価表,54,0)&lt;10,INT((AA30+AA32+AA33)*$M$21*VLOOKUP($AY$9,単価表,54,0)),ROUNDDOWN((AA30+AA32+AA33)*$M$21*VLOOKUP($AY$9,単価表,54,0),-1)),0)</f>
        <v>0</v>
      </c>
      <c r="AB37" s="218"/>
      <c r="AC37" s="215">
        <f>-IF($K37="○",IF((AC30+AC32+AC33)*$M$21*VLOOKUP($AY$9,単価表,54,0)&lt;10,INT((AC30+AC32+AC33)*$M$21*VLOOKUP($AY$9,単価表,54,0)),ROUNDDOWN((AC30+AC32+AC33)*$M$21*VLOOKUP($AY$9,単価表,54,0),-1)),0)</f>
        <v>0</v>
      </c>
      <c r="AD37" s="216"/>
      <c r="AE37" s="217">
        <f>-IF($K37="○",IF((AE30+AE32+AE33)*$M$21*VLOOKUP($AY$9,単価表,54,0)&lt;10,INT((AE30+AE32+AE33)*$M$21*VLOOKUP($AY$9,単価表,54,0)),ROUNDDOWN((AE30+AE32+AE33)*$M$21*VLOOKUP($AY$9,単価表,54,0),-1)),0)</f>
        <v>0</v>
      </c>
      <c r="AF37" s="218"/>
      <c r="AG37" s="215">
        <f>-IF($K37="○",IF((AG30+AG32+AG33)*$M$21*VLOOKUP($AY$9,単価表,54,0)&lt;10,INT((AG30+AG32+AG33)*$M$21*VLOOKUP($AY$9,単価表,54,0)),ROUNDDOWN((AG30+AG32+AG33)*$M$21*VLOOKUP($AY$9,単価表,54,0),-1)),0)</f>
        <v>0</v>
      </c>
      <c r="AH37" s="216"/>
      <c r="AI37" s="217">
        <f>-IF($K37="○",IF((AI30+AI32+AI33)*$M$21*VLOOKUP($AY$9,単価表,54,0)&lt;10,INT((AI30+AI32+AI33)*$M$21*VLOOKUP($AY$9,単価表,54,0)),ROUNDDOWN((AI30+AI32+AI33)*$M$21*VLOOKUP($AY$9,単価表,54,0),-1)),0)</f>
        <v>0</v>
      </c>
      <c r="AJ37" s="218"/>
    </row>
    <row r="38" spans="1:46" ht="42" customHeight="1">
      <c r="A38" s="235"/>
      <c r="B38" s="248"/>
      <c r="C38" s="190" t="s">
        <v>32</v>
      </c>
      <c r="D38" s="190"/>
      <c r="E38" s="190"/>
      <c r="F38" s="190"/>
      <c r="G38" s="190"/>
      <c r="H38" s="190"/>
      <c r="I38" s="190"/>
      <c r="J38" s="190"/>
      <c r="K38" s="255">
        <f>K37</f>
        <v>0</v>
      </c>
      <c r="L38" s="256"/>
      <c r="M38" s="216">
        <f>-IF($K38="○",IF((M30+M32+M33)*$S$21*VLOOKUP($AY$9,単価表,54,0)&lt;10,INT((M30+M32+M33)*$S$21*VLOOKUP($AY$9,単価表,54,0)),ROUNDDOWN((M30+M32+M33)*$S$21*VLOOKUP($AY$9,単価表,54,0),-1)),0)</f>
        <v>0</v>
      </c>
      <c r="N38" s="250"/>
      <c r="O38" s="217">
        <f>-IF($K38="○",IF((O30+O32+O33)*$S$21*VLOOKUP($AY$9,単価表,54,0)&lt;10,INT((O30+O32+O33)*$S$21*VLOOKUP($AY$9,単価表,54,0)),ROUNDDOWN((O30+O32+O33)*$S$21*VLOOKUP($AY$9,単価表,54,0),-1)),0)</f>
        <v>0</v>
      </c>
      <c r="P38" s="218"/>
      <c r="Q38" s="215">
        <f>-IF($K38="○",IF((Q30+Q32+Q33)*$S$21*VLOOKUP($AY$9,単価表,54,0)&lt;10,INT((Q30+Q32+Q33)*$S$21*VLOOKUP($AY$9,単価表,54,0)),ROUNDDOWN((Q30+Q32+Q33)*$S$21*VLOOKUP($AY$9,単価表,54,0),-1)),0)</f>
        <v>0</v>
      </c>
      <c r="R38" s="216"/>
      <c r="S38" s="217">
        <f>-IF($K38="○",IF((S30+S32+S33)*$S$21*VLOOKUP($AY$9,単価表,54,0)&lt;10,INT((S30+S32+S33)*$S$21*VLOOKUP($AY$9,単価表,54,0)),ROUNDDOWN((S30+S32+S33)*$S$21*VLOOKUP($AY$9,単価表,54,0),-1)),0)</f>
        <v>0</v>
      </c>
      <c r="T38" s="218"/>
      <c r="U38" s="215">
        <f>-IF($K38="○",IF((U30+U32+U33)*$S$21*VLOOKUP($AY$9,単価表,54,0)&lt;10,INT((U30+U32+U33)*$S$21*VLOOKUP($AY$9,単価表,54,0)),ROUNDDOWN((U30+U32+U33)*$S$21*VLOOKUP($AY$9,単価表,54,0),-1)),0)</f>
        <v>0</v>
      </c>
      <c r="V38" s="216"/>
      <c r="W38" s="217">
        <f>-IF($K38="○",IF((W30+W32+W33)*$S$21*VLOOKUP($AY$9,単価表,54,0)&lt;10,INT((W30+W32+W33)*$S$21*VLOOKUP($AY$9,単価表,54,0)),ROUNDDOWN((W30+W32+W33)*$S$21*VLOOKUP($AY$9,単価表,54,0),-1)),0)</f>
        <v>0</v>
      </c>
      <c r="X38" s="218"/>
      <c r="Y38" s="215">
        <f>-IF($K38="○",IF((Y30+Y32+Y33)*$S$21*VLOOKUP($AY$9,単価表,54,0)&lt;10,INT((Y30+Y32+Y33)*$S$21*VLOOKUP($AY$9,単価表,54,0)),ROUNDDOWN((Y30+Y32+Y33)*$S$21*VLOOKUP($AY$9,単価表,54,0),-1)),0)</f>
        <v>0</v>
      </c>
      <c r="Z38" s="216"/>
      <c r="AA38" s="217">
        <f>-IF($K38="○",IF((AA30+AA32+AA33)*$S$21*VLOOKUP($AY$9,単価表,54,0)&lt;10,INT((AA30+AA32+AA33)*$S$21*VLOOKUP($AY$9,単価表,54,0)),ROUNDDOWN((AA30+AA32+AA33)*$S$21*VLOOKUP($AY$9,単価表,54,0),-1)),0)</f>
        <v>0</v>
      </c>
      <c r="AB38" s="218"/>
      <c r="AC38" s="215">
        <f>-IF($K38="○",IF((AC30+AC32+AC33)*$S$21*VLOOKUP($AY$9,単価表,54,0)&lt;10,INT((AC30+AC32+AC33)*$S$21*VLOOKUP($AY$9,単価表,54,0)),ROUNDDOWN((AC30+AC32+AC33)*$S$21*VLOOKUP($AY$9,単価表,54,0),-1)),0)</f>
        <v>0</v>
      </c>
      <c r="AD38" s="216"/>
      <c r="AE38" s="217">
        <f>-IF($K38="○",IF((AE30+AE32+AE33)*$S$21*VLOOKUP($AY$9,単価表,54,0)&lt;10,INT((AE30+AE32+AE33)*$S$21*VLOOKUP($AY$9,単価表,54,0)),ROUNDDOWN((AE30+AE32+AE33)*$S$21*VLOOKUP($AY$9,単価表,54,0),-1)),0)</f>
        <v>0</v>
      </c>
      <c r="AF38" s="218"/>
      <c r="AG38" s="215">
        <f>-IF($K38="○",IF((AG30+AG32+AG33)*$S$21*VLOOKUP($AY$9,単価表,54,0)&lt;10,INT((AG30+AG32+AG33)*$S$21*VLOOKUP($AY$9,単価表,54,0)),ROUNDDOWN((AG30+AG32+AG33)*$S$21*VLOOKUP($AY$9,単価表,54,0),-1)),0)</f>
        <v>0</v>
      </c>
      <c r="AH38" s="216"/>
      <c r="AI38" s="217">
        <f>-IF($K38="○",IF((AI30+AI32+AI33)*$S$21*VLOOKUP($AY$9,単価表,54,0)&lt;10,INT((AI30+AI32+AI33)*$S$21*VLOOKUP($AY$9,単価表,54,0)),ROUNDDOWN((AI30+AI32+AI33)*$S$21*VLOOKUP($AY$9,単価表,54,0),-1)),0)</f>
        <v>0</v>
      </c>
      <c r="AJ38" s="218"/>
    </row>
    <row r="39" spans="1:46" ht="21.75" customHeight="1" thickBot="1">
      <c r="A39" s="235"/>
      <c r="B39" s="248"/>
      <c r="C39" s="238" t="s">
        <v>33</v>
      </c>
      <c r="D39" s="238"/>
      <c r="E39" s="238"/>
      <c r="F39" s="238"/>
      <c r="G39" s="238"/>
      <c r="H39" s="238"/>
      <c r="I39" s="238"/>
      <c r="J39" s="238"/>
      <c r="K39" s="251" t="s">
        <v>34</v>
      </c>
      <c r="L39" s="252"/>
      <c r="M39" s="221"/>
      <c r="N39" s="219"/>
      <c r="O39" s="219"/>
      <c r="P39" s="253"/>
      <c r="Q39" s="254"/>
      <c r="R39" s="219"/>
      <c r="S39" s="219"/>
      <c r="T39" s="253"/>
      <c r="U39" s="254"/>
      <c r="V39" s="219"/>
      <c r="W39" s="219"/>
      <c r="X39" s="220"/>
      <c r="Y39" s="221"/>
      <c r="Z39" s="219"/>
      <c r="AA39" s="219"/>
      <c r="AB39" s="220"/>
      <c r="AC39" s="221"/>
      <c r="AD39" s="219"/>
      <c r="AE39" s="219"/>
      <c r="AF39" s="220"/>
      <c r="AG39" s="221"/>
      <c r="AH39" s="219"/>
      <c r="AI39" s="219"/>
      <c r="AJ39" s="220"/>
    </row>
    <row r="40" spans="1:46" ht="21.75" customHeight="1" thickTop="1">
      <c r="A40" s="235"/>
      <c r="B40" s="248"/>
      <c r="C40" s="239" t="s">
        <v>35</v>
      </c>
      <c r="D40" s="240"/>
      <c r="E40" s="240"/>
      <c r="F40" s="240"/>
      <c r="G40" s="240"/>
      <c r="H40" s="240"/>
      <c r="I40" s="240"/>
      <c r="J40" s="240"/>
      <c r="K40" s="240"/>
      <c r="L40" s="240"/>
      <c r="M40" s="241">
        <f>M35+M37</f>
        <v>0</v>
      </c>
      <c r="N40" s="175"/>
      <c r="O40" s="175">
        <f t="shared" ref="O40" si="0">O35+O37</f>
        <v>0</v>
      </c>
      <c r="P40" s="242"/>
      <c r="Q40" s="241">
        <f t="shared" ref="Q40" si="1">Q35+Q37</f>
        <v>0</v>
      </c>
      <c r="R40" s="175"/>
      <c r="S40" s="175">
        <f t="shared" ref="S40" si="2">S35+S37</f>
        <v>0</v>
      </c>
      <c r="T40" s="242"/>
      <c r="U40" s="241">
        <f t="shared" ref="U40" si="3">U35+U37</f>
        <v>0</v>
      </c>
      <c r="V40" s="175"/>
      <c r="W40" s="175">
        <f t="shared" ref="W40" si="4">W35+W37</f>
        <v>0</v>
      </c>
      <c r="X40" s="176"/>
      <c r="Y40" s="174">
        <f t="shared" ref="Y40" si="5">Y35+Y37</f>
        <v>0</v>
      </c>
      <c r="Z40" s="175"/>
      <c r="AA40" s="175">
        <f t="shared" ref="AA40" si="6">AA35+AA37</f>
        <v>0</v>
      </c>
      <c r="AB40" s="176"/>
      <c r="AC40" s="174">
        <f t="shared" ref="AC40" si="7">AC35+AC37</f>
        <v>0</v>
      </c>
      <c r="AD40" s="175"/>
      <c r="AE40" s="175">
        <f t="shared" ref="AE40" si="8">AE35+AE37</f>
        <v>0</v>
      </c>
      <c r="AF40" s="176"/>
      <c r="AG40" s="174">
        <f t="shared" ref="AG40" si="9">AG35+AG37</f>
        <v>0</v>
      </c>
      <c r="AH40" s="175"/>
      <c r="AI40" s="175">
        <f t="shared" ref="AI40" si="10">AI35+AI37</f>
        <v>0</v>
      </c>
      <c r="AJ40" s="176"/>
    </row>
    <row r="41" spans="1:46" ht="21.75" customHeight="1">
      <c r="A41" s="235"/>
      <c r="B41" s="249"/>
      <c r="C41" s="232" t="s">
        <v>36</v>
      </c>
      <c r="D41" s="200"/>
      <c r="E41" s="200"/>
      <c r="F41" s="200"/>
      <c r="G41" s="200"/>
      <c r="H41" s="200"/>
      <c r="I41" s="200"/>
      <c r="J41" s="200"/>
      <c r="K41" s="200"/>
      <c r="L41" s="200"/>
      <c r="M41" s="233">
        <f>M36+M38</f>
        <v>0</v>
      </c>
      <c r="N41" s="213"/>
      <c r="O41" s="213">
        <f t="shared" ref="O41" si="11">O36+O38</f>
        <v>0</v>
      </c>
      <c r="P41" s="234"/>
      <c r="Q41" s="233">
        <f t="shared" ref="Q41" si="12">Q36+Q38</f>
        <v>0</v>
      </c>
      <c r="R41" s="213"/>
      <c r="S41" s="213">
        <f t="shared" ref="S41" si="13">S36+S38</f>
        <v>0</v>
      </c>
      <c r="T41" s="234"/>
      <c r="U41" s="233">
        <f t="shared" ref="U41" si="14">U36+U38</f>
        <v>0</v>
      </c>
      <c r="V41" s="213"/>
      <c r="W41" s="213">
        <f t="shared" ref="W41" si="15">W36+W38</f>
        <v>0</v>
      </c>
      <c r="X41" s="214"/>
      <c r="Y41" s="212">
        <f t="shared" ref="Y41" si="16">Y36+Y38</f>
        <v>0</v>
      </c>
      <c r="Z41" s="213"/>
      <c r="AA41" s="213">
        <f t="shared" ref="AA41" si="17">AA36+AA38</f>
        <v>0</v>
      </c>
      <c r="AB41" s="214"/>
      <c r="AC41" s="212">
        <f t="shared" ref="AC41" si="18">AC36+AC38</f>
        <v>0</v>
      </c>
      <c r="AD41" s="213"/>
      <c r="AE41" s="213">
        <f t="shared" ref="AE41" si="19">AE36+AE38</f>
        <v>0</v>
      </c>
      <c r="AF41" s="214"/>
      <c r="AG41" s="212">
        <f t="shared" ref="AG41" si="20">AG36+AG38</f>
        <v>0</v>
      </c>
      <c r="AH41" s="213"/>
      <c r="AI41" s="213">
        <f t="shared" ref="AI41" si="21">AI36+AI38</f>
        <v>0</v>
      </c>
      <c r="AJ41" s="214"/>
    </row>
    <row r="42" spans="1:46" ht="21.75" customHeight="1">
      <c r="A42" s="243" t="s">
        <v>182</v>
      </c>
      <c r="B42" s="244"/>
      <c r="C42" s="244"/>
      <c r="D42" s="244"/>
      <c r="E42" s="244"/>
      <c r="F42" s="244"/>
      <c r="G42" s="244"/>
      <c r="H42" s="244"/>
      <c r="I42" s="244"/>
      <c r="J42" s="244"/>
      <c r="K42" s="244"/>
      <c r="L42" s="124" t="s">
        <v>37</v>
      </c>
      <c r="M42" s="245">
        <f>M34</f>
        <v>0</v>
      </c>
      <c r="N42" s="172"/>
      <c r="O42" s="172">
        <f t="shared" ref="O42" si="22">O34</f>
        <v>0</v>
      </c>
      <c r="P42" s="246"/>
      <c r="Q42" s="245">
        <f t="shared" ref="Q42" si="23">Q34</f>
        <v>0</v>
      </c>
      <c r="R42" s="172"/>
      <c r="S42" s="172">
        <f t="shared" ref="S42" si="24">S34</f>
        <v>0</v>
      </c>
      <c r="T42" s="246"/>
      <c r="U42" s="245">
        <f t="shared" ref="U42" si="25">U34</f>
        <v>0</v>
      </c>
      <c r="V42" s="172"/>
      <c r="W42" s="172">
        <f t="shared" ref="W42" si="26">W34</f>
        <v>0</v>
      </c>
      <c r="X42" s="173"/>
      <c r="Y42" s="171">
        <f t="shared" ref="Y42" si="27">Y34</f>
        <v>0</v>
      </c>
      <c r="Z42" s="172"/>
      <c r="AA42" s="172">
        <f t="shared" ref="AA42" si="28">AA34</f>
        <v>0</v>
      </c>
      <c r="AB42" s="173"/>
      <c r="AC42" s="171">
        <f t="shared" ref="AC42" si="29">AC34</f>
        <v>0</v>
      </c>
      <c r="AD42" s="172"/>
      <c r="AE42" s="172">
        <f t="shared" ref="AE42" si="30">AE34</f>
        <v>0</v>
      </c>
      <c r="AF42" s="173"/>
      <c r="AG42" s="171">
        <f t="shared" ref="AG42" si="31">AG34</f>
        <v>0</v>
      </c>
      <c r="AH42" s="172"/>
      <c r="AI42" s="172">
        <f t="shared" ref="AI42" si="32">AI34</f>
        <v>0</v>
      </c>
      <c r="AJ42" s="173"/>
    </row>
    <row r="43" spans="1:46" ht="21.75" customHeight="1">
      <c r="A43" s="210" t="s">
        <v>38</v>
      </c>
      <c r="B43" s="211"/>
      <c r="C43" s="211"/>
      <c r="D43" s="211"/>
      <c r="E43" s="211"/>
      <c r="F43" s="211"/>
      <c r="G43" s="211"/>
      <c r="H43" s="211"/>
      <c r="I43" s="211"/>
      <c r="J43" s="211"/>
      <c r="K43" s="211"/>
      <c r="L43" s="211"/>
      <c r="M43" s="205">
        <f>M42*M29</f>
        <v>0</v>
      </c>
      <c r="N43" s="206"/>
      <c r="O43" s="206">
        <f>O42*O29</f>
        <v>0</v>
      </c>
      <c r="P43" s="209"/>
      <c r="Q43" s="205">
        <f>Q42*Q29</f>
        <v>0</v>
      </c>
      <c r="R43" s="206"/>
      <c r="S43" s="206">
        <f>S42*S29</f>
        <v>0</v>
      </c>
      <c r="T43" s="209"/>
      <c r="U43" s="205">
        <f>U42*U29</f>
        <v>0</v>
      </c>
      <c r="V43" s="206"/>
      <c r="W43" s="206">
        <f>W42*W29</f>
        <v>0</v>
      </c>
      <c r="X43" s="207"/>
      <c r="Y43" s="208">
        <f>Y42*Y29</f>
        <v>0</v>
      </c>
      <c r="Z43" s="206"/>
      <c r="AA43" s="206">
        <f>AA42*AA29</f>
        <v>0</v>
      </c>
      <c r="AB43" s="207"/>
      <c r="AC43" s="208">
        <f>AC42*AC29</f>
        <v>0</v>
      </c>
      <c r="AD43" s="206"/>
      <c r="AE43" s="206">
        <f>AE42*AE29</f>
        <v>0</v>
      </c>
      <c r="AF43" s="207"/>
      <c r="AG43" s="208">
        <f>AG42*AG29</f>
        <v>0</v>
      </c>
      <c r="AH43" s="206"/>
      <c r="AI43" s="206">
        <f>AI42*AI29</f>
        <v>0</v>
      </c>
      <c r="AJ43" s="207"/>
    </row>
    <row r="44" spans="1:46" ht="21.75" customHeight="1">
      <c r="A44" s="222" t="s">
        <v>39</v>
      </c>
      <c r="B44" s="223"/>
      <c r="C44" s="223"/>
      <c r="D44" s="223"/>
      <c r="E44" s="223"/>
      <c r="F44" s="223"/>
      <c r="G44" s="223"/>
      <c r="H44" s="223"/>
      <c r="I44" s="223"/>
      <c r="J44" s="223"/>
      <c r="K44" s="223"/>
      <c r="L44" s="224"/>
      <c r="M44" s="225">
        <f>M45+M46</f>
        <v>0</v>
      </c>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7"/>
    </row>
    <row r="45" spans="1:46" ht="21.75" customHeight="1">
      <c r="A45" s="30"/>
      <c r="B45" s="210" t="s">
        <v>183</v>
      </c>
      <c r="C45" s="211"/>
      <c r="D45" s="211"/>
      <c r="E45" s="211"/>
      <c r="F45" s="211"/>
      <c r="G45" s="211"/>
      <c r="H45" s="211"/>
      <c r="I45" s="211"/>
      <c r="J45" s="211"/>
      <c r="K45" s="211"/>
      <c r="L45" s="228"/>
      <c r="M45" s="229">
        <f>SUM(M43:AJ43)*M21*G21+SUMPRODUCT(M29:AJ29,M40:AJ40)*G21</f>
        <v>0</v>
      </c>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1"/>
    </row>
    <row r="46" spans="1:46" ht="21.75" customHeight="1">
      <c r="A46" s="31"/>
      <c r="B46" s="210" t="s">
        <v>184</v>
      </c>
      <c r="C46" s="211"/>
      <c r="D46" s="211"/>
      <c r="E46" s="211"/>
      <c r="F46" s="211"/>
      <c r="G46" s="211"/>
      <c r="H46" s="211"/>
      <c r="I46" s="211"/>
      <c r="J46" s="211"/>
      <c r="K46" s="211"/>
      <c r="L46" s="228"/>
      <c r="M46" s="229">
        <f>SUM(M43:AJ43)*G21*S21+SUMPRODUCT(M29:AJ29,M41:AJ41)*G21</f>
        <v>0</v>
      </c>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1"/>
    </row>
    <row r="47" spans="1:46" ht="16.5" customHeight="1">
      <c r="A47" s="127"/>
      <c r="B47" s="128"/>
      <c r="C47" s="128"/>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T47" s="4"/>
    </row>
  </sheetData>
  <sheetProtection password="9207" sheet="1" objects="1" scenarios="1"/>
  <mergeCells count="263">
    <mergeCell ref="S1:T1"/>
    <mergeCell ref="U1:AA1"/>
    <mergeCell ref="AG1:AI1"/>
    <mergeCell ref="R2:U2"/>
    <mergeCell ref="V2:AJ2"/>
    <mergeCell ref="V3:AJ3"/>
    <mergeCell ref="R3:U3"/>
    <mergeCell ref="B2:M7"/>
    <mergeCell ref="V7:AJ7"/>
    <mergeCell ref="R6:U6"/>
    <mergeCell ref="V6:AJ6"/>
    <mergeCell ref="R7:U7"/>
    <mergeCell ref="M19:R20"/>
    <mergeCell ref="M21:R21"/>
    <mergeCell ref="S19:X20"/>
    <mergeCell ref="S21:X21"/>
    <mergeCell ref="Y20:AC20"/>
    <mergeCell ref="A10:AJ10"/>
    <mergeCell ref="A13:AJ13"/>
    <mergeCell ref="Y21:AC21"/>
    <mergeCell ref="S16:X16"/>
    <mergeCell ref="Y16:AD16"/>
    <mergeCell ref="AE16:AJ16"/>
    <mergeCell ref="A16:F16"/>
    <mergeCell ref="G16:L16"/>
    <mergeCell ref="M16:R16"/>
    <mergeCell ref="G19:L20"/>
    <mergeCell ref="G21:L21"/>
    <mergeCell ref="R4:U5"/>
    <mergeCell ref="V4:AJ5"/>
    <mergeCell ref="AE31:AF31"/>
    <mergeCell ref="AI37:AJ37"/>
    <mergeCell ref="AC36:AD36"/>
    <mergeCell ref="AE36:AF36"/>
    <mergeCell ref="O37:P37"/>
    <mergeCell ref="M23:AJ23"/>
    <mergeCell ref="M25:AJ26"/>
    <mergeCell ref="M27:P27"/>
    <mergeCell ref="Q27:T27"/>
    <mergeCell ref="AC27:AF27"/>
    <mergeCell ref="AC28:AD28"/>
    <mergeCell ref="AE28:AF28"/>
    <mergeCell ref="AC34:AD34"/>
    <mergeCell ref="AE34:AF34"/>
    <mergeCell ref="AC35:AD35"/>
    <mergeCell ref="AE35:AF35"/>
    <mergeCell ref="U32:V32"/>
    <mergeCell ref="W32:X32"/>
    <mergeCell ref="M32:N32"/>
    <mergeCell ref="W30:X30"/>
    <mergeCell ref="Y30:Z30"/>
    <mergeCell ref="M36:N36"/>
    <mergeCell ref="AG36:AH36"/>
    <mergeCell ref="AI36:AJ36"/>
    <mergeCell ref="A25:J28"/>
    <mergeCell ref="K25:L28"/>
    <mergeCell ref="AC38:AD38"/>
    <mergeCell ref="AG27:AJ27"/>
    <mergeCell ref="M28:N28"/>
    <mergeCell ref="O28:P28"/>
    <mergeCell ref="Q28:R28"/>
    <mergeCell ref="S28:T28"/>
    <mergeCell ref="U28:V28"/>
    <mergeCell ref="W28:X28"/>
    <mergeCell ref="Y28:Z28"/>
    <mergeCell ref="AC31:AD31"/>
    <mergeCell ref="AG29:AH29"/>
    <mergeCell ref="AI29:AJ29"/>
    <mergeCell ref="O32:P32"/>
    <mergeCell ref="Q32:R32"/>
    <mergeCell ref="AG30:AH30"/>
    <mergeCell ref="AI30:AJ30"/>
    <mergeCell ref="AA30:AB30"/>
    <mergeCell ref="AA28:AB28"/>
    <mergeCell ref="AG28:AH28"/>
    <mergeCell ref="AI28:AJ28"/>
    <mergeCell ref="Y31:Z31"/>
    <mergeCell ref="Q30:R30"/>
    <mergeCell ref="K38:L38"/>
    <mergeCell ref="M38:N38"/>
    <mergeCell ref="O38:P38"/>
    <mergeCell ref="Q38:R38"/>
    <mergeCell ref="Q35:R35"/>
    <mergeCell ref="C36:J36"/>
    <mergeCell ref="C37:J37"/>
    <mergeCell ref="K36:L36"/>
    <mergeCell ref="K37:L37"/>
    <mergeCell ref="Q39:R39"/>
    <mergeCell ref="Q37:R37"/>
    <mergeCell ref="AC42:AD42"/>
    <mergeCell ref="AA41:AB41"/>
    <mergeCell ref="S36:T36"/>
    <mergeCell ref="U36:V36"/>
    <mergeCell ref="W40:X40"/>
    <mergeCell ref="W37:X37"/>
    <mergeCell ref="Y37:Z37"/>
    <mergeCell ref="AA37:AB37"/>
    <mergeCell ref="S39:T39"/>
    <mergeCell ref="U39:V39"/>
    <mergeCell ref="W39:X39"/>
    <mergeCell ref="Y39:Z39"/>
    <mergeCell ref="W36:X36"/>
    <mergeCell ref="Y36:Z36"/>
    <mergeCell ref="AA36:AB36"/>
    <mergeCell ref="S37:T37"/>
    <mergeCell ref="U37:V37"/>
    <mergeCell ref="S38:T38"/>
    <mergeCell ref="U38:V38"/>
    <mergeCell ref="W38:X38"/>
    <mergeCell ref="Y41:Z41"/>
    <mergeCell ref="C40:L40"/>
    <mergeCell ref="M40:N40"/>
    <mergeCell ref="O40:P40"/>
    <mergeCell ref="Q40:R40"/>
    <mergeCell ref="S40:T40"/>
    <mergeCell ref="U41:V41"/>
    <mergeCell ref="W41:X41"/>
    <mergeCell ref="Y42:Z42"/>
    <mergeCell ref="AA42:AB42"/>
    <mergeCell ref="U40:V40"/>
    <mergeCell ref="A42:K42"/>
    <mergeCell ref="M42:N42"/>
    <mergeCell ref="O42:P42"/>
    <mergeCell ref="Q42:R42"/>
    <mergeCell ref="S42:T42"/>
    <mergeCell ref="U42:V42"/>
    <mergeCell ref="B35:B41"/>
    <mergeCell ref="W42:X42"/>
    <mergeCell ref="O36:P36"/>
    <mergeCell ref="Q36:R36"/>
    <mergeCell ref="M37:N37"/>
    <mergeCell ref="K39:L39"/>
    <mergeCell ref="M39:N39"/>
    <mergeCell ref="O39:P39"/>
    <mergeCell ref="A44:L44"/>
    <mergeCell ref="M44:AJ44"/>
    <mergeCell ref="B45:L45"/>
    <mergeCell ref="M45:AJ45"/>
    <mergeCell ref="B46:L46"/>
    <mergeCell ref="M46:AJ46"/>
    <mergeCell ref="AE42:AF42"/>
    <mergeCell ref="C41:L41"/>
    <mergeCell ref="M41:N41"/>
    <mergeCell ref="O41:P41"/>
    <mergeCell ref="Q41:R41"/>
    <mergeCell ref="S41:T41"/>
    <mergeCell ref="A30:A41"/>
    <mergeCell ref="B30:B34"/>
    <mergeCell ref="K30:L30"/>
    <mergeCell ref="M30:N30"/>
    <mergeCell ref="O30:P30"/>
    <mergeCell ref="S35:T35"/>
    <mergeCell ref="U35:V35"/>
    <mergeCell ref="W35:X35"/>
    <mergeCell ref="M35:N35"/>
    <mergeCell ref="O35:P35"/>
    <mergeCell ref="C39:J39"/>
    <mergeCell ref="C38:J38"/>
    <mergeCell ref="AG41:AH41"/>
    <mergeCell ref="AI41:AJ41"/>
    <mergeCell ref="AC37:AD37"/>
    <mergeCell ref="AE37:AF37"/>
    <mergeCell ref="AG37:AH37"/>
    <mergeCell ref="AA39:AB39"/>
    <mergeCell ref="AG39:AH39"/>
    <mergeCell ref="AI39:AJ39"/>
    <mergeCell ref="Y38:Z38"/>
    <mergeCell ref="AA38:AB38"/>
    <mergeCell ref="AG38:AH38"/>
    <mergeCell ref="AI38:AJ38"/>
    <mergeCell ref="AI40:AJ40"/>
    <mergeCell ref="AE38:AF38"/>
    <mergeCell ref="AC39:AD39"/>
    <mergeCell ref="AE39:AF39"/>
    <mergeCell ref="AC40:AD40"/>
    <mergeCell ref="AE40:AF40"/>
    <mergeCell ref="AC41:AD41"/>
    <mergeCell ref="AE41:AF41"/>
    <mergeCell ref="U43:V43"/>
    <mergeCell ref="W43:X43"/>
    <mergeCell ref="Y43:Z43"/>
    <mergeCell ref="Q43:R43"/>
    <mergeCell ref="S43:T43"/>
    <mergeCell ref="AG43:AH43"/>
    <mergeCell ref="AI43:AJ43"/>
    <mergeCell ref="A43:L43"/>
    <mergeCell ref="M43:N43"/>
    <mergeCell ref="O43:P43"/>
    <mergeCell ref="AC43:AD43"/>
    <mergeCell ref="AE43:AF43"/>
    <mergeCell ref="AA43:AB43"/>
    <mergeCell ref="A23:L23"/>
    <mergeCell ref="M34:N34"/>
    <mergeCell ref="O34:P34"/>
    <mergeCell ref="Q34:R34"/>
    <mergeCell ref="AG35:AH35"/>
    <mergeCell ref="AI35:AJ35"/>
    <mergeCell ref="Y35:Z35"/>
    <mergeCell ref="C35:J35"/>
    <mergeCell ref="K35:L35"/>
    <mergeCell ref="U27:X27"/>
    <mergeCell ref="Y27:AB27"/>
    <mergeCell ref="K33:L33"/>
    <mergeCell ref="M33:N33"/>
    <mergeCell ref="O33:P33"/>
    <mergeCell ref="Q33:R33"/>
    <mergeCell ref="S33:T33"/>
    <mergeCell ref="U33:V33"/>
    <mergeCell ref="K31:L31"/>
    <mergeCell ref="M31:N31"/>
    <mergeCell ref="K34:L34"/>
    <mergeCell ref="S34:T34"/>
    <mergeCell ref="U34:V34"/>
    <mergeCell ref="A29:J29"/>
    <mergeCell ref="K29:L29"/>
    <mergeCell ref="AG42:AH42"/>
    <mergeCell ref="AI42:AJ42"/>
    <mergeCell ref="Y40:Z40"/>
    <mergeCell ref="AA40:AB40"/>
    <mergeCell ref="AA33:AB33"/>
    <mergeCell ref="AA31:AB31"/>
    <mergeCell ref="W29:X29"/>
    <mergeCell ref="Y29:Z29"/>
    <mergeCell ref="AA29:AB29"/>
    <mergeCell ref="AC29:AD29"/>
    <mergeCell ref="AG33:AH33"/>
    <mergeCell ref="AI33:AJ33"/>
    <mergeCell ref="Y32:Z32"/>
    <mergeCell ref="AA32:AB32"/>
    <mergeCell ref="AC33:AD33"/>
    <mergeCell ref="AE33:AF33"/>
    <mergeCell ref="Y33:Z33"/>
    <mergeCell ref="AG34:AH34"/>
    <mergeCell ref="AI34:AJ34"/>
    <mergeCell ref="Y34:Z34"/>
    <mergeCell ref="AA34:AB34"/>
    <mergeCell ref="AA35:AB35"/>
    <mergeCell ref="W34:X34"/>
    <mergeCell ref="AG40:AH40"/>
    <mergeCell ref="K32:L32"/>
    <mergeCell ref="W33:X33"/>
    <mergeCell ref="AG32:AH32"/>
    <mergeCell ref="AI32:AJ32"/>
    <mergeCell ref="AC32:AD32"/>
    <mergeCell ref="AE32:AF32"/>
    <mergeCell ref="S32:T32"/>
    <mergeCell ref="AE29:AF29"/>
    <mergeCell ref="AC30:AD30"/>
    <mergeCell ref="AE30:AF30"/>
    <mergeCell ref="O31:P31"/>
    <mergeCell ref="Q31:R31"/>
    <mergeCell ref="S31:T31"/>
    <mergeCell ref="U31:V31"/>
    <mergeCell ref="W31:X31"/>
    <mergeCell ref="M29:N29"/>
    <mergeCell ref="O29:P29"/>
    <mergeCell ref="Q29:R29"/>
    <mergeCell ref="S29:T29"/>
    <mergeCell ref="U29:V29"/>
    <mergeCell ref="S30:T30"/>
    <mergeCell ref="U30:V30"/>
    <mergeCell ref="AG31:AH31"/>
    <mergeCell ref="AI31:AJ31"/>
  </mergeCells>
  <phoneticPr fontId="1"/>
  <conditionalFormatting sqref="K39:L39 K36:L36">
    <cfRule type="containsBlanks" dxfId="3" priority="23">
      <formula>LEN(TRIM(K36))=0</formula>
    </cfRule>
  </conditionalFormatting>
  <conditionalFormatting sqref="K39:L39 K36:L36">
    <cfRule type="containsBlanks" dxfId="2" priority="26">
      <formula>LEN(TRIM(K36))=0</formula>
    </cfRule>
  </conditionalFormatting>
  <conditionalFormatting sqref="K36:L36">
    <cfRule type="containsBlanks" dxfId="1" priority="22">
      <formula>LEN(TRIM(K36))=0</formula>
    </cfRule>
  </conditionalFormatting>
  <conditionalFormatting sqref="AG1:AI1 G16:L16 S16:X16 Y21:AC21 G21:L21 M29:AJ29 K30:L33 K35:L35 K37:L37 V2:AJ3 V6:AJ7 V4">
    <cfRule type="containsBlanks" dxfId="0" priority="1">
      <formula>LEN(TRIM(G1))=0</formula>
    </cfRule>
  </conditionalFormatting>
  <dataValidations count="4">
    <dataValidation type="list" allowBlank="1" showInputMessage="1" showErrorMessage="1" sqref="K30:L33 K35:L35 K37">
      <formula1>"○,―"</formula1>
    </dataValidation>
    <dataValidation type="list" allowBlank="1" showInputMessage="1" showErrorMessage="1" sqref="K39:L39">
      <formula1>"―"</formula1>
    </dataValidation>
    <dataValidation type="list" allowBlank="1" showInputMessage="1" showErrorMessage="1" sqref="Y21">
      <formula1>"○,×"</formula1>
    </dataValidation>
    <dataValidation type="list" allowBlank="1" showInputMessage="1" showErrorMessage="1" sqref="V2:AJ2">
      <formula1>"小規模保育事業A型,事業所内保育事業"</formula1>
    </dataValidation>
  </dataValidations>
  <pageMargins left="0.7" right="0.7" top="0.75" bottom="0.75" header="0.3" footer="0.3"/>
  <pageSetup paperSize="9" scale="89" fitToHeight="0" orientation="portrait" r:id="rId1"/>
  <ignoredErrors>
    <ignoredError sqref="K36 K3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D10" sqref="D10"/>
    </sheetView>
  </sheetViews>
  <sheetFormatPr defaultRowHeight="13.5"/>
  <cols>
    <col min="1" max="1" width="5.25" style="33" customWidth="1"/>
    <col min="2" max="2" width="5.375" style="33" customWidth="1"/>
    <col min="3" max="3" width="28.75" style="33" customWidth="1"/>
    <col min="4" max="4" width="11.625" style="33" customWidth="1"/>
    <col min="5" max="5" width="11.375" style="33" customWidth="1"/>
    <col min="6" max="256" width="9" style="33"/>
    <col min="257" max="257" width="5.25" style="33" customWidth="1"/>
    <col min="258" max="258" width="5.375" style="33" customWidth="1"/>
    <col min="259" max="259" width="28.75" style="33" customWidth="1"/>
    <col min="260" max="260" width="11.75" style="33" customWidth="1"/>
    <col min="261" max="512" width="9" style="33"/>
    <col min="513" max="513" width="5.25" style="33" customWidth="1"/>
    <col min="514" max="514" width="5.375" style="33" customWidth="1"/>
    <col min="515" max="515" width="28.75" style="33" customWidth="1"/>
    <col min="516" max="516" width="11.75" style="33" customWidth="1"/>
    <col min="517" max="768" width="9" style="33"/>
    <col min="769" max="769" width="5.25" style="33" customWidth="1"/>
    <col min="770" max="770" width="5.375" style="33" customWidth="1"/>
    <col min="771" max="771" width="28.75" style="33" customWidth="1"/>
    <col min="772" max="772" width="11.75" style="33" customWidth="1"/>
    <col min="773" max="1024" width="9" style="33"/>
    <col min="1025" max="1025" width="5.25" style="33" customWidth="1"/>
    <col min="1026" max="1026" width="5.375" style="33" customWidth="1"/>
    <col min="1027" max="1027" width="28.75" style="33" customWidth="1"/>
    <col min="1028" max="1028" width="11.75" style="33" customWidth="1"/>
    <col min="1029" max="1280" width="9" style="33"/>
    <col min="1281" max="1281" width="5.25" style="33" customWidth="1"/>
    <col min="1282" max="1282" width="5.375" style="33" customWidth="1"/>
    <col min="1283" max="1283" width="28.75" style="33" customWidth="1"/>
    <col min="1284" max="1284" width="11.75" style="33" customWidth="1"/>
    <col min="1285" max="1536" width="9" style="33"/>
    <col min="1537" max="1537" width="5.25" style="33" customWidth="1"/>
    <col min="1538" max="1538" width="5.375" style="33" customWidth="1"/>
    <col min="1539" max="1539" width="28.75" style="33" customWidth="1"/>
    <col min="1540" max="1540" width="11.75" style="33" customWidth="1"/>
    <col min="1541" max="1792" width="9" style="33"/>
    <col min="1793" max="1793" width="5.25" style="33" customWidth="1"/>
    <col min="1794" max="1794" width="5.375" style="33" customWidth="1"/>
    <col min="1795" max="1795" width="28.75" style="33" customWidth="1"/>
    <col min="1796" max="1796" width="11.75" style="33" customWidth="1"/>
    <col min="1797" max="2048" width="9" style="33"/>
    <col min="2049" max="2049" width="5.25" style="33" customWidth="1"/>
    <col min="2050" max="2050" width="5.375" style="33" customWidth="1"/>
    <col min="2051" max="2051" width="28.75" style="33" customWidth="1"/>
    <col min="2052" max="2052" width="11.75" style="33" customWidth="1"/>
    <col min="2053" max="2304" width="9" style="33"/>
    <col min="2305" max="2305" width="5.25" style="33" customWidth="1"/>
    <col min="2306" max="2306" width="5.375" style="33" customWidth="1"/>
    <col min="2307" max="2307" width="28.75" style="33" customWidth="1"/>
    <col min="2308" max="2308" width="11.75" style="33" customWidth="1"/>
    <col min="2309" max="2560" width="9" style="33"/>
    <col min="2561" max="2561" width="5.25" style="33" customWidth="1"/>
    <col min="2562" max="2562" width="5.375" style="33" customWidth="1"/>
    <col min="2563" max="2563" width="28.75" style="33" customWidth="1"/>
    <col min="2564" max="2564" width="11.75" style="33" customWidth="1"/>
    <col min="2565" max="2816" width="9" style="33"/>
    <col min="2817" max="2817" width="5.25" style="33" customWidth="1"/>
    <col min="2818" max="2818" width="5.375" style="33" customWidth="1"/>
    <col min="2819" max="2819" width="28.75" style="33" customWidth="1"/>
    <col min="2820" max="2820" width="11.75" style="33" customWidth="1"/>
    <col min="2821" max="3072" width="9" style="33"/>
    <col min="3073" max="3073" width="5.25" style="33" customWidth="1"/>
    <col min="3074" max="3074" width="5.375" style="33" customWidth="1"/>
    <col min="3075" max="3075" width="28.75" style="33" customWidth="1"/>
    <col min="3076" max="3076" width="11.75" style="33" customWidth="1"/>
    <col min="3077" max="3328" width="9" style="33"/>
    <col min="3329" max="3329" width="5.25" style="33" customWidth="1"/>
    <col min="3330" max="3330" width="5.375" style="33" customWidth="1"/>
    <col min="3331" max="3331" width="28.75" style="33" customWidth="1"/>
    <col min="3332" max="3332" width="11.75" style="33" customWidth="1"/>
    <col min="3333" max="3584" width="9" style="33"/>
    <col min="3585" max="3585" width="5.25" style="33" customWidth="1"/>
    <col min="3586" max="3586" width="5.375" style="33" customWidth="1"/>
    <col min="3587" max="3587" width="28.75" style="33" customWidth="1"/>
    <col min="3588" max="3588" width="11.75" style="33" customWidth="1"/>
    <col min="3589" max="3840" width="9" style="33"/>
    <col min="3841" max="3841" width="5.25" style="33" customWidth="1"/>
    <col min="3842" max="3842" width="5.375" style="33" customWidth="1"/>
    <col min="3843" max="3843" width="28.75" style="33" customWidth="1"/>
    <col min="3844" max="3844" width="11.75" style="33" customWidth="1"/>
    <col min="3845" max="4096" width="9" style="33"/>
    <col min="4097" max="4097" width="5.25" style="33" customWidth="1"/>
    <col min="4098" max="4098" width="5.375" style="33" customWidth="1"/>
    <col min="4099" max="4099" width="28.75" style="33" customWidth="1"/>
    <col min="4100" max="4100" width="11.75" style="33" customWidth="1"/>
    <col min="4101" max="4352" width="9" style="33"/>
    <col min="4353" max="4353" width="5.25" style="33" customWidth="1"/>
    <col min="4354" max="4354" width="5.375" style="33" customWidth="1"/>
    <col min="4355" max="4355" width="28.75" style="33" customWidth="1"/>
    <col min="4356" max="4356" width="11.75" style="33" customWidth="1"/>
    <col min="4357" max="4608" width="9" style="33"/>
    <col min="4609" max="4609" width="5.25" style="33" customWidth="1"/>
    <col min="4610" max="4610" width="5.375" style="33" customWidth="1"/>
    <col min="4611" max="4611" width="28.75" style="33" customWidth="1"/>
    <col min="4612" max="4612" width="11.75" style="33" customWidth="1"/>
    <col min="4613" max="4864" width="9" style="33"/>
    <col min="4865" max="4865" width="5.25" style="33" customWidth="1"/>
    <col min="4866" max="4866" width="5.375" style="33" customWidth="1"/>
    <col min="4867" max="4867" width="28.75" style="33" customWidth="1"/>
    <col min="4868" max="4868" width="11.75" style="33" customWidth="1"/>
    <col min="4869" max="5120" width="9" style="33"/>
    <col min="5121" max="5121" width="5.25" style="33" customWidth="1"/>
    <col min="5122" max="5122" width="5.375" style="33" customWidth="1"/>
    <col min="5123" max="5123" width="28.75" style="33" customWidth="1"/>
    <col min="5124" max="5124" width="11.75" style="33" customWidth="1"/>
    <col min="5125" max="5376" width="9" style="33"/>
    <col min="5377" max="5377" width="5.25" style="33" customWidth="1"/>
    <col min="5378" max="5378" width="5.375" style="33" customWidth="1"/>
    <col min="5379" max="5379" width="28.75" style="33" customWidth="1"/>
    <col min="5380" max="5380" width="11.75" style="33" customWidth="1"/>
    <col min="5381" max="5632" width="9" style="33"/>
    <col min="5633" max="5633" width="5.25" style="33" customWidth="1"/>
    <col min="5634" max="5634" width="5.375" style="33" customWidth="1"/>
    <col min="5635" max="5635" width="28.75" style="33" customWidth="1"/>
    <col min="5636" max="5636" width="11.75" style="33" customWidth="1"/>
    <col min="5637" max="5888" width="9" style="33"/>
    <col min="5889" max="5889" width="5.25" style="33" customWidth="1"/>
    <col min="5890" max="5890" width="5.375" style="33" customWidth="1"/>
    <col min="5891" max="5891" width="28.75" style="33" customWidth="1"/>
    <col min="5892" max="5892" width="11.75" style="33" customWidth="1"/>
    <col min="5893" max="6144" width="9" style="33"/>
    <col min="6145" max="6145" width="5.25" style="33" customWidth="1"/>
    <col min="6146" max="6146" width="5.375" style="33" customWidth="1"/>
    <col min="6147" max="6147" width="28.75" style="33" customWidth="1"/>
    <col min="6148" max="6148" width="11.75" style="33" customWidth="1"/>
    <col min="6149" max="6400" width="9" style="33"/>
    <col min="6401" max="6401" width="5.25" style="33" customWidth="1"/>
    <col min="6402" max="6402" width="5.375" style="33" customWidth="1"/>
    <col min="6403" max="6403" width="28.75" style="33" customWidth="1"/>
    <col min="6404" max="6404" width="11.75" style="33" customWidth="1"/>
    <col min="6405" max="6656" width="9" style="33"/>
    <col min="6657" max="6657" width="5.25" style="33" customWidth="1"/>
    <col min="6658" max="6658" width="5.375" style="33" customWidth="1"/>
    <col min="6659" max="6659" width="28.75" style="33" customWidth="1"/>
    <col min="6660" max="6660" width="11.75" style="33" customWidth="1"/>
    <col min="6661" max="6912" width="9" style="33"/>
    <col min="6913" max="6913" width="5.25" style="33" customWidth="1"/>
    <col min="6914" max="6914" width="5.375" style="33" customWidth="1"/>
    <col min="6915" max="6915" width="28.75" style="33" customWidth="1"/>
    <col min="6916" max="6916" width="11.75" style="33" customWidth="1"/>
    <col min="6917" max="7168" width="9" style="33"/>
    <col min="7169" max="7169" width="5.25" style="33" customWidth="1"/>
    <col min="7170" max="7170" width="5.375" style="33" customWidth="1"/>
    <col min="7171" max="7171" width="28.75" style="33" customWidth="1"/>
    <col min="7172" max="7172" width="11.75" style="33" customWidth="1"/>
    <col min="7173" max="7424" width="9" style="33"/>
    <col min="7425" max="7425" width="5.25" style="33" customWidth="1"/>
    <col min="7426" max="7426" width="5.375" style="33" customWidth="1"/>
    <col min="7427" max="7427" width="28.75" style="33" customWidth="1"/>
    <col min="7428" max="7428" width="11.75" style="33" customWidth="1"/>
    <col min="7429" max="7680" width="9" style="33"/>
    <col min="7681" max="7681" width="5.25" style="33" customWidth="1"/>
    <col min="7682" max="7682" width="5.375" style="33" customWidth="1"/>
    <col min="7683" max="7683" width="28.75" style="33" customWidth="1"/>
    <col min="7684" max="7684" width="11.75" style="33" customWidth="1"/>
    <col min="7685" max="7936" width="9" style="33"/>
    <col min="7937" max="7937" width="5.25" style="33" customWidth="1"/>
    <col min="7938" max="7938" width="5.375" style="33" customWidth="1"/>
    <col min="7939" max="7939" width="28.75" style="33" customWidth="1"/>
    <col min="7940" max="7940" width="11.75" style="33" customWidth="1"/>
    <col min="7941" max="8192" width="9" style="33"/>
    <col min="8193" max="8193" width="5.25" style="33" customWidth="1"/>
    <col min="8194" max="8194" width="5.375" style="33" customWidth="1"/>
    <col min="8195" max="8195" width="28.75" style="33" customWidth="1"/>
    <col min="8196" max="8196" width="11.75" style="33" customWidth="1"/>
    <col min="8197" max="8448" width="9" style="33"/>
    <col min="8449" max="8449" width="5.25" style="33" customWidth="1"/>
    <col min="8450" max="8450" width="5.375" style="33" customWidth="1"/>
    <col min="8451" max="8451" width="28.75" style="33" customWidth="1"/>
    <col min="8452" max="8452" width="11.75" style="33" customWidth="1"/>
    <col min="8453" max="8704" width="9" style="33"/>
    <col min="8705" max="8705" width="5.25" style="33" customWidth="1"/>
    <col min="8706" max="8706" width="5.375" style="33" customWidth="1"/>
    <col min="8707" max="8707" width="28.75" style="33" customWidth="1"/>
    <col min="8708" max="8708" width="11.75" style="33" customWidth="1"/>
    <col min="8709" max="8960" width="9" style="33"/>
    <col min="8961" max="8961" width="5.25" style="33" customWidth="1"/>
    <col min="8962" max="8962" width="5.375" style="33" customWidth="1"/>
    <col min="8963" max="8963" width="28.75" style="33" customWidth="1"/>
    <col min="8964" max="8964" width="11.75" style="33" customWidth="1"/>
    <col min="8965" max="9216" width="9" style="33"/>
    <col min="9217" max="9217" width="5.25" style="33" customWidth="1"/>
    <col min="9218" max="9218" width="5.375" style="33" customWidth="1"/>
    <col min="9219" max="9219" width="28.75" style="33" customWidth="1"/>
    <col min="9220" max="9220" width="11.75" style="33" customWidth="1"/>
    <col min="9221" max="9472" width="9" style="33"/>
    <col min="9473" max="9473" width="5.25" style="33" customWidth="1"/>
    <col min="9474" max="9474" width="5.375" style="33" customWidth="1"/>
    <col min="9475" max="9475" width="28.75" style="33" customWidth="1"/>
    <col min="9476" max="9476" width="11.75" style="33" customWidth="1"/>
    <col min="9477" max="9728" width="9" style="33"/>
    <col min="9729" max="9729" width="5.25" style="33" customWidth="1"/>
    <col min="9730" max="9730" width="5.375" style="33" customWidth="1"/>
    <col min="9731" max="9731" width="28.75" style="33" customWidth="1"/>
    <col min="9732" max="9732" width="11.75" style="33" customWidth="1"/>
    <col min="9733" max="9984" width="9" style="33"/>
    <col min="9985" max="9985" width="5.25" style="33" customWidth="1"/>
    <col min="9986" max="9986" width="5.375" style="33" customWidth="1"/>
    <col min="9987" max="9987" width="28.75" style="33" customWidth="1"/>
    <col min="9988" max="9988" width="11.75" style="33" customWidth="1"/>
    <col min="9989" max="10240" width="9" style="33"/>
    <col min="10241" max="10241" width="5.25" style="33" customWidth="1"/>
    <col min="10242" max="10242" width="5.375" style="33" customWidth="1"/>
    <col min="10243" max="10243" width="28.75" style="33" customWidth="1"/>
    <col min="10244" max="10244" width="11.75" style="33" customWidth="1"/>
    <col min="10245" max="10496" width="9" style="33"/>
    <col min="10497" max="10497" width="5.25" style="33" customWidth="1"/>
    <col min="10498" max="10498" width="5.375" style="33" customWidth="1"/>
    <col min="10499" max="10499" width="28.75" style="33" customWidth="1"/>
    <col min="10500" max="10500" width="11.75" style="33" customWidth="1"/>
    <col min="10501" max="10752" width="9" style="33"/>
    <col min="10753" max="10753" width="5.25" style="33" customWidth="1"/>
    <col min="10754" max="10754" width="5.375" style="33" customWidth="1"/>
    <col min="10755" max="10755" width="28.75" style="33" customWidth="1"/>
    <col min="10756" max="10756" width="11.75" style="33" customWidth="1"/>
    <col min="10757" max="11008" width="9" style="33"/>
    <col min="11009" max="11009" width="5.25" style="33" customWidth="1"/>
    <col min="11010" max="11010" width="5.375" style="33" customWidth="1"/>
    <col min="11011" max="11011" width="28.75" style="33" customWidth="1"/>
    <col min="11012" max="11012" width="11.75" style="33" customWidth="1"/>
    <col min="11013" max="11264" width="9" style="33"/>
    <col min="11265" max="11265" width="5.25" style="33" customWidth="1"/>
    <col min="11266" max="11266" width="5.375" style="33" customWidth="1"/>
    <col min="11267" max="11267" width="28.75" style="33" customWidth="1"/>
    <col min="11268" max="11268" width="11.75" style="33" customWidth="1"/>
    <col min="11269" max="11520" width="9" style="33"/>
    <col min="11521" max="11521" width="5.25" style="33" customWidth="1"/>
    <col min="11522" max="11522" width="5.375" style="33" customWidth="1"/>
    <col min="11523" max="11523" width="28.75" style="33" customWidth="1"/>
    <col min="11524" max="11524" width="11.75" style="33" customWidth="1"/>
    <col min="11525" max="11776" width="9" style="33"/>
    <col min="11777" max="11777" width="5.25" style="33" customWidth="1"/>
    <col min="11778" max="11778" width="5.375" style="33" customWidth="1"/>
    <col min="11779" max="11779" width="28.75" style="33" customWidth="1"/>
    <col min="11780" max="11780" width="11.75" style="33" customWidth="1"/>
    <col min="11781" max="12032" width="9" style="33"/>
    <col min="12033" max="12033" width="5.25" style="33" customWidth="1"/>
    <col min="12034" max="12034" width="5.375" style="33" customWidth="1"/>
    <col min="12035" max="12035" width="28.75" style="33" customWidth="1"/>
    <col min="12036" max="12036" width="11.75" style="33" customWidth="1"/>
    <col min="12037" max="12288" width="9" style="33"/>
    <col min="12289" max="12289" width="5.25" style="33" customWidth="1"/>
    <col min="12290" max="12290" width="5.375" style="33" customWidth="1"/>
    <col min="12291" max="12291" width="28.75" style="33" customWidth="1"/>
    <col min="12292" max="12292" width="11.75" style="33" customWidth="1"/>
    <col min="12293" max="12544" width="9" style="33"/>
    <col min="12545" max="12545" width="5.25" style="33" customWidth="1"/>
    <col min="12546" max="12546" width="5.375" style="33" customWidth="1"/>
    <col min="12547" max="12547" width="28.75" style="33" customWidth="1"/>
    <col min="12548" max="12548" width="11.75" style="33" customWidth="1"/>
    <col min="12549" max="12800" width="9" style="33"/>
    <col min="12801" max="12801" width="5.25" style="33" customWidth="1"/>
    <col min="12802" max="12802" width="5.375" style="33" customWidth="1"/>
    <col min="12803" max="12803" width="28.75" style="33" customWidth="1"/>
    <col min="12804" max="12804" width="11.75" style="33" customWidth="1"/>
    <col min="12805" max="13056" width="9" style="33"/>
    <col min="13057" max="13057" width="5.25" style="33" customWidth="1"/>
    <col min="13058" max="13058" width="5.375" style="33" customWidth="1"/>
    <col min="13059" max="13059" width="28.75" style="33" customWidth="1"/>
    <col min="13060" max="13060" width="11.75" style="33" customWidth="1"/>
    <col min="13061" max="13312" width="9" style="33"/>
    <col min="13313" max="13313" width="5.25" style="33" customWidth="1"/>
    <col min="13314" max="13314" width="5.375" style="33" customWidth="1"/>
    <col min="13315" max="13315" width="28.75" style="33" customWidth="1"/>
    <col min="13316" max="13316" width="11.75" style="33" customWidth="1"/>
    <col min="13317" max="13568" width="9" style="33"/>
    <col min="13569" max="13569" width="5.25" style="33" customWidth="1"/>
    <col min="13570" max="13570" width="5.375" style="33" customWidth="1"/>
    <col min="13571" max="13571" width="28.75" style="33" customWidth="1"/>
    <col min="13572" max="13572" width="11.75" style="33" customWidth="1"/>
    <col min="13573" max="13824" width="9" style="33"/>
    <col min="13825" max="13825" width="5.25" style="33" customWidth="1"/>
    <col min="13826" max="13826" width="5.375" style="33" customWidth="1"/>
    <col min="13827" max="13827" width="28.75" style="33" customWidth="1"/>
    <col min="13828" max="13828" width="11.75" style="33" customWidth="1"/>
    <col min="13829" max="14080" width="9" style="33"/>
    <col min="14081" max="14081" width="5.25" style="33" customWidth="1"/>
    <col min="14082" max="14082" width="5.375" style="33" customWidth="1"/>
    <col min="14083" max="14083" width="28.75" style="33" customWidth="1"/>
    <col min="14084" max="14084" width="11.75" style="33" customWidth="1"/>
    <col min="14085" max="14336" width="9" style="33"/>
    <col min="14337" max="14337" width="5.25" style="33" customWidth="1"/>
    <col min="14338" max="14338" width="5.375" style="33" customWidth="1"/>
    <col min="14339" max="14339" width="28.75" style="33" customWidth="1"/>
    <col min="14340" max="14340" width="11.75" style="33" customWidth="1"/>
    <col min="14341" max="14592" width="9" style="33"/>
    <col min="14593" max="14593" width="5.25" style="33" customWidth="1"/>
    <col min="14594" max="14594" width="5.375" style="33" customWidth="1"/>
    <col min="14595" max="14595" width="28.75" style="33" customWidth="1"/>
    <col min="14596" max="14596" width="11.75" style="33" customWidth="1"/>
    <col min="14597" max="14848" width="9" style="33"/>
    <col min="14849" max="14849" width="5.25" style="33" customWidth="1"/>
    <col min="14850" max="14850" width="5.375" style="33" customWidth="1"/>
    <col min="14851" max="14851" width="28.75" style="33" customWidth="1"/>
    <col min="14852" max="14852" width="11.75" style="33" customWidth="1"/>
    <col min="14853" max="15104" width="9" style="33"/>
    <col min="15105" max="15105" width="5.25" style="33" customWidth="1"/>
    <col min="15106" max="15106" width="5.375" style="33" customWidth="1"/>
    <col min="15107" max="15107" width="28.75" style="33" customWidth="1"/>
    <col min="15108" max="15108" width="11.75" style="33" customWidth="1"/>
    <col min="15109" max="15360" width="9" style="33"/>
    <col min="15361" max="15361" width="5.25" style="33" customWidth="1"/>
    <col min="15362" max="15362" width="5.375" style="33" customWidth="1"/>
    <col min="15363" max="15363" width="28.75" style="33" customWidth="1"/>
    <col min="15364" max="15364" width="11.75" style="33" customWidth="1"/>
    <col min="15365" max="15616" width="9" style="33"/>
    <col min="15617" max="15617" width="5.25" style="33" customWidth="1"/>
    <col min="15618" max="15618" width="5.375" style="33" customWidth="1"/>
    <col min="15619" max="15619" width="28.75" style="33" customWidth="1"/>
    <col min="15620" max="15620" width="11.75" style="33" customWidth="1"/>
    <col min="15621" max="15872" width="9" style="33"/>
    <col min="15873" max="15873" width="5.25" style="33" customWidth="1"/>
    <col min="15874" max="15874" width="5.375" style="33" customWidth="1"/>
    <col min="15875" max="15875" width="28.75" style="33" customWidth="1"/>
    <col min="15876" max="15876" width="11.75" style="33" customWidth="1"/>
    <col min="15877" max="16128" width="9" style="33"/>
    <col min="16129" max="16129" width="5.25" style="33" customWidth="1"/>
    <col min="16130" max="16130" width="5.375" style="33" customWidth="1"/>
    <col min="16131" max="16131" width="28.75" style="33" customWidth="1"/>
    <col min="16132" max="16132" width="11.75" style="33" customWidth="1"/>
    <col min="16133" max="16384" width="9" style="33"/>
  </cols>
  <sheetData>
    <row r="1" spans="1:7">
      <c r="A1" s="32"/>
      <c r="B1" s="32"/>
      <c r="C1" s="32"/>
      <c r="D1" s="32"/>
      <c r="E1" s="32"/>
      <c r="F1" s="32"/>
    </row>
    <row r="2" spans="1:7" ht="30.6" customHeight="1">
      <c r="B2" s="34"/>
      <c r="C2" s="35" t="s">
        <v>41</v>
      </c>
      <c r="D2" s="35" t="s">
        <v>16</v>
      </c>
      <c r="E2" s="35" t="s">
        <v>40</v>
      </c>
      <c r="F2" s="36" t="s">
        <v>42</v>
      </c>
      <c r="G2" s="36"/>
    </row>
    <row r="3" spans="1:7" ht="16.899999999999999" customHeight="1">
      <c r="B3" s="37">
        <v>0</v>
      </c>
      <c r="C3" s="38" t="s">
        <v>43</v>
      </c>
      <c r="D3" s="39">
        <v>2</v>
      </c>
      <c r="E3" s="39">
        <v>6</v>
      </c>
      <c r="F3" s="40">
        <f t="shared" ref="F3:F14" si="0">SUM(D3:E3)</f>
        <v>8</v>
      </c>
      <c r="G3" s="41"/>
    </row>
    <row r="4" spans="1:7" ht="16.899999999999999" customHeight="1">
      <c r="B4" s="37">
        <v>1</v>
      </c>
      <c r="C4" s="38" t="s">
        <v>44</v>
      </c>
      <c r="D4" s="39">
        <v>3</v>
      </c>
      <c r="E4" s="39">
        <v>6</v>
      </c>
      <c r="F4" s="40">
        <f t="shared" si="0"/>
        <v>9</v>
      </c>
      <c r="G4" s="41"/>
    </row>
    <row r="5" spans="1:7" ht="16.899999999999999" customHeight="1">
      <c r="B5" s="37">
        <v>2</v>
      </c>
      <c r="C5" s="38" t="s">
        <v>45</v>
      </c>
      <c r="D5" s="39">
        <v>4</v>
      </c>
      <c r="E5" s="39">
        <v>6</v>
      </c>
      <c r="F5" s="40">
        <f t="shared" si="0"/>
        <v>10</v>
      </c>
      <c r="G5" s="41"/>
    </row>
    <row r="6" spans="1:7" ht="16.899999999999999" customHeight="1">
      <c r="B6" s="37">
        <v>3</v>
      </c>
      <c r="C6" s="38" t="s">
        <v>46</v>
      </c>
      <c r="D6" s="39">
        <v>5</v>
      </c>
      <c r="E6" s="39">
        <v>6</v>
      </c>
      <c r="F6" s="40">
        <f t="shared" si="0"/>
        <v>11</v>
      </c>
      <c r="G6" s="41"/>
    </row>
    <row r="7" spans="1:7" ht="16.899999999999999" customHeight="1">
      <c r="B7" s="37">
        <v>4</v>
      </c>
      <c r="C7" s="38" t="s">
        <v>47</v>
      </c>
      <c r="D7" s="39">
        <v>6</v>
      </c>
      <c r="E7" s="39">
        <v>6</v>
      </c>
      <c r="F7" s="40">
        <f t="shared" si="0"/>
        <v>12</v>
      </c>
      <c r="G7" s="41"/>
    </row>
    <row r="8" spans="1:7" ht="16.899999999999999" customHeight="1">
      <c r="B8" s="37">
        <v>5</v>
      </c>
      <c r="C8" s="38" t="s">
        <v>48</v>
      </c>
      <c r="D8" s="39">
        <v>7</v>
      </c>
      <c r="E8" s="39">
        <v>6</v>
      </c>
      <c r="F8" s="40">
        <f t="shared" si="0"/>
        <v>13</v>
      </c>
      <c r="G8" s="41"/>
    </row>
    <row r="9" spans="1:7" ht="16.899999999999999" customHeight="1">
      <c r="B9" s="37">
        <v>6</v>
      </c>
      <c r="C9" s="38" t="s">
        <v>49</v>
      </c>
      <c r="D9" s="39">
        <v>8</v>
      </c>
      <c r="E9" s="39">
        <v>6</v>
      </c>
      <c r="F9" s="40">
        <f t="shared" si="0"/>
        <v>14</v>
      </c>
      <c r="G9" s="41"/>
    </row>
    <row r="10" spans="1:7" ht="16.899999999999999" customHeight="1">
      <c r="B10" s="37">
        <v>7</v>
      </c>
      <c r="C10" s="38" t="s">
        <v>50</v>
      </c>
      <c r="D10" s="39">
        <v>9</v>
      </c>
      <c r="E10" s="39">
        <v>6</v>
      </c>
      <c r="F10" s="40">
        <f t="shared" si="0"/>
        <v>15</v>
      </c>
      <c r="G10" s="41"/>
    </row>
    <row r="11" spans="1:7" ht="16.899999999999999" customHeight="1">
      <c r="B11" s="37">
        <v>8</v>
      </c>
      <c r="C11" s="38" t="s">
        <v>51</v>
      </c>
      <c r="D11" s="39">
        <v>10</v>
      </c>
      <c r="E11" s="39">
        <v>6</v>
      </c>
      <c r="F11" s="40">
        <f t="shared" si="0"/>
        <v>16</v>
      </c>
      <c r="G11" s="41"/>
    </row>
    <row r="12" spans="1:7" ht="16.899999999999999" customHeight="1">
      <c r="B12" s="37">
        <v>9</v>
      </c>
      <c r="C12" s="38" t="s">
        <v>52</v>
      </c>
      <c r="D12" s="39">
        <v>11</v>
      </c>
      <c r="E12" s="39">
        <v>6</v>
      </c>
      <c r="F12" s="40">
        <f t="shared" si="0"/>
        <v>17</v>
      </c>
      <c r="G12" s="41"/>
    </row>
    <row r="13" spans="1:7" ht="16.899999999999999" customHeight="1">
      <c r="B13" s="37">
        <v>10</v>
      </c>
      <c r="C13" s="38" t="s">
        <v>53</v>
      </c>
      <c r="D13" s="39">
        <v>12</v>
      </c>
      <c r="E13" s="39">
        <v>6</v>
      </c>
      <c r="F13" s="40">
        <f t="shared" si="0"/>
        <v>18</v>
      </c>
      <c r="G13" s="41"/>
    </row>
    <row r="14" spans="1:7" ht="16.5">
      <c r="B14" s="37">
        <v>11</v>
      </c>
      <c r="C14" s="38" t="s">
        <v>54</v>
      </c>
      <c r="D14" s="39">
        <v>12</v>
      </c>
      <c r="E14" s="39">
        <v>7</v>
      </c>
      <c r="F14" s="40">
        <f t="shared" si="0"/>
        <v>19</v>
      </c>
      <c r="G14" s="41"/>
    </row>
    <row r="15" spans="1:7">
      <c r="C15" s="38"/>
      <c r="D15" s="37"/>
      <c r="E15" s="37"/>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W23"/>
  <sheetViews>
    <sheetView view="pageBreakPreview" zoomScale="90" zoomScaleNormal="100" zoomScaleSheetLayoutView="90" workbookViewId="0">
      <pane xSplit="5" topLeftCell="AW1" activePane="topRight" state="frozen"/>
      <selection activeCell="K37" activeCellId="9" sqref="AG1:AI1 V3:AJ6 S15:X15 G15:L15 G20:L20 Y20:AC20 M29:AJ29 K30:L33 K35:L35 K37:L37"/>
      <selection pane="topRight" activeCell="BD17" sqref="BD17"/>
    </sheetView>
  </sheetViews>
  <sheetFormatPr defaultRowHeight="13.5"/>
  <cols>
    <col min="1" max="1" width="9" style="93"/>
    <col min="2" max="2" width="5.625" style="84" customWidth="1"/>
    <col min="3" max="3" width="5.375" style="84" customWidth="1"/>
    <col min="4" max="4" width="4.5" style="84" bestFit="1" customWidth="1"/>
    <col min="5" max="5" width="7.5" style="84" customWidth="1"/>
    <col min="6" max="6" width="2.25" style="73" customWidth="1"/>
    <col min="7" max="7" width="6.875" style="85" customWidth="1"/>
    <col min="8" max="8" width="8.125" style="86" customWidth="1"/>
    <col min="9" max="9" width="6.875" style="87" customWidth="1"/>
    <col min="10" max="10" width="8.125" style="86" customWidth="1"/>
    <col min="11" max="11" width="2.25" style="45" customWidth="1"/>
    <col min="12" max="12" width="6.25" style="85" customWidth="1"/>
    <col min="13" max="13" width="6.25" style="86" customWidth="1"/>
    <col min="14" max="14" width="7.625" style="88" customWidth="1"/>
    <col min="15" max="15" width="6.25" style="87" customWidth="1"/>
    <col min="16" max="16" width="6.25" style="86" customWidth="1"/>
    <col min="17" max="17" width="7.625" style="88" customWidth="1"/>
    <col min="18" max="18" width="2.25" style="88" customWidth="1"/>
    <col min="19" max="19" width="5.5" style="87" customWidth="1"/>
    <col min="20" max="20" width="2.25" style="45" customWidth="1"/>
    <col min="21" max="21" width="12.25" style="85" bestFit="1" customWidth="1"/>
    <col min="22" max="22" width="2.25" style="45" customWidth="1"/>
    <col min="23" max="23" width="8" style="85" customWidth="1"/>
    <col min="24" max="24" width="6.875" style="85" customWidth="1"/>
    <col min="25" max="25" width="6.625" style="90" customWidth="1"/>
    <col min="26" max="26" width="4.625" style="90" customWidth="1"/>
    <col min="27" max="27" width="8.125" style="90" customWidth="1"/>
    <col min="28" max="28" width="2.25" style="88" customWidth="1"/>
    <col min="29" max="29" width="1.125" style="45" customWidth="1"/>
    <col min="30" max="30" width="12.75" style="87" customWidth="1"/>
    <col min="31" max="31" width="9.875" style="87" customWidth="1"/>
    <col min="32" max="32" width="2.25" style="45" customWidth="1"/>
    <col min="33" max="33" width="11.25" style="90" customWidth="1"/>
    <col min="34" max="34" width="1.125" style="90" customWidth="1"/>
    <col min="35" max="35" width="2.25" style="45" customWidth="1"/>
    <col min="36" max="36" width="10.25" style="90" customWidth="1"/>
    <col min="37" max="37" width="2.25" style="88" customWidth="1"/>
    <col min="38" max="38" width="5.625" style="87" customWidth="1"/>
    <col min="39" max="39" width="2.25" style="45" customWidth="1"/>
    <col min="40" max="40" width="6.875" style="94" customWidth="1"/>
    <col min="41" max="41" width="2.25" style="85" customWidth="1"/>
    <col min="42" max="42" width="5.25" style="92" customWidth="1"/>
    <col min="43" max="44" width="5" style="85" customWidth="1"/>
    <col min="45" max="45" width="2.25" style="85" customWidth="1"/>
    <col min="46" max="46" width="5.25" style="92" customWidth="1"/>
    <col min="47" max="48" width="5" style="85" customWidth="1"/>
    <col min="49" max="49" width="2.25" style="88" customWidth="1"/>
    <col min="50" max="50" width="6.625" style="87" customWidth="1"/>
    <col min="51" max="51" width="2.25" style="88" customWidth="1"/>
    <col min="52" max="52" width="11.5" style="87" customWidth="1"/>
    <col min="53" max="53" width="2.25" style="88" customWidth="1"/>
    <col min="54" max="54" width="8.875" style="87" customWidth="1"/>
    <col min="55" max="55" width="2.25" style="88" customWidth="1"/>
    <col min="56" max="56" width="13.125" style="87" customWidth="1"/>
    <col min="57" max="58" width="6.25" style="85" customWidth="1"/>
    <col min="59" max="59" width="7.5" style="88" customWidth="1"/>
    <col min="60" max="61" width="3.75" style="43" bestFit="1" customWidth="1"/>
    <col min="62" max="62" width="4.5" style="43" bestFit="1" customWidth="1"/>
    <col min="63" max="75" width="9" style="58"/>
    <col min="76" max="293" width="9" style="93"/>
    <col min="294" max="294" width="1.75" style="93" customWidth="1"/>
    <col min="295" max="295" width="2.5" style="93" customWidth="1"/>
    <col min="296" max="296" width="3.625" style="93" customWidth="1"/>
    <col min="297" max="297" width="2.75" style="93" customWidth="1"/>
    <col min="298" max="298" width="0.875" style="93" customWidth="1"/>
    <col min="299" max="299" width="1.25" style="93" customWidth="1"/>
    <col min="300" max="300" width="5.375" style="93" customWidth="1"/>
    <col min="301" max="301" width="6.5" style="93" customWidth="1"/>
    <col min="302" max="302" width="4.125" style="93" customWidth="1"/>
    <col min="303" max="303" width="7.875" style="93" customWidth="1"/>
    <col min="304" max="304" width="8.75" style="93" customWidth="1"/>
    <col min="305" max="308" width="6.25" style="93" customWidth="1"/>
    <col min="309" max="309" width="4.875" style="93" customWidth="1"/>
    <col min="310" max="310" width="2.5" style="93" customWidth="1"/>
    <col min="311" max="311" width="4.875" style="93" customWidth="1"/>
    <col min="312" max="549" width="9" style="93"/>
    <col min="550" max="550" width="1.75" style="93" customWidth="1"/>
    <col min="551" max="551" width="2.5" style="93" customWidth="1"/>
    <col min="552" max="552" width="3.625" style="93" customWidth="1"/>
    <col min="553" max="553" width="2.75" style="93" customWidth="1"/>
    <col min="554" max="554" width="0.875" style="93" customWidth="1"/>
    <col min="555" max="555" width="1.25" style="93" customWidth="1"/>
    <col min="556" max="556" width="5.375" style="93" customWidth="1"/>
    <col min="557" max="557" width="6.5" style="93" customWidth="1"/>
    <col min="558" max="558" width="4.125" style="93" customWidth="1"/>
    <col min="559" max="559" width="7.875" style="93" customWidth="1"/>
    <col min="560" max="560" width="8.75" style="93" customWidth="1"/>
    <col min="561" max="564" width="6.25" style="93" customWidth="1"/>
    <col min="565" max="565" width="4.875" style="93" customWidth="1"/>
    <col min="566" max="566" width="2.5" style="93" customWidth="1"/>
    <col min="567" max="567" width="4.875" style="93" customWidth="1"/>
    <col min="568" max="805" width="9" style="93"/>
    <col min="806" max="806" width="1.75" style="93" customWidth="1"/>
    <col min="807" max="807" width="2.5" style="93" customWidth="1"/>
    <col min="808" max="808" width="3.625" style="93" customWidth="1"/>
    <col min="809" max="809" width="2.75" style="93" customWidth="1"/>
    <col min="810" max="810" width="0.875" style="93" customWidth="1"/>
    <col min="811" max="811" width="1.25" style="93" customWidth="1"/>
    <col min="812" max="812" width="5.375" style="93" customWidth="1"/>
    <col min="813" max="813" width="6.5" style="93" customWidth="1"/>
    <col min="814" max="814" width="4.125" style="93" customWidth="1"/>
    <col min="815" max="815" width="7.875" style="93" customWidth="1"/>
    <col min="816" max="816" width="8.75" style="93" customWidth="1"/>
    <col min="817" max="820" width="6.25" style="93" customWidth="1"/>
    <col min="821" max="821" width="4.875" style="93" customWidth="1"/>
    <col min="822" max="822" width="2.5" style="93" customWidth="1"/>
    <col min="823" max="823" width="4.875" style="93" customWidth="1"/>
    <col min="824" max="1061" width="9" style="93"/>
    <col min="1062" max="1062" width="1.75" style="93" customWidth="1"/>
    <col min="1063" max="1063" width="2.5" style="93" customWidth="1"/>
    <col min="1064" max="1064" width="3.625" style="93" customWidth="1"/>
    <col min="1065" max="1065" width="2.75" style="93" customWidth="1"/>
    <col min="1066" max="1066" width="0.875" style="93" customWidth="1"/>
    <col min="1067" max="1067" width="1.25" style="93" customWidth="1"/>
    <col min="1068" max="1068" width="5.375" style="93" customWidth="1"/>
    <col min="1069" max="1069" width="6.5" style="93" customWidth="1"/>
    <col min="1070" max="1070" width="4.125" style="93" customWidth="1"/>
    <col min="1071" max="1071" width="7.875" style="93" customWidth="1"/>
    <col min="1072" max="1072" width="8.75" style="93" customWidth="1"/>
    <col min="1073" max="1076" width="6.25" style="93" customWidth="1"/>
    <col min="1077" max="1077" width="4.875" style="93" customWidth="1"/>
    <col min="1078" max="1078" width="2.5" style="93" customWidth="1"/>
    <col min="1079" max="1079" width="4.875" style="93" customWidth="1"/>
    <col min="1080" max="1317" width="9" style="93"/>
    <col min="1318" max="1318" width="1.75" style="93" customWidth="1"/>
    <col min="1319" max="1319" width="2.5" style="93" customWidth="1"/>
    <col min="1320" max="1320" width="3.625" style="93" customWidth="1"/>
    <col min="1321" max="1321" width="2.75" style="93" customWidth="1"/>
    <col min="1322" max="1322" width="0.875" style="93" customWidth="1"/>
    <col min="1323" max="1323" width="1.25" style="93" customWidth="1"/>
    <col min="1324" max="1324" width="5.375" style="93" customWidth="1"/>
    <col min="1325" max="1325" width="6.5" style="93" customWidth="1"/>
    <col min="1326" max="1326" width="4.125" style="93" customWidth="1"/>
    <col min="1327" max="1327" width="7.875" style="93" customWidth="1"/>
    <col min="1328" max="1328" width="8.75" style="93" customWidth="1"/>
    <col min="1329" max="1332" width="6.25" style="93" customWidth="1"/>
    <col min="1333" max="1333" width="4.875" style="93" customWidth="1"/>
    <col min="1334" max="1334" width="2.5" style="93" customWidth="1"/>
    <col min="1335" max="1335" width="4.875" style="93" customWidth="1"/>
    <col min="1336" max="1573" width="9" style="93"/>
    <col min="1574" max="1574" width="1.75" style="93" customWidth="1"/>
    <col min="1575" max="1575" width="2.5" style="93" customWidth="1"/>
    <col min="1576" max="1576" width="3.625" style="93" customWidth="1"/>
    <col min="1577" max="1577" width="2.75" style="93" customWidth="1"/>
    <col min="1578" max="1578" width="0.875" style="93" customWidth="1"/>
    <col min="1579" max="1579" width="1.25" style="93" customWidth="1"/>
    <col min="1580" max="1580" width="5.375" style="93" customWidth="1"/>
    <col min="1581" max="1581" width="6.5" style="93" customWidth="1"/>
    <col min="1582" max="1582" width="4.125" style="93" customWidth="1"/>
    <col min="1583" max="1583" width="7.875" style="93" customWidth="1"/>
    <col min="1584" max="1584" width="8.75" style="93" customWidth="1"/>
    <col min="1585" max="1588" width="6.25" style="93" customWidth="1"/>
    <col min="1589" max="1589" width="4.875" style="93" customWidth="1"/>
    <col min="1590" max="1590" width="2.5" style="93" customWidth="1"/>
    <col min="1591" max="1591" width="4.875" style="93" customWidth="1"/>
    <col min="1592" max="1829" width="9" style="93"/>
    <col min="1830" max="1830" width="1.75" style="93" customWidth="1"/>
    <col min="1831" max="1831" width="2.5" style="93" customWidth="1"/>
    <col min="1832" max="1832" width="3.625" style="93" customWidth="1"/>
    <col min="1833" max="1833" width="2.75" style="93" customWidth="1"/>
    <col min="1834" max="1834" width="0.875" style="93" customWidth="1"/>
    <col min="1835" max="1835" width="1.25" style="93" customWidth="1"/>
    <col min="1836" max="1836" width="5.375" style="93" customWidth="1"/>
    <col min="1837" max="1837" width="6.5" style="93" customWidth="1"/>
    <col min="1838" max="1838" width="4.125" style="93" customWidth="1"/>
    <col min="1839" max="1839" width="7.875" style="93" customWidth="1"/>
    <col min="1840" max="1840" width="8.75" style="93" customWidth="1"/>
    <col min="1841" max="1844" width="6.25" style="93" customWidth="1"/>
    <col min="1845" max="1845" width="4.875" style="93" customWidth="1"/>
    <col min="1846" max="1846" width="2.5" style="93" customWidth="1"/>
    <col min="1847" max="1847" width="4.875" style="93" customWidth="1"/>
    <col min="1848" max="2085" width="9" style="93"/>
    <col min="2086" max="2086" width="1.75" style="93" customWidth="1"/>
    <col min="2087" max="2087" width="2.5" style="93" customWidth="1"/>
    <col min="2088" max="2088" width="3.625" style="93" customWidth="1"/>
    <col min="2089" max="2089" width="2.75" style="93" customWidth="1"/>
    <col min="2090" max="2090" width="0.875" style="93" customWidth="1"/>
    <col min="2091" max="2091" width="1.25" style="93" customWidth="1"/>
    <col min="2092" max="2092" width="5.375" style="93" customWidth="1"/>
    <col min="2093" max="2093" width="6.5" style="93" customWidth="1"/>
    <col min="2094" max="2094" width="4.125" style="93" customWidth="1"/>
    <col min="2095" max="2095" width="7.875" style="93" customWidth="1"/>
    <col min="2096" max="2096" width="8.75" style="93" customWidth="1"/>
    <col min="2097" max="2100" width="6.25" style="93" customWidth="1"/>
    <col min="2101" max="2101" width="4.875" style="93" customWidth="1"/>
    <col min="2102" max="2102" width="2.5" style="93" customWidth="1"/>
    <col min="2103" max="2103" width="4.875" style="93" customWidth="1"/>
    <col min="2104" max="2341" width="9" style="93"/>
    <col min="2342" max="2342" width="1.75" style="93" customWidth="1"/>
    <col min="2343" max="2343" width="2.5" style="93" customWidth="1"/>
    <col min="2344" max="2344" width="3.625" style="93" customWidth="1"/>
    <col min="2345" max="2345" width="2.75" style="93" customWidth="1"/>
    <col min="2346" max="2346" width="0.875" style="93" customWidth="1"/>
    <col min="2347" max="2347" width="1.25" style="93" customWidth="1"/>
    <col min="2348" max="2348" width="5.375" style="93" customWidth="1"/>
    <col min="2349" max="2349" width="6.5" style="93" customWidth="1"/>
    <col min="2350" max="2350" width="4.125" style="93" customWidth="1"/>
    <col min="2351" max="2351" width="7.875" style="93" customWidth="1"/>
    <col min="2352" max="2352" width="8.75" style="93" customWidth="1"/>
    <col min="2353" max="2356" width="6.25" style="93" customWidth="1"/>
    <col min="2357" max="2357" width="4.875" style="93" customWidth="1"/>
    <col min="2358" max="2358" width="2.5" style="93" customWidth="1"/>
    <col min="2359" max="2359" width="4.875" style="93" customWidth="1"/>
    <col min="2360" max="2597" width="9" style="93"/>
    <col min="2598" max="2598" width="1.75" style="93" customWidth="1"/>
    <col min="2599" max="2599" width="2.5" style="93" customWidth="1"/>
    <col min="2600" max="2600" width="3.625" style="93" customWidth="1"/>
    <col min="2601" max="2601" width="2.75" style="93" customWidth="1"/>
    <col min="2602" max="2602" width="0.875" style="93" customWidth="1"/>
    <col min="2603" max="2603" width="1.25" style="93" customWidth="1"/>
    <col min="2604" max="2604" width="5.375" style="93" customWidth="1"/>
    <col min="2605" max="2605" width="6.5" style="93" customWidth="1"/>
    <col min="2606" max="2606" width="4.125" style="93" customWidth="1"/>
    <col min="2607" max="2607" width="7.875" style="93" customWidth="1"/>
    <col min="2608" max="2608" width="8.75" style="93" customWidth="1"/>
    <col min="2609" max="2612" width="6.25" style="93" customWidth="1"/>
    <col min="2613" max="2613" width="4.875" style="93" customWidth="1"/>
    <col min="2614" max="2614" width="2.5" style="93" customWidth="1"/>
    <col min="2615" max="2615" width="4.875" style="93" customWidth="1"/>
    <col min="2616" max="2853" width="9" style="93"/>
    <col min="2854" max="2854" width="1.75" style="93" customWidth="1"/>
    <col min="2855" max="2855" width="2.5" style="93" customWidth="1"/>
    <col min="2856" max="2856" width="3.625" style="93" customWidth="1"/>
    <col min="2857" max="2857" width="2.75" style="93" customWidth="1"/>
    <col min="2858" max="2858" width="0.875" style="93" customWidth="1"/>
    <col min="2859" max="2859" width="1.25" style="93" customWidth="1"/>
    <col min="2860" max="2860" width="5.375" style="93" customWidth="1"/>
    <col min="2861" max="2861" width="6.5" style="93" customWidth="1"/>
    <col min="2862" max="2862" width="4.125" style="93" customWidth="1"/>
    <col min="2863" max="2863" width="7.875" style="93" customWidth="1"/>
    <col min="2864" max="2864" width="8.75" style="93" customWidth="1"/>
    <col min="2865" max="2868" width="6.25" style="93" customWidth="1"/>
    <col min="2869" max="2869" width="4.875" style="93" customWidth="1"/>
    <col min="2870" max="2870" width="2.5" style="93" customWidth="1"/>
    <col min="2871" max="2871" width="4.875" style="93" customWidth="1"/>
    <col min="2872" max="3109" width="9" style="93"/>
    <col min="3110" max="3110" width="1.75" style="93" customWidth="1"/>
    <col min="3111" max="3111" width="2.5" style="93" customWidth="1"/>
    <col min="3112" max="3112" width="3.625" style="93" customWidth="1"/>
    <col min="3113" max="3113" width="2.75" style="93" customWidth="1"/>
    <col min="3114" max="3114" width="0.875" style="93" customWidth="1"/>
    <col min="3115" max="3115" width="1.25" style="93" customWidth="1"/>
    <col min="3116" max="3116" width="5.375" style="93" customWidth="1"/>
    <col min="3117" max="3117" width="6.5" style="93" customWidth="1"/>
    <col min="3118" max="3118" width="4.125" style="93" customWidth="1"/>
    <col min="3119" max="3119" width="7.875" style="93" customWidth="1"/>
    <col min="3120" max="3120" width="8.75" style="93" customWidth="1"/>
    <col min="3121" max="3124" width="6.25" style="93" customWidth="1"/>
    <col min="3125" max="3125" width="4.875" style="93" customWidth="1"/>
    <col min="3126" max="3126" width="2.5" style="93" customWidth="1"/>
    <col min="3127" max="3127" width="4.875" style="93" customWidth="1"/>
    <col min="3128" max="3365" width="9" style="93"/>
    <col min="3366" max="3366" width="1.75" style="93" customWidth="1"/>
    <col min="3367" max="3367" width="2.5" style="93" customWidth="1"/>
    <col min="3368" max="3368" width="3.625" style="93" customWidth="1"/>
    <col min="3369" max="3369" width="2.75" style="93" customWidth="1"/>
    <col min="3370" max="3370" width="0.875" style="93" customWidth="1"/>
    <col min="3371" max="3371" width="1.25" style="93" customWidth="1"/>
    <col min="3372" max="3372" width="5.375" style="93" customWidth="1"/>
    <col min="3373" max="3373" width="6.5" style="93" customWidth="1"/>
    <col min="3374" max="3374" width="4.125" style="93" customWidth="1"/>
    <col min="3375" max="3375" width="7.875" style="93" customWidth="1"/>
    <col min="3376" max="3376" width="8.75" style="93" customWidth="1"/>
    <col min="3377" max="3380" width="6.25" style="93" customWidth="1"/>
    <col min="3381" max="3381" width="4.875" style="93" customWidth="1"/>
    <col min="3382" max="3382" width="2.5" style="93" customWidth="1"/>
    <col min="3383" max="3383" width="4.875" style="93" customWidth="1"/>
    <col min="3384" max="3621" width="9" style="93"/>
    <col min="3622" max="3622" width="1.75" style="93" customWidth="1"/>
    <col min="3623" max="3623" width="2.5" style="93" customWidth="1"/>
    <col min="3624" max="3624" width="3.625" style="93" customWidth="1"/>
    <col min="3625" max="3625" width="2.75" style="93" customWidth="1"/>
    <col min="3626" max="3626" width="0.875" style="93" customWidth="1"/>
    <col min="3627" max="3627" width="1.25" style="93" customWidth="1"/>
    <col min="3628" max="3628" width="5.375" style="93" customWidth="1"/>
    <col min="3629" max="3629" width="6.5" style="93" customWidth="1"/>
    <col min="3630" max="3630" width="4.125" style="93" customWidth="1"/>
    <col min="3631" max="3631" width="7.875" style="93" customWidth="1"/>
    <col min="3632" max="3632" width="8.75" style="93" customWidth="1"/>
    <col min="3633" max="3636" width="6.25" style="93" customWidth="1"/>
    <col min="3637" max="3637" width="4.875" style="93" customWidth="1"/>
    <col min="3638" max="3638" width="2.5" style="93" customWidth="1"/>
    <col min="3639" max="3639" width="4.875" style="93" customWidth="1"/>
    <col min="3640" max="3877" width="9" style="93"/>
    <col min="3878" max="3878" width="1.75" style="93" customWidth="1"/>
    <col min="3879" max="3879" width="2.5" style="93" customWidth="1"/>
    <col min="3880" max="3880" width="3.625" style="93" customWidth="1"/>
    <col min="3881" max="3881" width="2.75" style="93" customWidth="1"/>
    <col min="3882" max="3882" width="0.875" style="93" customWidth="1"/>
    <col min="3883" max="3883" width="1.25" style="93" customWidth="1"/>
    <col min="3884" max="3884" width="5.375" style="93" customWidth="1"/>
    <col min="3885" max="3885" width="6.5" style="93" customWidth="1"/>
    <col min="3886" max="3886" width="4.125" style="93" customWidth="1"/>
    <col min="3887" max="3887" width="7.875" style="93" customWidth="1"/>
    <col min="3888" max="3888" width="8.75" style="93" customWidth="1"/>
    <col min="3889" max="3892" width="6.25" style="93" customWidth="1"/>
    <col min="3893" max="3893" width="4.875" style="93" customWidth="1"/>
    <col min="3894" max="3894" width="2.5" style="93" customWidth="1"/>
    <col min="3895" max="3895" width="4.875" style="93" customWidth="1"/>
    <col min="3896" max="4133" width="9" style="93"/>
    <col min="4134" max="4134" width="1.75" style="93" customWidth="1"/>
    <col min="4135" max="4135" width="2.5" style="93" customWidth="1"/>
    <col min="4136" max="4136" width="3.625" style="93" customWidth="1"/>
    <col min="4137" max="4137" width="2.75" style="93" customWidth="1"/>
    <col min="4138" max="4138" width="0.875" style="93" customWidth="1"/>
    <col min="4139" max="4139" width="1.25" style="93" customWidth="1"/>
    <col min="4140" max="4140" width="5.375" style="93" customWidth="1"/>
    <col min="4141" max="4141" width="6.5" style="93" customWidth="1"/>
    <col min="4142" max="4142" width="4.125" style="93" customWidth="1"/>
    <col min="4143" max="4143" width="7.875" style="93" customWidth="1"/>
    <col min="4144" max="4144" width="8.75" style="93" customWidth="1"/>
    <col min="4145" max="4148" width="6.25" style="93" customWidth="1"/>
    <col min="4149" max="4149" width="4.875" style="93" customWidth="1"/>
    <col min="4150" max="4150" width="2.5" style="93" customWidth="1"/>
    <col min="4151" max="4151" width="4.875" style="93" customWidth="1"/>
    <col min="4152" max="4389" width="9" style="93"/>
    <col min="4390" max="4390" width="1.75" style="93" customWidth="1"/>
    <col min="4391" max="4391" width="2.5" style="93" customWidth="1"/>
    <col min="4392" max="4392" width="3.625" style="93" customWidth="1"/>
    <col min="4393" max="4393" width="2.75" style="93" customWidth="1"/>
    <col min="4394" max="4394" width="0.875" style="93" customWidth="1"/>
    <col min="4395" max="4395" width="1.25" style="93" customWidth="1"/>
    <col min="4396" max="4396" width="5.375" style="93" customWidth="1"/>
    <col min="4397" max="4397" width="6.5" style="93" customWidth="1"/>
    <col min="4398" max="4398" width="4.125" style="93" customWidth="1"/>
    <col min="4399" max="4399" width="7.875" style="93" customWidth="1"/>
    <col min="4400" max="4400" width="8.75" style="93" customWidth="1"/>
    <col min="4401" max="4404" width="6.25" style="93" customWidth="1"/>
    <col min="4405" max="4405" width="4.875" style="93" customWidth="1"/>
    <col min="4406" max="4406" width="2.5" style="93" customWidth="1"/>
    <col min="4407" max="4407" width="4.875" style="93" customWidth="1"/>
    <col min="4408" max="4645" width="9" style="93"/>
    <col min="4646" max="4646" width="1.75" style="93" customWidth="1"/>
    <col min="4647" max="4647" width="2.5" style="93" customWidth="1"/>
    <col min="4648" max="4648" width="3.625" style="93" customWidth="1"/>
    <col min="4649" max="4649" width="2.75" style="93" customWidth="1"/>
    <col min="4650" max="4650" width="0.875" style="93" customWidth="1"/>
    <col min="4651" max="4651" width="1.25" style="93" customWidth="1"/>
    <col min="4652" max="4652" width="5.375" style="93" customWidth="1"/>
    <col min="4653" max="4653" width="6.5" style="93" customWidth="1"/>
    <col min="4654" max="4654" width="4.125" style="93" customWidth="1"/>
    <col min="4655" max="4655" width="7.875" style="93" customWidth="1"/>
    <col min="4656" max="4656" width="8.75" style="93" customWidth="1"/>
    <col min="4657" max="4660" width="6.25" style="93" customWidth="1"/>
    <col min="4661" max="4661" width="4.875" style="93" customWidth="1"/>
    <col min="4662" max="4662" width="2.5" style="93" customWidth="1"/>
    <col min="4663" max="4663" width="4.875" style="93" customWidth="1"/>
    <col min="4664" max="4901" width="9" style="93"/>
    <col min="4902" max="4902" width="1.75" style="93" customWidth="1"/>
    <col min="4903" max="4903" width="2.5" style="93" customWidth="1"/>
    <col min="4904" max="4904" width="3.625" style="93" customWidth="1"/>
    <col min="4905" max="4905" width="2.75" style="93" customWidth="1"/>
    <col min="4906" max="4906" width="0.875" style="93" customWidth="1"/>
    <col min="4907" max="4907" width="1.25" style="93" customWidth="1"/>
    <col min="4908" max="4908" width="5.375" style="93" customWidth="1"/>
    <col min="4909" max="4909" width="6.5" style="93" customWidth="1"/>
    <col min="4910" max="4910" width="4.125" style="93" customWidth="1"/>
    <col min="4911" max="4911" width="7.875" style="93" customWidth="1"/>
    <col min="4912" max="4912" width="8.75" style="93" customWidth="1"/>
    <col min="4913" max="4916" width="6.25" style="93" customWidth="1"/>
    <col min="4917" max="4917" width="4.875" style="93" customWidth="1"/>
    <col min="4918" max="4918" width="2.5" style="93" customWidth="1"/>
    <col min="4919" max="4919" width="4.875" style="93" customWidth="1"/>
    <col min="4920" max="5157" width="9" style="93"/>
    <col min="5158" max="5158" width="1.75" style="93" customWidth="1"/>
    <col min="5159" max="5159" width="2.5" style="93" customWidth="1"/>
    <col min="5160" max="5160" width="3.625" style="93" customWidth="1"/>
    <col min="5161" max="5161" width="2.75" style="93" customWidth="1"/>
    <col min="5162" max="5162" width="0.875" style="93" customWidth="1"/>
    <col min="5163" max="5163" width="1.25" style="93" customWidth="1"/>
    <col min="5164" max="5164" width="5.375" style="93" customWidth="1"/>
    <col min="5165" max="5165" width="6.5" style="93" customWidth="1"/>
    <col min="5166" max="5166" width="4.125" style="93" customWidth="1"/>
    <col min="5167" max="5167" width="7.875" style="93" customWidth="1"/>
    <col min="5168" max="5168" width="8.75" style="93" customWidth="1"/>
    <col min="5169" max="5172" width="6.25" style="93" customWidth="1"/>
    <col min="5173" max="5173" width="4.875" style="93" customWidth="1"/>
    <col min="5174" max="5174" width="2.5" style="93" customWidth="1"/>
    <col min="5175" max="5175" width="4.875" style="93" customWidth="1"/>
    <col min="5176" max="5413" width="9" style="93"/>
    <col min="5414" max="5414" width="1.75" style="93" customWidth="1"/>
    <col min="5415" max="5415" width="2.5" style="93" customWidth="1"/>
    <col min="5416" max="5416" width="3.625" style="93" customWidth="1"/>
    <col min="5417" max="5417" width="2.75" style="93" customWidth="1"/>
    <col min="5418" max="5418" width="0.875" style="93" customWidth="1"/>
    <col min="5419" max="5419" width="1.25" style="93" customWidth="1"/>
    <col min="5420" max="5420" width="5.375" style="93" customWidth="1"/>
    <col min="5421" max="5421" width="6.5" style="93" customWidth="1"/>
    <col min="5422" max="5422" width="4.125" style="93" customWidth="1"/>
    <col min="5423" max="5423" width="7.875" style="93" customWidth="1"/>
    <col min="5424" max="5424" width="8.75" style="93" customWidth="1"/>
    <col min="5425" max="5428" width="6.25" style="93" customWidth="1"/>
    <col min="5429" max="5429" width="4.875" style="93" customWidth="1"/>
    <col min="5430" max="5430" width="2.5" style="93" customWidth="1"/>
    <col min="5431" max="5431" width="4.875" style="93" customWidth="1"/>
    <col min="5432" max="5669" width="9" style="93"/>
    <col min="5670" max="5670" width="1.75" style="93" customWidth="1"/>
    <col min="5671" max="5671" width="2.5" style="93" customWidth="1"/>
    <col min="5672" max="5672" width="3.625" style="93" customWidth="1"/>
    <col min="5673" max="5673" width="2.75" style="93" customWidth="1"/>
    <col min="5674" max="5674" width="0.875" style="93" customWidth="1"/>
    <col min="5675" max="5675" width="1.25" style="93" customWidth="1"/>
    <col min="5676" max="5676" width="5.375" style="93" customWidth="1"/>
    <col min="5677" max="5677" width="6.5" style="93" customWidth="1"/>
    <col min="5678" max="5678" width="4.125" style="93" customWidth="1"/>
    <col min="5679" max="5679" width="7.875" style="93" customWidth="1"/>
    <col min="5680" max="5680" width="8.75" style="93" customWidth="1"/>
    <col min="5681" max="5684" width="6.25" style="93" customWidth="1"/>
    <col min="5685" max="5685" width="4.875" style="93" customWidth="1"/>
    <col min="5686" max="5686" width="2.5" style="93" customWidth="1"/>
    <col min="5687" max="5687" width="4.875" style="93" customWidth="1"/>
    <col min="5688" max="5925" width="9" style="93"/>
    <col min="5926" max="5926" width="1.75" style="93" customWidth="1"/>
    <col min="5927" max="5927" width="2.5" style="93" customWidth="1"/>
    <col min="5928" max="5928" width="3.625" style="93" customWidth="1"/>
    <col min="5929" max="5929" width="2.75" style="93" customWidth="1"/>
    <col min="5930" max="5930" width="0.875" style="93" customWidth="1"/>
    <col min="5931" max="5931" width="1.25" style="93" customWidth="1"/>
    <col min="5932" max="5932" width="5.375" style="93" customWidth="1"/>
    <col min="5933" max="5933" width="6.5" style="93" customWidth="1"/>
    <col min="5934" max="5934" width="4.125" style="93" customWidth="1"/>
    <col min="5935" max="5935" width="7.875" style="93" customWidth="1"/>
    <col min="5936" max="5936" width="8.75" style="93" customWidth="1"/>
    <col min="5937" max="5940" width="6.25" style="93" customWidth="1"/>
    <col min="5941" max="5941" width="4.875" style="93" customWidth="1"/>
    <col min="5942" max="5942" width="2.5" style="93" customWidth="1"/>
    <col min="5943" max="5943" width="4.875" style="93" customWidth="1"/>
    <col min="5944" max="6181" width="9" style="93"/>
    <col min="6182" max="6182" width="1.75" style="93" customWidth="1"/>
    <col min="6183" max="6183" width="2.5" style="93" customWidth="1"/>
    <col min="6184" max="6184" width="3.625" style="93" customWidth="1"/>
    <col min="6185" max="6185" width="2.75" style="93" customWidth="1"/>
    <col min="6186" max="6186" width="0.875" style="93" customWidth="1"/>
    <col min="6187" max="6187" width="1.25" style="93" customWidth="1"/>
    <col min="6188" max="6188" width="5.375" style="93" customWidth="1"/>
    <col min="6189" max="6189" width="6.5" style="93" customWidth="1"/>
    <col min="6190" max="6190" width="4.125" style="93" customWidth="1"/>
    <col min="6191" max="6191" width="7.875" style="93" customWidth="1"/>
    <col min="6192" max="6192" width="8.75" style="93" customWidth="1"/>
    <col min="6193" max="6196" width="6.25" style="93" customWidth="1"/>
    <col min="6197" max="6197" width="4.875" style="93" customWidth="1"/>
    <col min="6198" max="6198" width="2.5" style="93" customWidth="1"/>
    <col min="6199" max="6199" width="4.875" style="93" customWidth="1"/>
    <col min="6200" max="6437" width="9" style="93"/>
    <col min="6438" max="6438" width="1.75" style="93" customWidth="1"/>
    <col min="6439" max="6439" width="2.5" style="93" customWidth="1"/>
    <col min="6440" max="6440" width="3.625" style="93" customWidth="1"/>
    <col min="6441" max="6441" width="2.75" style="93" customWidth="1"/>
    <col min="6442" max="6442" width="0.875" style="93" customWidth="1"/>
    <col min="6443" max="6443" width="1.25" style="93" customWidth="1"/>
    <col min="6444" max="6444" width="5.375" style="93" customWidth="1"/>
    <col min="6445" max="6445" width="6.5" style="93" customWidth="1"/>
    <col min="6446" max="6446" width="4.125" style="93" customWidth="1"/>
    <col min="6447" max="6447" width="7.875" style="93" customWidth="1"/>
    <col min="6448" max="6448" width="8.75" style="93" customWidth="1"/>
    <col min="6449" max="6452" width="6.25" style="93" customWidth="1"/>
    <col min="6453" max="6453" width="4.875" style="93" customWidth="1"/>
    <col min="6454" max="6454" width="2.5" style="93" customWidth="1"/>
    <col min="6455" max="6455" width="4.875" style="93" customWidth="1"/>
    <col min="6456" max="6693" width="9" style="93"/>
    <col min="6694" max="6694" width="1.75" style="93" customWidth="1"/>
    <col min="6695" max="6695" width="2.5" style="93" customWidth="1"/>
    <col min="6696" max="6696" width="3.625" style="93" customWidth="1"/>
    <col min="6697" max="6697" width="2.75" style="93" customWidth="1"/>
    <col min="6698" max="6698" width="0.875" style="93" customWidth="1"/>
    <col min="6699" max="6699" width="1.25" style="93" customWidth="1"/>
    <col min="6700" max="6700" width="5.375" style="93" customWidth="1"/>
    <col min="6701" max="6701" width="6.5" style="93" customWidth="1"/>
    <col min="6702" max="6702" width="4.125" style="93" customWidth="1"/>
    <col min="6703" max="6703" width="7.875" style="93" customWidth="1"/>
    <col min="6704" max="6704" width="8.75" style="93" customWidth="1"/>
    <col min="6705" max="6708" width="6.25" style="93" customWidth="1"/>
    <col min="6709" max="6709" width="4.875" style="93" customWidth="1"/>
    <col min="6710" max="6710" width="2.5" style="93" customWidth="1"/>
    <col min="6711" max="6711" width="4.875" style="93" customWidth="1"/>
    <col min="6712" max="6949" width="9" style="93"/>
    <col min="6950" max="6950" width="1.75" style="93" customWidth="1"/>
    <col min="6951" max="6951" width="2.5" style="93" customWidth="1"/>
    <col min="6952" max="6952" width="3.625" style="93" customWidth="1"/>
    <col min="6953" max="6953" width="2.75" style="93" customWidth="1"/>
    <col min="6954" max="6954" width="0.875" style="93" customWidth="1"/>
    <col min="6955" max="6955" width="1.25" style="93" customWidth="1"/>
    <col min="6956" max="6956" width="5.375" style="93" customWidth="1"/>
    <col min="6957" max="6957" width="6.5" style="93" customWidth="1"/>
    <col min="6958" max="6958" width="4.125" style="93" customWidth="1"/>
    <col min="6959" max="6959" width="7.875" style="93" customWidth="1"/>
    <col min="6960" max="6960" width="8.75" style="93" customWidth="1"/>
    <col min="6961" max="6964" width="6.25" style="93" customWidth="1"/>
    <col min="6965" max="6965" width="4.875" style="93" customWidth="1"/>
    <col min="6966" max="6966" width="2.5" style="93" customWidth="1"/>
    <col min="6967" max="6967" width="4.875" style="93" customWidth="1"/>
    <col min="6968" max="7205" width="9" style="93"/>
    <col min="7206" max="7206" width="1.75" style="93" customWidth="1"/>
    <col min="7207" max="7207" width="2.5" style="93" customWidth="1"/>
    <col min="7208" max="7208" width="3.625" style="93" customWidth="1"/>
    <col min="7209" max="7209" width="2.75" style="93" customWidth="1"/>
    <col min="7210" max="7210" width="0.875" style="93" customWidth="1"/>
    <col min="7211" max="7211" width="1.25" style="93" customWidth="1"/>
    <col min="7212" max="7212" width="5.375" style="93" customWidth="1"/>
    <col min="7213" max="7213" width="6.5" style="93" customWidth="1"/>
    <col min="7214" max="7214" width="4.125" style="93" customWidth="1"/>
    <col min="7215" max="7215" width="7.875" style="93" customWidth="1"/>
    <col min="7216" max="7216" width="8.75" style="93" customWidth="1"/>
    <col min="7217" max="7220" width="6.25" style="93" customWidth="1"/>
    <col min="7221" max="7221" width="4.875" style="93" customWidth="1"/>
    <col min="7222" max="7222" width="2.5" style="93" customWidth="1"/>
    <col min="7223" max="7223" width="4.875" style="93" customWidth="1"/>
    <col min="7224" max="7461" width="9" style="93"/>
    <col min="7462" max="7462" width="1.75" style="93" customWidth="1"/>
    <col min="7463" max="7463" width="2.5" style="93" customWidth="1"/>
    <col min="7464" max="7464" width="3.625" style="93" customWidth="1"/>
    <col min="7465" max="7465" width="2.75" style="93" customWidth="1"/>
    <col min="7466" max="7466" width="0.875" style="93" customWidth="1"/>
    <col min="7467" max="7467" width="1.25" style="93" customWidth="1"/>
    <col min="7468" max="7468" width="5.375" style="93" customWidth="1"/>
    <col min="7469" max="7469" width="6.5" style="93" customWidth="1"/>
    <col min="7470" max="7470" width="4.125" style="93" customWidth="1"/>
    <col min="7471" max="7471" width="7.875" style="93" customWidth="1"/>
    <col min="7472" max="7472" width="8.75" style="93" customWidth="1"/>
    <col min="7473" max="7476" width="6.25" style="93" customWidth="1"/>
    <col min="7477" max="7477" width="4.875" style="93" customWidth="1"/>
    <col min="7478" max="7478" width="2.5" style="93" customWidth="1"/>
    <col min="7479" max="7479" width="4.875" style="93" customWidth="1"/>
    <col min="7480" max="7717" width="9" style="93"/>
    <col min="7718" max="7718" width="1.75" style="93" customWidth="1"/>
    <col min="7719" max="7719" width="2.5" style="93" customWidth="1"/>
    <col min="7720" max="7720" width="3.625" style="93" customWidth="1"/>
    <col min="7721" max="7721" width="2.75" style="93" customWidth="1"/>
    <col min="7722" max="7722" width="0.875" style="93" customWidth="1"/>
    <col min="7723" max="7723" width="1.25" style="93" customWidth="1"/>
    <col min="7724" max="7724" width="5.375" style="93" customWidth="1"/>
    <col min="7725" max="7725" width="6.5" style="93" customWidth="1"/>
    <col min="7726" max="7726" width="4.125" style="93" customWidth="1"/>
    <col min="7727" max="7727" width="7.875" style="93" customWidth="1"/>
    <col min="7728" max="7728" width="8.75" style="93" customWidth="1"/>
    <col min="7729" max="7732" width="6.25" style="93" customWidth="1"/>
    <col min="7733" max="7733" width="4.875" style="93" customWidth="1"/>
    <col min="7734" max="7734" width="2.5" style="93" customWidth="1"/>
    <col min="7735" max="7735" width="4.875" style="93" customWidth="1"/>
    <col min="7736" max="7973" width="9" style="93"/>
    <col min="7974" max="7974" width="1.75" style="93" customWidth="1"/>
    <col min="7975" max="7975" width="2.5" style="93" customWidth="1"/>
    <col min="7976" max="7976" width="3.625" style="93" customWidth="1"/>
    <col min="7977" max="7977" width="2.75" style="93" customWidth="1"/>
    <col min="7978" max="7978" width="0.875" style="93" customWidth="1"/>
    <col min="7979" max="7979" width="1.25" style="93" customWidth="1"/>
    <col min="7980" max="7980" width="5.375" style="93" customWidth="1"/>
    <col min="7981" max="7981" width="6.5" style="93" customWidth="1"/>
    <col min="7982" max="7982" width="4.125" style="93" customWidth="1"/>
    <col min="7983" max="7983" width="7.875" style="93" customWidth="1"/>
    <col min="7984" max="7984" width="8.75" style="93" customWidth="1"/>
    <col min="7985" max="7988" width="6.25" style="93" customWidth="1"/>
    <col min="7989" max="7989" width="4.875" style="93" customWidth="1"/>
    <col min="7990" max="7990" width="2.5" style="93" customWidth="1"/>
    <col min="7991" max="7991" width="4.875" style="93" customWidth="1"/>
    <col min="7992" max="8229" width="9" style="93"/>
    <col min="8230" max="8230" width="1.75" style="93" customWidth="1"/>
    <col min="8231" max="8231" width="2.5" style="93" customWidth="1"/>
    <col min="8232" max="8232" width="3.625" style="93" customWidth="1"/>
    <col min="8233" max="8233" width="2.75" style="93" customWidth="1"/>
    <col min="8234" max="8234" width="0.875" style="93" customWidth="1"/>
    <col min="8235" max="8235" width="1.25" style="93" customWidth="1"/>
    <col min="8236" max="8236" width="5.375" style="93" customWidth="1"/>
    <col min="8237" max="8237" width="6.5" style="93" customWidth="1"/>
    <col min="8238" max="8238" width="4.125" style="93" customWidth="1"/>
    <col min="8239" max="8239" width="7.875" style="93" customWidth="1"/>
    <col min="8240" max="8240" width="8.75" style="93" customWidth="1"/>
    <col min="8241" max="8244" width="6.25" style="93" customWidth="1"/>
    <col min="8245" max="8245" width="4.875" style="93" customWidth="1"/>
    <col min="8246" max="8246" width="2.5" style="93" customWidth="1"/>
    <col min="8247" max="8247" width="4.875" style="93" customWidth="1"/>
    <col min="8248" max="8485" width="9" style="93"/>
    <col min="8486" max="8486" width="1.75" style="93" customWidth="1"/>
    <col min="8487" max="8487" width="2.5" style="93" customWidth="1"/>
    <col min="8488" max="8488" width="3.625" style="93" customWidth="1"/>
    <col min="8489" max="8489" width="2.75" style="93" customWidth="1"/>
    <col min="8490" max="8490" width="0.875" style="93" customWidth="1"/>
    <col min="8491" max="8491" width="1.25" style="93" customWidth="1"/>
    <col min="8492" max="8492" width="5.375" style="93" customWidth="1"/>
    <col min="8493" max="8493" width="6.5" style="93" customWidth="1"/>
    <col min="8494" max="8494" width="4.125" style="93" customWidth="1"/>
    <col min="8495" max="8495" width="7.875" style="93" customWidth="1"/>
    <col min="8496" max="8496" width="8.75" style="93" customWidth="1"/>
    <col min="8497" max="8500" width="6.25" style="93" customWidth="1"/>
    <col min="8501" max="8501" width="4.875" style="93" customWidth="1"/>
    <col min="8502" max="8502" width="2.5" style="93" customWidth="1"/>
    <col min="8503" max="8503" width="4.875" style="93" customWidth="1"/>
    <col min="8504" max="8741" width="9" style="93"/>
    <col min="8742" max="8742" width="1.75" style="93" customWidth="1"/>
    <col min="8743" max="8743" width="2.5" style="93" customWidth="1"/>
    <col min="8744" max="8744" width="3.625" style="93" customWidth="1"/>
    <col min="8745" max="8745" width="2.75" style="93" customWidth="1"/>
    <col min="8746" max="8746" width="0.875" style="93" customWidth="1"/>
    <col min="8747" max="8747" width="1.25" style="93" customWidth="1"/>
    <col min="8748" max="8748" width="5.375" style="93" customWidth="1"/>
    <col min="8749" max="8749" width="6.5" style="93" customWidth="1"/>
    <col min="8750" max="8750" width="4.125" style="93" customWidth="1"/>
    <col min="8751" max="8751" width="7.875" style="93" customWidth="1"/>
    <col min="8752" max="8752" width="8.75" style="93" customWidth="1"/>
    <col min="8753" max="8756" width="6.25" style="93" customWidth="1"/>
    <col min="8757" max="8757" width="4.875" style="93" customWidth="1"/>
    <col min="8758" max="8758" width="2.5" style="93" customWidth="1"/>
    <col min="8759" max="8759" width="4.875" style="93" customWidth="1"/>
    <col min="8760" max="8997" width="9" style="93"/>
    <col min="8998" max="8998" width="1.75" style="93" customWidth="1"/>
    <col min="8999" max="8999" width="2.5" style="93" customWidth="1"/>
    <col min="9000" max="9000" width="3.625" style="93" customWidth="1"/>
    <col min="9001" max="9001" width="2.75" style="93" customWidth="1"/>
    <col min="9002" max="9002" width="0.875" style="93" customWidth="1"/>
    <col min="9003" max="9003" width="1.25" style="93" customWidth="1"/>
    <col min="9004" max="9004" width="5.375" style="93" customWidth="1"/>
    <col min="9005" max="9005" width="6.5" style="93" customWidth="1"/>
    <col min="9006" max="9006" width="4.125" style="93" customWidth="1"/>
    <col min="9007" max="9007" width="7.875" style="93" customWidth="1"/>
    <col min="9008" max="9008" width="8.75" style="93" customWidth="1"/>
    <col min="9009" max="9012" width="6.25" style="93" customWidth="1"/>
    <col min="9013" max="9013" width="4.875" style="93" customWidth="1"/>
    <col min="9014" max="9014" width="2.5" style="93" customWidth="1"/>
    <col min="9015" max="9015" width="4.875" style="93" customWidth="1"/>
    <col min="9016" max="9253" width="9" style="93"/>
    <col min="9254" max="9254" width="1.75" style="93" customWidth="1"/>
    <col min="9255" max="9255" width="2.5" style="93" customWidth="1"/>
    <col min="9256" max="9256" width="3.625" style="93" customWidth="1"/>
    <col min="9257" max="9257" width="2.75" style="93" customWidth="1"/>
    <col min="9258" max="9258" width="0.875" style="93" customWidth="1"/>
    <col min="9259" max="9259" width="1.25" style="93" customWidth="1"/>
    <col min="9260" max="9260" width="5.375" style="93" customWidth="1"/>
    <col min="9261" max="9261" width="6.5" style="93" customWidth="1"/>
    <col min="9262" max="9262" width="4.125" style="93" customWidth="1"/>
    <col min="9263" max="9263" width="7.875" style="93" customWidth="1"/>
    <col min="9264" max="9264" width="8.75" style="93" customWidth="1"/>
    <col min="9265" max="9268" width="6.25" style="93" customWidth="1"/>
    <col min="9269" max="9269" width="4.875" style="93" customWidth="1"/>
    <col min="9270" max="9270" width="2.5" style="93" customWidth="1"/>
    <col min="9271" max="9271" width="4.875" style="93" customWidth="1"/>
    <col min="9272" max="9509" width="9" style="93"/>
    <col min="9510" max="9510" width="1.75" style="93" customWidth="1"/>
    <col min="9511" max="9511" width="2.5" style="93" customWidth="1"/>
    <col min="9512" max="9512" width="3.625" style="93" customWidth="1"/>
    <col min="9513" max="9513" width="2.75" style="93" customWidth="1"/>
    <col min="9514" max="9514" width="0.875" style="93" customWidth="1"/>
    <col min="9515" max="9515" width="1.25" style="93" customWidth="1"/>
    <col min="9516" max="9516" width="5.375" style="93" customWidth="1"/>
    <col min="9517" max="9517" width="6.5" style="93" customWidth="1"/>
    <col min="9518" max="9518" width="4.125" style="93" customWidth="1"/>
    <col min="9519" max="9519" width="7.875" style="93" customWidth="1"/>
    <col min="9520" max="9520" width="8.75" style="93" customWidth="1"/>
    <col min="9521" max="9524" width="6.25" style="93" customWidth="1"/>
    <col min="9525" max="9525" width="4.875" style="93" customWidth="1"/>
    <col min="9526" max="9526" width="2.5" style="93" customWidth="1"/>
    <col min="9527" max="9527" width="4.875" style="93" customWidth="1"/>
    <col min="9528" max="9765" width="9" style="93"/>
    <col min="9766" max="9766" width="1.75" style="93" customWidth="1"/>
    <col min="9767" max="9767" width="2.5" style="93" customWidth="1"/>
    <col min="9768" max="9768" width="3.625" style="93" customWidth="1"/>
    <col min="9769" max="9769" width="2.75" style="93" customWidth="1"/>
    <col min="9770" max="9770" width="0.875" style="93" customWidth="1"/>
    <col min="9771" max="9771" width="1.25" style="93" customWidth="1"/>
    <col min="9772" max="9772" width="5.375" style="93" customWidth="1"/>
    <col min="9773" max="9773" width="6.5" style="93" customWidth="1"/>
    <col min="9774" max="9774" width="4.125" style="93" customWidth="1"/>
    <col min="9775" max="9775" width="7.875" style="93" customWidth="1"/>
    <col min="9776" max="9776" width="8.75" style="93" customWidth="1"/>
    <col min="9777" max="9780" width="6.25" style="93" customWidth="1"/>
    <col min="9781" max="9781" width="4.875" style="93" customWidth="1"/>
    <col min="9782" max="9782" width="2.5" style="93" customWidth="1"/>
    <col min="9783" max="9783" width="4.875" style="93" customWidth="1"/>
    <col min="9784" max="10021" width="9" style="93"/>
    <col min="10022" max="10022" width="1.75" style="93" customWidth="1"/>
    <col min="10023" max="10023" width="2.5" style="93" customWidth="1"/>
    <col min="10024" max="10024" width="3.625" style="93" customWidth="1"/>
    <col min="10025" max="10025" width="2.75" style="93" customWidth="1"/>
    <col min="10026" max="10026" width="0.875" style="93" customWidth="1"/>
    <col min="10027" max="10027" width="1.25" style="93" customWidth="1"/>
    <col min="10028" max="10028" width="5.375" style="93" customWidth="1"/>
    <col min="10029" max="10029" width="6.5" style="93" customWidth="1"/>
    <col min="10030" max="10030" width="4.125" style="93" customWidth="1"/>
    <col min="10031" max="10031" width="7.875" style="93" customWidth="1"/>
    <col min="10032" max="10032" width="8.75" style="93" customWidth="1"/>
    <col min="10033" max="10036" width="6.25" style="93" customWidth="1"/>
    <col min="10037" max="10037" width="4.875" style="93" customWidth="1"/>
    <col min="10038" max="10038" width="2.5" style="93" customWidth="1"/>
    <col min="10039" max="10039" width="4.875" style="93" customWidth="1"/>
    <col min="10040" max="10277" width="9" style="93"/>
    <col min="10278" max="10278" width="1.75" style="93" customWidth="1"/>
    <col min="10279" max="10279" width="2.5" style="93" customWidth="1"/>
    <col min="10280" max="10280" width="3.625" style="93" customWidth="1"/>
    <col min="10281" max="10281" width="2.75" style="93" customWidth="1"/>
    <col min="10282" max="10282" width="0.875" style="93" customWidth="1"/>
    <col min="10283" max="10283" width="1.25" style="93" customWidth="1"/>
    <col min="10284" max="10284" width="5.375" style="93" customWidth="1"/>
    <col min="10285" max="10285" width="6.5" style="93" customWidth="1"/>
    <col min="10286" max="10286" width="4.125" style="93" customWidth="1"/>
    <col min="10287" max="10287" width="7.875" style="93" customWidth="1"/>
    <col min="10288" max="10288" width="8.75" style="93" customWidth="1"/>
    <col min="10289" max="10292" width="6.25" style="93" customWidth="1"/>
    <col min="10293" max="10293" width="4.875" style="93" customWidth="1"/>
    <col min="10294" max="10294" width="2.5" style="93" customWidth="1"/>
    <col min="10295" max="10295" width="4.875" style="93" customWidth="1"/>
    <col min="10296" max="10533" width="9" style="93"/>
    <col min="10534" max="10534" width="1.75" style="93" customWidth="1"/>
    <col min="10535" max="10535" width="2.5" style="93" customWidth="1"/>
    <col min="10536" max="10536" width="3.625" style="93" customWidth="1"/>
    <col min="10537" max="10537" width="2.75" style="93" customWidth="1"/>
    <col min="10538" max="10538" width="0.875" style="93" customWidth="1"/>
    <col min="10539" max="10539" width="1.25" style="93" customWidth="1"/>
    <col min="10540" max="10540" width="5.375" style="93" customWidth="1"/>
    <col min="10541" max="10541" width="6.5" style="93" customWidth="1"/>
    <col min="10542" max="10542" width="4.125" style="93" customWidth="1"/>
    <col min="10543" max="10543" width="7.875" style="93" customWidth="1"/>
    <col min="10544" max="10544" width="8.75" style="93" customWidth="1"/>
    <col min="10545" max="10548" width="6.25" style="93" customWidth="1"/>
    <col min="10549" max="10549" width="4.875" style="93" customWidth="1"/>
    <col min="10550" max="10550" width="2.5" style="93" customWidth="1"/>
    <col min="10551" max="10551" width="4.875" style="93" customWidth="1"/>
    <col min="10552" max="10789" width="9" style="93"/>
    <col min="10790" max="10790" width="1.75" style="93" customWidth="1"/>
    <col min="10791" max="10791" width="2.5" style="93" customWidth="1"/>
    <col min="10792" max="10792" width="3.625" style="93" customWidth="1"/>
    <col min="10793" max="10793" width="2.75" style="93" customWidth="1"/>
    <col min="10794" max="10794" width="0.875" style="93" customWidth="1"/>
    <col min="10795" max="10795" width="1.25" style="93" customWidth="1"/>
    <col min="10796" max="10796" width="5.375" style="93" customWidth="1"/>
    <col min="10797" max="10797" width="6.5" style="93" customWidth="1"/>
    <col min="10798" max="10798" width="4.125" style="93" customWidth="1"/>
    <col min="10799" max="10799" width="7.875" style="93" customWidth="1"/>
    <col min="10800" max="10800" width="8.75" style="93" customWidth="1"/>
    <col min="10801" max="10804" width="6.25" style="93" customWidth="1"/>
    <col min="10805" max="10805" width="4.875" style="93" customWidth="1"/>
    <col min="10806" max="10806" width="2.5" style="93" customWidth="1"/>
    <col min="10807" max="10807" width="4.875" style="93" customWidth="1"/>
    <col min="10808" max="11045" width="9" style="93"/>
    <col min="11046" max="11046" width="1.75" style="93" customWidth="1"/>
    <col min="11047" max="11047" width="2.5" style="93" customWidth="1"/>
    <col min="11048" max="11048" width="3.625" style="93" customWidth="1"/>
    <col min="11049" max="11049" width="2.75" style="93" customWidth="1"/>
    <col min="11050" max="11050" width="0.875" style="93" customWidth="1"/>
    <col min="11051" max="11051" width="1.25" style="93" customWidth="1"/>
    <col min="11052" max="11052" width="5.375" style="93" customWidth="1"/>
    <col min="11053" max="11053" width="6.5" style="93" customWidth="1"/>
    <col min="11054" max="11054" width="4.125" style="93" customWidth="1"/>
    <col min="11055" max="11055" width="7.875" style="93" customWidth="1"/>
    <col min="11056" max="11056" width="8.75" style="93" customWidth="1"/>
    <col min="11057" max="11060" width="6.25" style="93" customWidth="1"/>
    <col min="11061" max="11061" width="4.875" style="93" customWidth="1"/>
    <col min="11062" max="11062" width="2.5" style="93" customWidth="1"/>
    <col min="11063" max="11063" width="4.875" style="93" customWidth="1"/>
    <col min="11064" max="11301" width="9" style="93"/>
    <col min="11302" max="11302" width="1.75" style="93" customWidth="1"/>
    <col min="11303" max="11303" width="2.5" style="93" customWidth="1"/>
    <col min="11304" max="11304" width="3.625" style="93" customWidth="1"/>
    <col min="11305" max="11305" width="2.75" style="93" customWidth="1"/>
    <col min="11306" max="11306" width="0.875" style="93" customWidth="1"/>
    <col min="11307" max="11307" width="1.25" style="93" customWidth="1"/>
    <col min="11308" max="11308" width="5.375" style="93" customWidth="1"/>
    <col min="11309" max="11309" width="6.5" style="93" customWidth="1"/>
    <col min="11310" max="11310" width="4.125" style="93" customWidth="1"/>
    <col min="11311" max="11311" width="7.875" style="93" customWidth="1"/>
    <col min="11312" max="11312" width="8.75" style="93" customWidth="1"/>
    <col min="11313" max="11316" width="6.25" style="93" customWidth="1"/>
    <col min="11317" max="11317" width="4.875" style="93" customWidth="1"/>
    <col min="11318" max="11318" width="2.5" style="93" customWidth="1"/>
    <col min="11319" max="11319" width="4.875" style="93" customWidth="1"/>
    <col min="11320" max="11557" width="9" style="93"/>
    <col min="11558" max="11558" width="1.75" style="93" customWidth="1"/>
    <col min="11559" max="11559" width="2.5" style="93" customWidth="1"/>
    <col min="11560" max="11560" width="3.625" style="93" customWidth="1"/>
    <col min="11561" max="11561" width="2.75" style="93" customWidth="1"/>
    <col min="11562" max="11562" width="0.875" style="93" customWidth="1"/>
    <col min="11563" max="11563" width="1.25" style="93" customWidth="1"/>
    <col min="11564" max="11564" width="5.375" style="93" customWidth="1"/>
    <col min="11565" max="11565" width="6.5" style="93" customWidth="1"/>
    <col min="11566" max="11566" width="4.125" style="93" customWidth="1"/>
    <col min="11567" max="11567" width="7.875" style="93" customWidth="1"/>
    <col min="11568" max="11568" width="8.75" style="93" customWidth="1"/>
    <col min="11569" max="11572" width="6.25" style="93" customWidth="1"/>
    <col min="11573" max="11573" width="4.875" style="93" customWidth="1"/>
    <col min="11574" max="11574" width="2.5" style="93" customWidth="1"/>
    <col min="11575" max="11575" width="4.875" style="93" customWidth="1"/>
    <col min="11576" max="11813" width="9" style="93"/>
    <col min="11814" max="11814" width="1.75" style="93" customWidth="1"/>
    <col min="11815" max="11815" width="2.5" style="93" customWidth="1"/>
    <col min="11816" max="11816" width="3.625" style="93" customWidth="1"/>
    <col min="11817" max="11817" width="2.75" style="93" customWidth="1"/>
    <col min="11818" max="11818" width="0.875" style="93" customWidth="1"/>
    <col min="11819" max="11819" width="1.25" style="93" customWidth="1"/>
    <col min="11820" max="11820" width="5.375" style="93" customWidth="1"/>
    <col min="11821" max="11821" width="6.5" style="93" customWidth="1"/>
    <col min="11822" max="11822" width="4.125" style="93" customWidth="1"/>
    <col min="11823" max="11823" width="7.875" style="93" customWidth="1"/>
    <col min="11824" max="11824" width="8.75" style="93" customWidth="1"/>
    <col min="11825" max="11828" width="6.25" style="93" customWidth="1"/>
    <col min="11829" max="11829" width="4.875" style="93" customWidth="1"/>
    <col min="11830" max="11830" width="2.5" style="93" customWidth="1"/>
    <col min="11831" max="11831" width="4.875" style="93" customWidth="1"/>
    <col min="11832" max="12069" width="9" style="93"/>
    <col min="12070" max="12070" width="1.75" style="93" customWidth="1"/>
    <col min="12071" max="12071" width="2.5" style="93" customWidth="1"/>
    <col min="12072" max="12072" width="3.625" style="93" customWidth="1"/>
    <col min="12073" max="12073" width="2.75" style="93" customWidth="1"/>
    <col min="12074" max="12074" width="0.875" style="93" customWidth="1"/>
    <col min="12075" max="12075" width="1.25" style="93" customWidth="1"/>
    <col min="12076" max="12076" width="5.375" style="93" customWidth="1"/>
    <col min="12077" max="12077" width="6.5" style="93" customWidth="1"/>
    <col min="12078" max="12078" width="4.125" style="93" customWidth="1"/>
    <col min="12079" max="12079" width="7.875" style="93" customWidth="1"/>
    <col min="12080" max="12080" width="8.75" style="93" customWidth="1"/>
    <col min="12081" max="12084" width="6.25" style="93" customWidth="1"/>
    <col min="12085" max="12085" width="4.875" style="93" customWidth="1"/>
    <col min="12086" max="12086" width="2.5" style="93" customWidth="1"/>
    <col min="12087" max="12087" width="4.875" style="93" customWidth="1"/>
    <col min="12088" max="12325" width="9" style="93"/>
    <col min="12326" max="12326" width="1.75" style="93" customWidth="1"/>
    <col min="12327" max="12327" width="2.5" style="93" customWidth="1"/>
    <col min="12328" max="12328" width="3.625" style="93" customWidth="1"/>
    <col min="12329" max="12329" width="2.75" style="93" customWidth="1"/>
    <col min="12330" max="12330" width="0.875" style="93" customWidth="1"/>
    <col min="12331" max="12331" width="1.25" style="93" customWidth="1"/>
    <col min="12332" max="12332" width="5.375" style="93" customWidth="1"/>
    <col min="12333" max="12333" width="6.5" style="93" customWidth="1"/>
    <col min="12334" max="12334" width="4.125" style="93" customWidth="1"/>
    <col min="12335" max="12335" width="7.875" style="93" customWidth="1"/>
    <col min="12336" max="12336" width="8.75" style="93" customWidth="1"/>
    <col min="12337" max="12340" width="6.25" style="93" customWidth="1"/>
    <col min="12341" max="12341" width="4.875" style="93" customWidth="1"/>
    <col min="12342" max="12342" width="2.5" style="93" customWidth="1"/>
    <col min="12343" max="12343" width="4.875" style="93" customWidth="1"/>
    <col min="12344" max="12581" width="9" style="93"/>
    <col min="12582" max="12582" width="1.75" style="93" customWidth="1"/>
    <col min="12583" max="12583" width="2.5" style="93" customWidth="1"/>
    <col min="12584" max="12584" width="3.625" style="93" customWidth="1"/>
    <col min="12585" max="12585" width="2.75" style="93" customWidth="1"/>
    <col min="12586" max="12586" width="0.875" style="93" customWidth="1"/>
    <col min="12587" max="12587" width="1.25" style="93" customWidth="1"/>
    <col min="12588" max="12588" width="5.375" style="93" customWidth="1"/>
    <col min="12589" max="12589" width="6.5" style="93" customWidth="1"/>
    <col min="12590" max="12590" width="4.125" style="93" customWidth="1"/>
    <col min="12591" max="12591" width="7.875" style="93" customWidth="1"/>
    <col min="12592" max="12592" width="8.75" style="93" customWidth="1"/>
    <col min="12593" max="12596" width="6.25" style="93" customWidth="1"/>
    <col min="12597" max="12597" width="4.875" style="93" customWidth="1"/>
    <col min="12598" max="12598" width="2.5" style="93" customWidth="1"/>
    <col min="12599" max="12599" width="4.875" style="93" customWidth="1"/>
    <col min="12600" max="12837" width="9" style="93"/>
    <col min="12838" max="12838" width="1.75" style="93" customWidth="1"/>
    <col min="12839" max="12839" width="2.5" style="93" customWidth="1"/>
    <col min="12840" max="12840" width="3.625" style="93" customWidth="1"/>
    <col min="12841" max="12841" width="2.75" style="93" customWidth="1"/>
    <col min="12842" max="12842" width="0.875" style="93" customWidth="1"/>
    <col min="12843" max="12843" width="1.25" style="93" customWidth="1"/>
    <col min="12844" max="12844" width="5.375" style="93" customWidth="1"/>
    <col min="12845" max="12845" width="6.5" style="93" customWidth="1"/>
    <col min="12846" max="12846" width="4.125" style="93" customWidth="1"/>
    <col min="12847" max="12847" width="7.875" style="93" customWidth="1"/>
    <col min="12848" max="12848" width="8.75" style="93" customWidth="1"/>
    <col min="12849" max="12852" width="6.25" style="93" customWidth="1"/>
    <col min="12853" max="12853" width="4.875" style="93" customWidth="1"/>
    <col min="12854" max="12854" width="2.5" style="93" customWidth="1"/>
    <col min="12855" max="12855" width="4.875" style="93" customWidth="1"/>
    <col min="12856" max="13093" width="9" style="93"/>
    <col min="13094" max="13094" width="1.75" style="93" customWidth="1"/>
    <col min="13095" max="13095" width="2.5" style="93" customWidth="1"/>
    <col min="13096" max="13096" width="3.625" style="93" customWidth="1"/>
    <col min="13097" max="13097" width="2.75" style="93" customWidth="1"/>
    <col min="13098" max="13098" width="0.875" style="93" customWidth="1"/>
    <col min="13099" max="13099" width="1.25" style="93" customWidth="1"/>
    <col min="13100" max="13100" width="5.375" style="93" customWidth="1"/>
    <col min="13101" max="13101" width="6.5" style="93" customWidth="1"/>
    <col min="13102" max="13102" width="4.125" style="93" customWidth="1"/>
    <col min="13103" max="13103" width="7.875" style="93" customWidth="1"/>
    <col min="13104" max="13104" width="8.75" style="93" customWidth="1"/>
    <col min="13105" max="13108" width="6.25" style="93" customWidth="1"/>
    <col min="13109" max="13109" width="4.875" style="93" customWidth="1"/>
    <col min="13110" max="13110" width="2.5" style="93" customWidth="1"/>
    <col min="13111" max="13111" width="4.875" style="93" customWidth="1"/>
    <col min="13112" max="13349" width="9" style="93"/>
    <col min="13350" max="13350" width="1.75" style="93" customWidth="1"/>
    <col min="13351" max="13351" width="2.5" style="93" customWidth="1"/>
    <col min="13352" max="13352" width="3.625" style="93" customWidth="1"/>
    <col min="13353" max="13353" width="2.75" style="93" customWidth="1"/>
    <col min="13354" max="13354" width="0.875" style="93" customWidth="1"/>
    <col min="13355" max="13355" width="1.25" style="93" customWidth="1"/>
    <col min="13356" max="13356" width="5.375" style="93" customWidth="1"/>
    <col min="13357" max="13357" width="6.5" style="93" customWidth="1"/>
    <col min="13358" max="13358" width="4.125" style="93" customWidth="1"/>
    <col min="13359" max="13359" width="7.875" style="93" customWidth="1"/>
    <col min="13360" max="13360" width="8.75" style="93" customWidth="1"/>
    <col min="13361" max="13364" width="6.25" style="93" customWidth="1"/>
    <col min="13365" max="13365" width="4.875" style="93" customWidth="1"/>
    <col min="13366" max="13366" width="2.5" style="93" customWidth="1"/>
    <col min="13367" max="13367" width="4.875" style="93" customWidth="1"/>
    <col min="13368" max="13605" width="9" style="93"/>
    <col min="13606" max="13606" width="1.75" style="93" customWidth="1"/>
    <col min="13607" max="13607" width="2.5" style="93" customWidth="1"/>
    <col min="13608" max="13608" width="3.625" style="93" customWidth="1"/>
    <col min="13609" max="13609" width="2.75" style="93" customWidth="1"/>
    <col min="13610" max="13610" width="0.875" style="93" customWidth="1"/>
    <col min="13611" max="13611" width="1.25" style="93" customWidth="1"/>
    <col min="13612" max="13612" width="5.375" style="93" customWidth="1"/>
    <col min="13613" max="13613" width="6.5" style="93" customWidth="1"/>
    <col min="13614" max="13614" width="4.125" style="93" customWidth="1"/>
    <col min="13615" max="13615" width="7.875" style="93" customWidth="1"/>
    <col min="13616" max="13616" width="8.75" style="93" customWidth="1"/>
    <col min="13617" max="13620" width="6.25" style="93" customWidth="1"/>
    <col min="13621" max="13621" width="4.875" style="93" customWidth="1"/>
    <col min="13622" max="13622" width="2.5" style="93" customWidth="1"/>
    <col min="13623" max="13623" width="4.875" style="93" customWidth="1"/>
    <col min="13624" max="13861" width="9" style="93"/>
    <col min="13862" max="13862" width="1.75" style="93" customWidth="1"/>
    <col min="13863" max="13863" width="2.5" style="93" customWidth="1"/>
    <col min="13864" max="13864" width="3.625" style="93" customWidth="1"/>
    <col min="13865" max="13865" width="2.75" style="93" customWidth="1"/>
    <col min="13866" max="13866" width="0.875" style="93" customWidth="1"/>
    <col min="13867" max="13867" width="1.25" style="93" customWidth="1"/>
    <col min="13868" max="13868" width="5.375" style="93" customWidth="1"/>
    <col min="13869" max="13869" width="6.5" style="93" customWidth="1"/>
    <col min="13870" max="13870" width="4.125" style="93" customWidth="1"/>
    <col min="13871" max="13871" width="7.875" style="93" customWidth="1"/>
    <col min="13872" max="13872" width="8.75" style="93" customWidth="1"/>
    <col min="13873" max="13876" width="6.25" style="93" customWidth="1"/>
    <col min="13877" max="13877" width="4.875" style="93" customWidth="1"/>
    <col min="13878" max="13878" width="2.5" style="93" customWidth="1"/>
    <col min="13879" max="13879" width="4.875" style="93" customWidth="1"/>
    <col min="13880" max="14117" width="9" style="93"/>
    <col min="14118" max="14118" width="1.75" style="93" customWidth="1"/>
    <col min="14119" max="14119" width="2.5" style="93" customWidth="1"/>
    <col min="14120" max="14120" width="3.625" style="93" customWidth="1"/>
    <col min="14121" max="14121" width="2.75" style="93" customWidth="1"/>
    <col min="14122" max="14122" width="0.875" style="93" customWidth="1"/>
    <col min="14123" max="14123" width="1.25" style="93" customWidth="1"/>
    <col min="14124" max="14124" width="5.375" style="93" customWidth="1"/>
    <col min="14125" max="14125" width="6.5" style="93" customWidth="1"/>
    <col min="14126" max="14126" width="4.125" style="93" customWidth="1"/>
    <col min="14127" max="14127" width="7.875" style="93" customWidth="1"/>
    <col min="14128" max="14128" width="8.75" style="93" customWidth="1"/>
    <col min="14129" max="14132" width="6.25" style="93" customWidth="1"/>
    <col min="14133" max="14133" width="4.875" style="93" customWidth="1"/>
    <col min="14134" max="14134" width="2.5" style="93" customWidth="1"/>
    <col min="14135" max="14135" width="4.875" style="93" customWidth="1"/>
    <col min="14136" max="14373" width="9" style="93"/>
    <col min="14374" max="14374" width="1.75" style="93" customWidth="1"/>
    <col min="14375" max="14375" width="2.5" style="93" customWidth="1"/>
    <col min="14376" max="14376" width="3.625" style="93" customWidth="1"/>
    <col min="14377" max="14377" width="2.75" style="93" customWidth="1"/>
    <col min="14378" max="14378" width="0.875" style="93" customWidth="1"/>
    <col min="14379" max="14379" width="1.25" style="93" customWidth="1"/>
    <col min="14380" max="14380" width="5.375" style="93" customWidth="1"/>
    <col min="14381" max="14381" width="6.5" style="93" customWidth="1"/>
    <col min="14382" max="14382" width="4.125" style="93" customWidth="1"/>
    <col min="14383" max="14383" width="7.875" style="93" customWidth="1"/>
    <col min="14384" max="14384" width="8.75" style="93" customWidth="1"/>
    <col min="14385" max="14388" width="6.25" style="93" customWidth="1"/>
    <col min="14389" max="14389" width="4.875" style="93" customWidth="1"/>
    <col min="14390" max="14390" width="2.5" style="93" customWidth="1"/>
    <col min="14391" max="14391" width="4.875" style="93" customWidth="1"/>
    <col min="14392" max="14629" width="9" style="93"/>
    <col min="14630" max="14630" width="1.75" style="93" customWidth="1"/>
    <col min="14631" max="14631" width="2.5" style="93" customWidth="1"/>
    <col min="14632" max="14632" width="3.625" style="93" customWidth="1"/>
    <col min="14633" max="14633" width="2.75" style="93" customWidth="1"/>
    <col min="14634" max="14634" width="0.875" style="93" customWidth="1"/>
    <col min="14635" max="14635" width="1.25" style="93" customWidth="1"/>
    <col min="14636" max="14636" width="5.375" style="93" customWidth="1"/>
    <col min="14637" max="14637" width="6.5" style="93" customWidth="1"/>
    <col min="14638" max="14638" width="4.125" style="93" customWidth="1"/>
    <col min="14639" max="14639" width="7.875" style="93" customWidth="1"/>
    <col min="14640" max="14640" width="8.75" style="93" customWidth="1"/>
    <col min="14641" max="14644" width="6.25" style="93" customWidth="1"/>
    <col min="14645" max="14645" width="4.875" style="93" customWidth="1"/>
    <col min="14646" max="14646" width="2.5" style="93" customWidth="1"/>
    <col min="14647" max="14647" width="4.875" style="93" customWidth="1"/>
    <col min="14648" max="14885" width="9" style="93"/>
    <col min="14886" max="14886" width="1.75" style="93" customWidth="1"/>
    <col min="14887" max="14887" width="2.5" style="93" customWidth="1"/>
    <col min="14888" max="14888" width="3.625" style="93" customWidth="1"/>
    <col min="14889" max="14889" width="2.75" style="93" customWidth="1"/>
    <col min="14890" max="14890" width="0.875" style="93" customWidth="1"/>
    <col min="14891" max="14891" width="1.25" style="93" customWidth="1"/>
    <col min="14892" max="14892" width="5.375" style="93" customWidth="1"/>
    <col min="14893" max="14893" width="6.5" style="93" customWidth="1"/>
    <col min="14894" max="14894" width="4.125" style="93" customWidth="1"/>
    <col min="14895" max="14895" width="7.875" style="93" customWidth="1"/>
    <col min="14896" max="14896" width="8.75" style="93" customWidth="1"/>
    <col min="14897" max="14900" width="6.25" style="93" customWidth="1"/>
    <col min="14901" max="14901" width="4.875" style="93" customWidth="1"/>
    <col min="14902" max="14902" width="2.5" style="93" customWidth="1"/>
    <col min="14903" max="14903" width="4.875" style="93" customWidth="1"/>
    <col min="14904" max="15141" width="9" style="93"/>
    <col min="15142" max="15142" width="1.75" style="93" customWidth="1"/>
    <col min="15143" max="15143" width="2.5" style="93" customWidth="1"/>
    <col min="15144" max="15144" width="3.625" style="93" customWidth="1"/>
    <col min="15145" max="15145" width="2.75" style="93" customWidth="1"/>
    <col min="15146" max="15146" width="0.875" style="93" customWidth="1"/>
    <col min="15147" max="15147" width="1.25" style="93" customWidth="1"/>
    <col min="15148" max="15148" width="5.375" style="93" customWidth="1"/>
    <col min="15149" max="15149" width="6.5" style="93" customWidth="1"/>
    <col min="15150" max="15150" width="4.125" style="93" customWidth="1"/>
    <col min="15151" max="15151" width="7.875" style="93" customWidth="1"/>
    <col min="15152" max="15152" width="8.75" style="93" customWidth="1"/>
    <col min="15153" max="15156" width="6.25" style="93" customWidth="1"/>
    <col min="15157" max="15157" width="4.875" style="93" customWidth="1"/>
    <col min="15158" max="15158" width="2.5" style="93" customWidth="1"/>
    <col min="15159" max="15159" width="4.875" style="93" customWidth="1"/>
    <col min="15160" max="15397" width="9" style="93"/>
    <col min="15398" max="15398" width="1.75" style="93" customWidth="1"/>
    <col min="15399" max="15399" width="2.5" style="93" customWidth="1"/>
    <col min="15400" max="15400" width="3.625" style="93" customWidth="1"/>
    <col min="15401" max="15401" width="2.75" style="93" customWidth="1"/>
    <col min="15402" max="15402" width="0.875" style="93" customWidth="1"/>
    <col min="15403" max="15403" width="1.25" style="93" customWidth="1"/>
    <col min="15404" max="15404" width="5.375" style="93" customWidth="1"/>
    <col min="15405" max="15405" width="6.5" style="93" customWidth="1"/>
    <col min="15406" max="15406" width="4.125" style="93" customWidth="1"/>
    <col min="15407" max="15407" width="7.875" style="93" customWidth="1"/>
    <col min="15408" max="15408" width="8.75" style="93" customWidth="1"/>
    <col min="15409" max="15412" width="6.25" style="93" customWidth="1"/>
    <col min="15413" max="15413" width="4.875" style="93" customWidth="1"/>
    <col min="15414" max="15414" width="2.5" style="93" customWidth="1"/>
    <col min="15415" max="15415" width="4.875" style="93" customWidth="1"/>
    <col min="15416" max="15653" width="9" style="93"/>
    <col min="15654" max="15654" width="1.75" style="93" customWidth="1"/>
    <col min="15655" max="15655" width="2.5" style="93" customWidth="1"/>
    <col min="15656" max="15656" width="3.625" style="93" customWidth="1"/>
    <col min="15657" max="15657" width="2.75" style="93" customWidth="1"/>
    <col min="15658" max="15658" width="0.875" style="93" customWidth="1"/>
    <col min="15659" max="15659" width="1.25" style="93" customWidth="1"/>
    <col min="15660" max="15660" width="5.375" style="93" customWidth="1"/>
    <col min="15661" max="15661" width="6.5" style="93" customWidth="1"/>
    <col min="15662" max="15662" width="4.125" style="93" customWidth="1"/>
    <col min="15663" max="15663" width="7.875" style="93" customWidth="1"/>
    <col min="15664" max="15664" width="8.75" style="93" customWidth="1"/>
    <col min="15665" max="15668" width="6.25" style="93" customWidth="1"/>
    <col min="15669" max="15669" width="4.875" style="93" customWidth="1"/>
    <col min="15670" max="15670" width="2.5" style="93" customWidth="1"/>
    <col min="15671" max="15671" width="4.875" style="93" customWidth="1"/>
    <col min="15672" max="15909" width="9" style="93"/>
    <col min="15910" max="15910" width="1.75" style="93" customWidth="1"/>
    <col min="15911" max="15911" width="2.5" style="93" customWidth="1"/>
    <col min="15912" max="15912" width="3.625" style="93" customWidth="1"/>
    <col min="15913" max="15913" width="2.75" style="93" customWidth="1"/>
    <col min="15914" max="15914" width="0.875" style="93" customWidth="1"/>
    <col min="15915" max="15915" width="1.25" style="93" customWidth="1"/>
    <col min="15916" max="15916" width="5.375" style="93" customWidth="1"/>
    <col min="15917" max="15917" width="6.5" style="93" customWidth="1"/>
    <col min="15918" max="15918" width="4.125" style="93" customWidth="1"/>
    <col min="15919" max="15919" width="7.875" style="93" customWidth="1"/>
    <col min="15920" max="15920" width="8.75" style="93" customWidth="1"/>
    <col min="15921" max="15924" width="6.25" style="93" customWidth="1"/>
    <col min="15925" max="15925" width="4.875" style="93" customWidth="1"/>
    <col min="15926" max="15926" width="2.5" style="93" customWidth="1"/>
    <col min="15927" max="15927" width="4.875" style="93" customWidth="1"/>
    <col min="15928" max="16165" width="9" style="93"/>
    <col min="16166" max="16166" width="1.75" style="93" customWidth="1"/>
    <col min="16167" max="16167" width="2.5" style="93" customWidth="1"/>
    <col min="16168" max="16168" width="3.625" style="93" customWidth="1"/>
    <col min="16169" max="16169" width="2.75" style="93" customWidth="1"/>
    <col min="16170" max="16170" width="0.875" style="93" customWidth="1"/>
    <col min="16171" max="16171" width="1.25" style="93" customWidth="1"/>
    <col min="16172" max="16172" width="5.375" style="93" customWidth="1"/>
    <col min="16173" max="16173" width="6.5" style="93" customWidth="1"/>
    <col min="16174" max="16174" width="4.125" style="93" customWidth="1"/>
    <col min="16175" max="16175" width="7.875" style="93" customWidth="1"/>
    <col min="16176" max="16176" width="8.75" style="93" customWidth="1"/>
    <col min="16177" max="16180" width="6.25" style="93" customWidth="1"/>
    <col min="16181" max="16181" width="4.875" style="93" customWidth="1"/>
    <col min="16182" max="16182" width="2.5" style="93" customWidth="1"/>
    <col min="16183" max="16183" width="4.875" style="93" customWidth="1"/>
    <col min="16184" max="16384" width="9" style="93"/>
  </cols>
  <sheetData>
    <row r="1" spans="1:75" s="44" customFormat="1" ht="13.5" customHeight="1">
      <c r="B1" s="485" t="s">
        <v>55</v>
      </c>
      <c r="C1" s="485" t="s">
        <v>56</v>
      </c>
      <c r="D1" s="485" t="s">
        <v>57</v>
      </c>
      <c r="E1" s="485" t="s">
        <v>58</v>
      </c>
      <c r="F1" s="42"/>
      <c r="G1" s="483" t="s">
        <v>59</v>
      </c>
      <c r="H1" s="483"/>
      <c r="I1" s="483"/>
      <c r="J1" s="483"/>
      <c r="K1" s="43"/>
      <c r="L1" s="483" t="s">
        <v>60</v>
      </c>
      <c r="M1" s="483"/>
      <c r="N1" s="483"/>
      <c r="O1" s="483"/>
      <c r="P1" s="483"/>
      <c r="Q1" s="483"/>
      <c r="R1" s="43"/>
      <c r="S1" s="465" t="s">
        <v>61</v>
      </c>
      <c r="T1" s="466"/>
      <c r="U1" s="467"/>
      <c r="V1" s="43"/>
      <c r="W1" s="470" t="s">
        <v>62</v>
      </c>
      <c r="X1" s="471"/>
      <c r="Y1" s="471"/>
      <c r="Z1" s="471"/>
      <c r="AA1" s="472"/>
      <c r="AB1" s="43"/>
      <c r="AC1" s="43"/>
      <c r="AD1" s="476" t="s">
        <v>63</v>
      </c>
      <c r="AE1" s="477"/>
      <c r="AF1" s="477"/>
      <c r="AG1" s="477"/>
      <c r="AH1" s="477"/>
      <c r="AI1" s="477"/>
      <c r="AJ1" s="478"/>
      <c r="AK1" s="43"/>
      <c r="AL1" s="482" t="s">
        <v>64</v>
      </c>
      <c r="AM1" s="471"/>
      <c r="AN1" s="472"/>
      <c r="AO1" s="43"/>
      <c r="AP1" s="483" t="s">
        <v>65</v>
      </c>
      <c r="AQ1" s="483"/>
      <c r="AR1" s="483"/>
      <c r="AS1" s="43"/>
      <c r="AT1" s="483" t="s">
        <v>66</v>
      </c>
      <c r="AU1" s="483"/>
      <c r="AV1" s="483"/>
      <c r="AW1" s="43"/>
      <c r="AX1" s="430" t="s">
        <v>67</v>
      </c>
      <c r="AY1" s="43"/>
      <c r="AZ1" s="430" t="s">
        <v>68</v>
      </c>
      <c r="BA1" s="43"/>
      <c r="BB1" s="430" t="s">
        <v>69</v>
      </c>
      <c r="BC1" s="43"/>
      <c r="BD1" s="430" t="s">
        <v>70</v>
      </c>
      <c r="BE1" s="43"/>
      <c r="BF1" s="43"/>
      <c r="BG1" s="43"/>
      <c r="BH1" s="464" t="s">
        <v>71</v>
      </c>
      <c r="BI1" s="389"/>
      <c r="BJ1" s="389" t="s">
        <v>72</v>
      </c>
    </row>
    <row r="2" spans="1:75" s="44" customFormat="1" ht="13.5" customHeight="1">
      <c r="B2" s="485"/>
      <c r="C2" s="485"/>
      <c r="D2" s="485"/>
      <c r="E2" s="485"/>
      <c r="F2" s="42"/>
      <c r="G2" s="483" t="s">
        <v>73</v>
      </c>
      <c r="H2" s="483"/>
      <c r="I2" s="486" t="s">
        <v>74</v>
      </c>
      <c r="J2" s="486"/>
      <c r="K2" s="45"/>
      <c r="L2" s="483" t="s">
        <v>73</v>
      </c>
      <c r="M2" s="483"/>
      <c r="N2" s="487"/>
      <c r="O2" s="486" t="s">
        <v>74</v>
      </c>
      <c r="P2" s="486"/>
      <c r="Q2" s="486"/>
      <c r="R2" s="45"/>
      <c r="S2" s="468"/>
      <c r="T2" s="389"/>
      <c r="U2" s="469"/>
      <c r="V2" s="45"/>
      <c r="W2" s="473"/>
      <c r="X2" s="474"/>
      <c r="Y2" s="474"/>
      <c r="Z2" s="474"/>
      <c r="AA2" s="475"/>
      <c r="AB2" s="45"/>
      <c r="AC2" s="45"/>
      <c r="AD2" s="479"/>
      <c r="AE2" s="480"/>
      <c r="AF2" s="480"/>
      <c r="AG2" s="480"/>
      <c r="AH2" s="480"/>
      <c r="AI2" s="480"/>
      <c r="AJ2" s="481"/>
      <c r="AK2" s="45"/>
      <c r="AL2" s="473"/>
      <c r="AM2" s="474"/>
      <c r="AN2" s="475"/>
      <c r="AO2" s="43"/>
      <c r="AP2" s="484"/>
      <c r="AQ2" s="484"/>
      <c r="AR2" s="484"/>
      <c r="AS2" s="43"/>
      <c r="AT2" s="484"/>
      <c r="AU2" s="484"/>
      <c r="AV2" s="484"/>
      <c r="AW2" s="45"/>
      <c r="AX2" s="431"/>
      <c r="AY2" s="45"/>
      <c r="AZ2" s="431"/>
      <c r="BA2" s="45"/>
      <c r="BB2" s="431"/>
      <c r="BC2" s="45"/>
      <c r="BD2" s="431"/>
      <c r="BE2" s="43"/>
      <c r="BF2" s="43"/>
      <c r="BG2" s="45"/>
      <c r="BH2" s="389"/>
      <c r="BI2" s="389"/>
      <c r="BJ2" s="389"/>
    </row>
    <row r="3" spans="1:75" s="59" customFormat="1" ht="13.5" customHeight="1">
      <c r="B3" s="485"/>
      <c r="C3" s="485"/>
      <c r="D3" s="485"/>
      <c r="E3" s="485"/>
      <c r="F3" s="46"/>
      <c r="G3" s="458" t="s">
        <v>75</v>
      </c>
      <c r="H3" s="459"/>
      <c r="I3" s="458" t="s">
        <v>75</v>
      </c>
      <c r="J3" s="459"/>
      <c r="K3" s="47"/>
      <c r="L3" s="48"/>
      <c r="M3" s="49"/>
      <c r="N3" s="50"/>
      <c r="O3" s="48"/>
      <c r="P3" s="49"/>
      <c r="Q3" s="51"/>
      <c r="R3" s="50"/>
      <c r="S3" s="52"/>
      <c r="T3" s="53"/>
      <c r="U3" s="430" t="s">
        <v>76</v>
      </c>
      <c r="V3" s="47"/>
      <c r="W3" s="48"/>
      <c r="X3" s="54"/>
      <c r="Y3" s="460" t="s">
        <v>77</v>
      </c>
      <c r="Z3" s="461"/>
      <c r="AA3" s="462"/>
      <c r="AB3" s="50"/>
      <c r="AC3" s="50"/>
      <c r="AD3" s="52"/>
      <c r="AE3" s="55"/>
      <c r="AF3" s="53"/>
      <c r="AG3" s="450" t="s">
        <v>76</v>
      </c>
      <c r="AH3" s="56"/>
      <c r="AI3" s="47"/>
      <c r="AJ3" s="463"/>
      <c r="AK3" s="50"/>
      <c r="AL3" s="52"/>
      <c r="AM3" s="53"/>
      <c r="AN3" s="450" t="s">
        <v>78</v>
      </c>
      <c r="AO3" s="47"/>
      <c r="AP3" s="52"/>
      <c r="AQ3" s="452" t="s">
        <v>79</v>
      </c>
      <c r="AR3" s="453"/>
      <c r="AS3" s="47"/>
      <c r="AT3" s="52"/>
      <c r="AU3" s="452" t="s">
        <v>79</v>
      </c>
      <c r="AV3" s="453"/>
      <c r="AW3" s="50"/>
      <c r="AX3" s="431"/>
      <c r="AY3" s="50"/>
      <c r="AZ3" s="431"/>
      <c r="BA3" s="50"/>
      <c r="BB3" s="431"/>
      <c r="BC3" s="50"/>
      <c r="BD3" s="431"/>
      <c r="BE3" s="57"/>
      <c r="BF3" s="57"/>
      <c r="BG3" s="50"/>
      <c r="BH3" s="389"/>
      <c r="BI3" s="389"/>
      <c r="BJ3" s="389"/>
      <c r="BK3" s="58"/>
      <c r="BL3" s="58"/>
      <c r="BM3" s="58"/>
      <c r="BN3" s="58"/>
      <c r="BO3" s="58"/>
      <c r="BP3" s="58"/>
      <c r="BQ3" s="58"/>
      <c r="BR3" s="58"/>
      <c r="BS3" s="58"/>
      <c r="BT3" s="58"/>
      <c r="BU3" s="58"/>
      <c r="BV3" s="58"/>
      <c r="BW3" s="58"/>
    </row>
    <row r="4" spans="1:75" s="59" customFormat="1" ht="13.5" customHeight="1">
      <c r="B4" s="430"/>
      <c r="C4" s="430"/>
      <c r="D4" s="430"/>
      <c r="E4" s="430"/>
      <c r="F4" s="46"/>
      <c r="G4" s="48"/>
      <c r="H4" s="60" t="s">
        <v>80</v>
      </c>
      <c r="I4" s="48"/>
      <c r="J4" s="60" t="s">
        <v>80</v>
      </c>
      <c r="K4" s="61"/>
      <c r="L4" s="52"/>
      <c r="M4" s="62" t="s">
        <v>81</v>
      </c>
      <c r="N4" s="50"/>
      <c r="O4" s="63"/>
      <c r="P4" s="62" t="s">
        <v>81</v>
      </c>
      <c r="Q4" s="51"/>
      <c r="R4" s="50"/>
      <c r="S4" s="48"/>
      <c r="T4" s="61"/>
      <c r="U4" s="431"/>
      <c r="V4" s="45"/>
      <c r="W4" s="52"/>
      <c r="X4" s="62" t="s">
        <v>81</v>
      </c>
      <c r="Y4" s="64"/>
      <c r="Z4" s="65" t="s">
        <v>82</v>
      </c>
      <c r="AA4" s="66"/>
      <c r="AB4" s="50"/>
      <c r="AC4" s="50"/>
      <c r="AD4" s="48"/>
      <c r="AE4" s="57"/>
      <c r="AF4" s="61"/>
      <c r="AG4" s="451"/>
      <c r="AH4" s="56"/>
      <c r="AI4" s="45"/>
      <c r="AJ4" s="463"/>
      <c r="AK4" s="50"/>
      <c r="AL4" s="48"/>
      <c r="AM4" s="61"/>
      <c r="AN4" s="451"/>
      <c r="AO4" s="47"/>
      <c r="AP4" s="52"/>
      <c r="AQ4" s="67" t="s">
        <v>83</v>
      </c>
      <c r="AR4" s="68" t="s">
        <v>84</v>
      </c>
      <c r="AS4" s="47"/>
      <c r="AT4" s="52"/>
      <c r="AU4" s="67" t="s">
        <v>83</v>
      </c>
      <c r="AV4" s="68" t="s">
        <v>84</v>
      </c>
      <c r="AW4" s="50"/>
      <c r="AX4" s="431"/>
      <c r="AY4" s="50"/>
      <c r="AZ4" s="431"/>
      <c r="BA4" s="50"/>
      <c r="BB4" s="431"/>
      <c r="BC4" s="50"/>
      <c r="BD4" s="431"/>
      <c r="BE4" s="55"/>
      <c r="BF4" s="55"/>
      <c r="BG4" s="50"/>
      <c r="BH4" s="389"/>
      <c r="BI4" s="389"/>
      <c r="BJ4" s="389"/>
      <c r="BK4" s="58"/>
      <c r="BL4" s="58"/>
      <c r="BM4" s="58"/>
      <c r="BN4" s="58"/>
      <c r="BO4" s="58"/>
      <c r="BP4" s="58"/>
      <c r="BQ4" s="58"/>
      <c r="BR4" s="58"/>
      <c r="BS4" s="58"/>
      <c r="BT4" s="58"/>
      <c r="BU4" s="58"/>
      <c r="BV4" s="58"/>
      <c r="BW4" s="58"/>
    </row>
    <row r="5" spans="1:75" s="59" customFormat="1" ht="13.5" customHeight="1">
      <c r="B5" s="69" t="s">
        <v>85</v>
      </c>
      <c r="C5" s="69" t="s">
        <v>86</v>
      </c>
      <c r="D5" s="69" t="s">
        <v>87</v>
      </c>
      <c r="E5" s="69" t="s">
        <v>88</v>
      </c>
      <c r="F5" s="47"/>
      <c r="G5" s="454" t="s">
        <v>89</v>
      </c>
      <c r="H5" s="454"/>
      <c r="I5" s="454" t="s">
        <v>90</v>
      </c>
      <c r="J5" s="454"/>
      <c r="K5" s="45"/>
      <c r="L5" s="447" t="s">
        <v>91</v>
      </c>
      <c r="M5" s="448"/>
      <c r="N5" s="449"/>
      <c r="O5" s="455" t="s">
        <v>92</v>
      </c>
      <c r="P5" s="456"/>
      <c r="Q5" s="457"/>
      <c r="R5" s="50"/>
      <c r="S5" s="454" t="s">
        <v>93</v>
      </c>
      <c r="T5" s="454"/>
      <c r="U5" s="454"/>
      <c r="V5" s="45"/>
      <c r="W5" s="454" t="s">
        <v>94</v>
      </c>
      <c r="X5" s="454"/>
      <c r="Y5" s="454"/>
      <c r="Z5" s="454"/>
      <c r="AA5" s="454"/>
      <c r="AB5" s="50"/>
      <c r="AC5" s="50"/>
      <c r="AD5" s="447" t="s">
        <v>95</v>
      </c>
      <c r="AE5" s="448"/>
      <c r="AF5" s="448"/>
      <c r="AG5" s="448"/>
      <c r="AH5" s="448"/>
      <c r="AI5" s="448"/>
      <c r="AJ5" s="449"/>
      <c r="AK5" s="50"/>
      <c r="AL5" s="447" t="s">
        <v>96</v>
      </c>
      <c r="AM5" s="448"/>
      <c r="AN5" s="449"/>
      <c r="AO5" s="47"/>
      <c r="AP5" s="447" t="s">
        <v>97</v>
      </c>
      <c r="AQ5" s="448"/>
      <c r="AR5" s="449"/>
      <c r="AS5" s="47"/>
      <c r="AT5" s="447" t="s">
        <v>98</v>
      </c>
      <c r="AU5" s="448"/>
      <c r="AV5" s="449"/>
      <c r="AW5" s="50"/>
      <c r="AX5" s="70" t="s">
        <v>99</v>
      </c>
      <c r="AY5" s="50"/>
      <c r="AZ5" s="70" t="s">
        <v>100</v>
      </c>
      <c r="BA5" s="50"/>
      <c r="BB5" s="70" t="s">
        <v>101</v>
      </c>
      <c r="BC5" s="50"/>
      <c r="BD5" s="70" t="s">
        <v>102</v>
      </c>
      <c r="BE5" s="55"/>
      <c r="BF5" s="55"/>
      <c r="BG5" s="50"/>
      <c r="BH5" s="43"/>
      <c r="BI5" s="43"/>
      <c r="BJ5" s="43"/>
      <c r="BK5" s="58"/>
      <c r="BL5" s="58"/>
      <c r="BM5" s="58"/>
      <c r="BN5" s="58"/>
      <c r="BO5" s="58"/>
      <c r="BP5" s="58"/>
      <c r="BQ5" s="58"/>
      <c r="BR5" s="58"/>
      <c r="BS5" s="58"/>
      <c r="BT5" s="58"/>
      <c r="BU5" s="58"/>
      <c r="BV5" s="58"/>
      <c r="BW5" s="58"/>
    </row>
    <row r="6" spans="1:75" s="77" customFormat="1" ht="19.5" customHeight="1">
      <c r="A6" s="77">
        <v>1</v>
      </c>
      <c r="B6" s="71">
        <v>2</v>
      </c>
      <c r="C6" s="72">
        <v>3</v>
      </c>
      <c r="D6" s="77">
        <v>4</v>
      </c>
      <c r="E6" s="71">
        <v>5</v>
      </c>
      <c r="F6" s="72">
        <v>6</v>
      </c>
      <c r="G6" s="77">
        <v>7</v>
      </c>
      <c r="H6" s="71">
        <v>8</v>
      </c>
      <c r="I6" s="72">
        <v>9</v>
      </c>
      <c r="J6" s="77">
        <v>10</v>
      </c>
      <c r="K6" s="71">
        <v>11</v>
      </c>
      <c r="L6" s="72">
        <v>12</v>
      </c>
      <c r="M6" s="77">
        <v>13</v>
      </c>
      <c r="N6" s="71">
        <v>14</v>
      </c>
      <c r="O6" s="72">
        <v>15</v>
      </c>
      <c r="P6" s="77">
        <v>16</v>
      </c>
      <c r="Q6" s="71">
        <v>17</v>
      </c>
      <c r="R6" s="72">
        <v>18</v>
      </c>
      <c r="S6" s="77">
        <v>19</v>
      </c>
      <c r="T6" s="71">
        <v>20</v>
      </c>
      <c r="U6" s="72">
        <v>21</v>
      </c>
      <c r="V6" s="77">
        <v>22</v>
      </c>
      <c r="W6" s="71">
        <v>23</v>
      </c>
      <c r="X6" s="72">
        <v>24</v>
      </c>
      <c r="Y6" s="77">
        <v>25</v>
      </c>
      <c r="Z6" s="71">
        <v>26</v>
      </c>
      <c r="AA6" s="72">
        <v>27</v>
      </c>
      <c r="AB6" s="77">
        <v>28</v>
      </c>
      <c r="AC6" s="71">
        <v>29</v>
      </c>
      <c r="AD6" s="72">
        <v>30</v>
      </c>
      <c r="AE6" s="77">
        <v>31</v>
      </c>
      <c r="AF6" s="71">
        <v>32</v>
      </c>
      <c r="AG6" s="72">
        <v>33</v>
      </c>
      <c r="AH6" s="77">
        <v>34</v>
      </c>
      <c r="AI6" s="71">
        <v>35</v>
      </c>
      <c r="AJ6" s="72">
        <v>36</v>
      </c>
      <c r="AK6" s="77">
        <v>37</v>
      </c>
      <c r="AL6" s="71">
        <v>38</v>
      </c>
      <c r="AM6" s="72">
        <v>39</v>
      </c>
      <c r="AN6" s="77">
        <v>40</v>
      </c>
      <c r="AO6" s="71">
        <v>41</v>
      </c>
      <c r="AP6" s="72">
        <v>42</v>
      </c>
      <c r="AQ6" s="77">
        <v>43</v>
      </c>
      <c r="AR6" s="71">
        <v>44</v>
      </c>
      <c r="AS6" s="72">
        <v>45</v>
      </c>
      <c r="AT6" s="77">
        <v>46</v>
      </c>
      <c r="AU6" s="71">
        <v>47</v>
      </c>
      <c r="AV6" s="72">
        <v>48</v>
      </c>
      <c r="AW6" s="77">
        <v>49</v>
      </c>
      <c r="AX6" s="71">
        <v>50</v>
      </c>
      <c r="AY6" s="72">
        <v>51</v>
      </c>
      <c r="AZ6" s="77">
        <v>52</v>
      </c>
      <c r="BA6" s="71">
        <v>53</v>
      </c>
      <c r="BB6" s="72">
        <v>54</v>
      </c>
      <c r="BC6" s="77">
        <v>55</v>
      </c>
      <c r="BD6" s="71">
        <v>56</v>
      </c>
      <c r="BE6" s="75"/>
      <c r="BF6" s="75"/>
      <c r="BG6" s="50"/>
      <c r="BH6" s="43"/>
      <c r="BI6" s="43"/>
      <c r="BJ6" s="43"/>
      <c r="BK6" s="76"/>
      <c r="BL6" s="76"/>
      <c r="BM6" s="76"/>
      <c r="BN6" s="76"/>
      <c r="BO6" s="76"/>
      <c r="BP6" s="76"/>
      <c r="BQ6" s="76"/>
      <c r="BR6" s="76"/>
      <c r="BS6" s="76"/>
      <c r="BT6" s="76"/>
      <c r="BU6" s="76"/>
      <c r="BV6" s="76"/>
      <c r="BW6" s="76"/>
    </row>
    <row r="7" spans="1:75" s="115" customFormat="1" ht="15" customHeight="1">
      <c r="A7" s="350" t="s">
        <v>168</v>
      </c>
      <c r="B7" s="430" t="s">
        <v>142</v>
      </c>
      <c r="C7" s="433" t="s">
        <v>103</v>
      </c>
      <c r="D7" s="435" t="s">
        <v>104</v>
      </c>
      <c r="E7" s="437" t="s">
        <v>105</v>
      </c>
      <c r="F7" s="108"/>
      <c r="G7" s="406">
        <v>167200</v>
      </c>
      <c r="H7" s="408">
        <v>242420</v>
      </c>
      <c r="I7" s="406">
        <v>162570</v>
      </c>
      <c r="J7" s="408">
        <v>237790</v>
      </c>
      <c r="K7" s="369" t="s">
        <v>187</v>
      </c>
      <c r="L7" s="421">
        <v>1560</v>
      </c>
      <c r="M7" s="367">
        <v>2310</v>
      </c>
      <c r="N7" s="363" t="s">
        <v>106</v>
      </c>
      <c r="O7" s="421">
        <v>1520</v>
      </c>
      <c r="P7" s="367">
        <v>2270</v>
      </c>
      <c r="Q7" s="363" t="s">
        <v>106</v>
      </c>
      <c r="R7" s="383" t="s">
        <v>107</v>
      </c>
      <c r="S7" s="417">
        <v>37780</v>
      </c>
      <c r="T7" s="383" t="s">
        <v>107</v>
      </c>
      <c r="U7" s="419">
        <v>370</v>
      </c>
      <c r="V7" s="369" t="s">
        <v>188</v>
      </c>
      <c r="W7" s="361">
        <v>150430</v>
      </c>
      <c r="X7" s="363">
        <v>75220</v>
      </c>
      <c r="Y7" s="365">
        <v>1500</v>
      </c>
      <c r="Z7" s="367">
        <v>750</v>
      </c>
      <c r="AA7" s="363" t="s">
        <v>106</v>
      </c>
      <c r="AB7" s="425" t="s">
        <v>108</v>
      </c>
      <c r="AC7" s="109"/>
      <c r="AD7" s="426" t="s">
        <v>109</v>
      </c>
      <c r="AE7" s="427"/>
      <c r="AF7" s="383" t="s">
        <v>201</v>
      </c>
      <c r="AG7" s="135"/>
      <c r="AH7" s="110"/>
      <c r="AI7" s="429" t="s">
        <v>189</v>
      </c>
      <c r="AJ7" s="130"/>
      <c r="AK7" s="383" t="s">
        <v>107</v>
      </c>
      <c r="AL7" s="380">
        <v>38190</v>
      </c>
      <c r="AM7" s="383" t="s">
        <v>201</v>
      </c>
      <c r="AN7" s="384">
        <v>330</v>
      </c>
      <c r="AO7" s="352" t="s">
        <v>187</v>
      </c>
      <c r="AP7" s="353" t="s">
        <v>190</v>
      </c>
      <c r="AQ7" s="355">
        <v>2700</v>
      </c>
      <c r="AR7" s="405">
        <v>2900</v>
      </c>
      <c r="AS7" s="352" t="s">
        <v>187</v>
      </c>
      <c r="AT7" s="353" t="s">
        <v>111</v>
      </c>
      <c r="AU7" s="355">
        <v>19300</v>
      </c>
      <c r="AV7" s="405">
        <v>21500</v>
      </c>
      <c r="AW7" s="383" t="s">
        <v>112</v>
      </c>
      <c r="AX7" s="391">
        <v>2050</v>
      </c>
      <c r="AY7" s="424" t="s">
        <v>112</v>
      </c>
      <c r="AZ7" s="394" t="s">
        <v>113</v>
      </c>
      <c r="BA7" s="424" t="s">
        <v>112</v>
      </c>
      <c r="BB7" s="396" t="s">
        <v>114</v>
      </c>
      <c r="BC7" s="369"/>
      <c r="BD7" s="394" t="s">
        <v>115</v>
      </c>
      <c r="BE7" s="111"/>
      <c r="BF7" s="111"/>
      <c r="BG7" s="112"/>
      <c r="BH7" s="113">
        <v>35</v>
      </c>
      <c r="BI7" s="113">
        <v>36</v>
      </c>
      <c r="BJ7" s="423">
        <v>1</v>
      </c>
      <c r="BK7" s="114"/>
      <c r="BL7" s="114"/>
      <c r="BM7" s="114"/>
      <c r="BN7" s="114"/>
      <c r="BO7" s="114"/>
      <c r="BP7" s="114"/>
      <c r="BQ7" s="114"/>
      <c r="BR7" s="114"/>
      <c r="BS7" s="114"/>
      <c r="BT7" s="114"/>
      <c r="BU7" s="114"/>
      <c r="BV7" s="114"/>
      <c r="BW7" s="114"/>
    </row>
    <row r="8" spans="1:75" s="115" customFormat="1" ht="15" customHeight="1">
      <c r="A8" s="350"/>
      <c r="B8" s="431"/>
      <c r="C8" s="434"/>
      <c r="D8" s="436"/>
      <c r="E8" s="438"/>
      <c r="F8" s="108"/>
      <c r="G8" s="407"/>
      <c r="H8" s="409"/>
      <c r="I8" s="407"/>
      <c r="J8" s="409"/>
      <c r="K8" s="369"/>
      <c r="L8" s="422"/>
      <c r="M8" s="368"/>
      <c r="N8" s="364"/>
      <c r="O8" s="422"/>
      <c r="P8" s="368"/>
      <c r="Q8" s="364"/>
      <c r="R8" s="383"/>
      <c r="S8" s="418"/>
      <c r="T8" s="383"/>
      <c r="U8" s="420"/>
      <c r="V8" s="369"/>
      <c r="W8" s="362"/>
      <c r="X8" s="364"/>
      <c r="Y8" s="366"/>
      <c r="Z8" s="368"/>
      <c r="AA8" s="364"/>
      <c r="AB8" s="425"/>
      <c r="AC8" s="109"/>
      <c r="AD8" s="387"/>
      <c r="AE8" s="428"/>
      <c r="AF8" s="383"/>
      <c r="AG8" s="136"/>
      <c r="AH8" s="110"/>
      <c r="AI8" s="429"/>
      <c r="AJ8" s="131"/>
      <c r="AK8" s="383"/>
      <c r="AL8" s="381"/>
      <c r="AM8" s="383"/>
      <c r="AN8" s="385"/>
      <c r="AO8" s="352"/>
      <c r="AP8" s="354"/>
      <c r="AQ8" s="356"/>
      <c r="AR8" s="390"/>
      <c r="AS8" s="352"/>
      <c r="AT8" s="354"/>
      <c r="AU8" s="356"/>
      <c r="AV8" s="390"/>
      <c r="AW8" s="383"/>
      <c r="AX8" s="392"/>
      <c r="AY8" s="369"/>
      <c r="AZ8" s="395"/>
      <c r="BA8" s="369"/>
      <c r="BB8" s="397"/>
      <c r="BC8" s="369"/>
      <c r="BD8" s="395"/>
      <c r="BE8" s="111"/>
      <c r="BF8" s="111"/>
      <c r="BG8" s="112"/>
      <c r="BH8" s="113"/>
      <c r="BI8" s="113"/>
      <c r="BJ8" s="423"/>
      <c r="BK8" s="114"/>
      <c r="BL8" s="114"/>
      <c r="BM8" s="114"/>
      <c r="BN8" s="114"/>
      <c r="BO8" s="114"/>
      <c r="BP8" s="114"/>
      <c r="BQ8" s="114"/>
      <c r="BR8" s="114"/>
      <c r="BS8" s="114"/>
      <c r="BT8" s="114"/>
      <c r="BU8" s="114"/>
      <c r="BV8" s="114"/>
      <c r="BW8" s="114"/>
    </row>
    <row r="9" spans="1:75" s="115" customFormat="1" ht="15" customHeight="1">
      <c r="A9" s="350"/>
      <c r="B9" s="431"/>
      <c r="C9" s="434"/>
      <c r="D9" s="436"/>
      <c r="E9" s="438"/>
      <c r="F9" s="108"/>
      <c r="G9" s="407"/>
      <c r="H9" s="409"/>
      <c r="I9" s="407"/>
      <c r="J9" s="409"/>
      <c r="K9" s="369"/>
      <c r="L9" s="422"/>
      <c r="M9" s="368"/>
      <c r="N9" s="364"/>
      <c r="O9" s="422"/>
      <c r="P9" s="368"/>
      <c r="Q9" s="364"/>
      <c r="R9" s="383"/>
      <c r="S9" s="418"/>
      <c r="T9" s="383"/>
      <c r="U9" s="420"/>
      <c r="V9" s="369"/>
      <c r="W9" s="362"/>
      <c r="X9" s="364"/>
      <c r="Y9" s="366"/>
      <c r="Z9" s="368"/>
      <c r="AA9" s="364"/>
      <c r="AB9" s="425"/>
      <c r="AC9" s="109"/>
      <c r="AD9" s="134" t="s">
        <v>116</v>
      </c>
      <c r="AE9" s="116">
        <v>261800</v>
      </c>
      <c r="AF9" s="383"/>
      <c r="AG9" s="136">
        <v>2610</v>
      </c>
      <c r="AH9" s="110"/>
      <c r="AI9" s="429"/>
      <c r="AJ9" s="131"/>
      <c r="AK9" s="383"/>
      <c r="AL9" s="381"/>
      <c r="AM9" s="383"/>
      <c r="AN9" s="385"/>
      <c r="AO9" s="352"/>
      <c r="AP9" s="354" t="s">
        <v>133</v>
      </c>
      <c r="AQ9" s="356">
        <v>2500</v>
      </c>
      <c r="AR9" s="390">
        <v>2800</v>
      </c>
      <c r="AS9" s="352"/>
      <c r="AT9" s="354" t="s">
        <v>191</v>
      </c>
      <c r="AU9" s="356">
        <v>10600</v>
      </c>
      <c r="AV9" s="390">
        <v>11800</v>
      </c>
      <c r="AW9" s="383"/>
      <c r="AX9" s="392"/>
      <c r="AY9" s="369"/>
      <c r="AZ9" s="395"/>
      <c r="BA9" s="369"/>
      <c r="BB9" s="397"/>
      <c r="BC9" s="369"/>
      <c r="BD9" s="395"/>
      <c r="BE9" s="111"/>
      <c r="BF9" s="111"/>
      <c r="BG9" s="112"/>
      <c r="BH9" s="113"/>
      <c r="BI9" s="113"/>
      <c r="BJ9" s="423"/>
      <c r="BK9" s="114"/>
      <c r="BL9" s="114"/>
      <c r="BM9" s="114"/>
      <c r="BN9" s="114"/>
      <c r="BO9" s="114"/>
      <c r="BP9" s="114"/>
      <c r="BQ9" s="114"/>
      <c r="BR9" s="114"/>
      <c r="BS9" s="114"/>
      <c r="BT9" s="114"/>
      <c r="BU9" s="114"/>
      <c r="BV9" s="114"/>
      <c r="BW9" s="114"/>
    </row>
    <row r="10" spans="1:75" s="115" customFormat="1" ht="15" customHeight="1">
      <c r="A10" s="350"/>
      <c r="B10" s="431"/>
      <c r="C10" s="434"/>
      <c r="D10" s="436"/>
      <c r="E10" s="438"/>
      <c r="F10" s="108"/>
      <c r="G10" s="407"/>
      <c r="H10" s="409"/>
      <c r="I10" s="407"/>
      <c r="J10" s="409"/>
      <c r="K10" s="369"/>
      <c r="L10" s="422"/>
      <c r="M10" s="368"/>
      <c r="N10" s="364"/>
      <c r="O10" s="422"/>
      <c r="P10" s="368"/>
      <c r="Q10" s="364"/>
      <c r="R10" s="383"/>
      <c r="S10" s="418"/>
      <c r="T10" s="383"/>
      <c r="U10" s="420"/>
      <c r="V10" s="369"/>
      <c r="W10" s="362"/>
      <c r="X10" s="364"/>
      <c r="Y10" s="366"/>
      <c r="Z10" s="368"/>
      <c r="AA10" s="364"/>
      <c r="AB10" s="425"/>
      <c r="AC10" s="109"/>
      <c r="AD10" s="134" t="s">
        <v>202</v>
      </c>
      <c r="AE10" s="116">
        <v>280100</v>
      </c>
      <c r="AF10" s="383"/>
      <c r="AG10" s="136">
        <v>2800</v>
      </c>
      <c r="AH10" s="110"/>
      <c r="AI10" s="429"/>
      <c r="AJ10" s="131"/>
      <c r="AK10" s="383"/>
      <c r="AL10" s="381"/>
      <c r="AM10" s="383"/>
      <c r="AN10" s="385"/>
      <c r="AO10" s="352"/>
      <c r="AP10" s="354"/>
      <c r="AQ10" s="356"/>
      <c r="AR10" s="390"/>
      <c r="AS10" s="352"/>
      <c r="AT10" s="354"/>
      <c r="AU10" s="356"/>
      <c r="AV10" s="390"/>
      <c r="AW10" s="383"/>
      <c r="AX10" s="392"/>
      <c r="AY10" s="369"/>
      <c r="AZ10" s="395"/>
      <c r="BA10" s="369"/>
      <c r="BB10" s="397"/>
      <c r="BC10" s="369"/>
      <c r="BD10" s="395"/>
      <c r="BE10" s="111"/>
      <c r="BF10" s="111"/>
      <c r="BG10" s="112"/>
      <c r="BH10" s="113"/>
      <c r="BI10" s="113"/>
      <c r="BJ10" s="423"/>
      <c r="BK10" s="114"/>
      <c r="BL10" s="114"/>
      <c r="BM10" s="114"/>
      <c r="BN10" s="114"/>
      <c r="BO10" s="114"/>
      <c r="BP10" s="114"/>
      <c r="BQ10" s="114"/>
      <c r="BR10" s="114"/>
      <c r="BS10" s="114"/>
      <c r="BT10" s="114"/>
      <c r="BU10" s="114"/>
      <c r="BV10" s="114"/>
      <c r="BW10" s="114"/>
    </row>
    <row r="11" spans="1:75" s="115" customFormat="1" ht="15" customHeight="1">
      <c r="A11" s="350" t="s">
        <v>169</v>
      </c>
      <c r="B11" s="431"/>
      <c r="C11" s="434"/>
      <c r="D11" s="436"/>
      <c r="E11" s="439" t="s">
        <v>11</v>
      </c>
      <c r="F11" s="108"/>
      <c r="G11" s="413">
        <v>242420</v>
      </c>
      <c r="H11" s="414"/>
      <c r="I11" s="413">
        <v>237790</v>
      </c>
      <c r="J11" s="414"/>
      <c r="K11" s="369" t="s">
        <v>187</v>
      </c>
      <c r="L11" s="386">
        <v>2310</v>
      </c>
      <c r="M11" s="370"/>
      <c r="N11" s="373" t="s">
        <v>106</v>
      </c>
      <c r="O11" s="386">
        <v>2270</v>
      </c>
      <c r="P11" s="370"/>
      <c r="Q11" s="373" t="s">
        <v>106</v>
      </c>
      <c r="R11" s="383"/>
      <c r="S11" s="418"/>
      <c r="T11" s="383"/>
      <c r="U11" s="420"/>
      <c r="V11" s="369" t="s">
        <v>118</v>
      </c>
      <c r="W11" s="376">
        <v>75220</v>
      </c>
      <c r="X11" s="373"/>
      <c r="Y11" s="378">
        <v>750</v>
      </c>
      <c r="Z11" s="370"/>
      <c r="AA11" s="373" t="s">
        <v>106</v>
      </c>
      <c r="AB11" s="425"/>
      <c r="AC11" s="109"/>
      <c r="AD11" s="134" t="s">
        <v>119</v>
      </c>
      <c r="AE11" s="116">
        <v>316900</v>
      </c>
      <c r="AF11" s="383"/>
      <c r="AG11" s="136">
        <v>3160</v>
      </c>
      <c r="AH11" s="110"/>
      <c r="AI11" s="429"/>
      <c r="AJ11" s="131"/>
      <c r="AK11" s="383"/>
      <c r="AL11" s="381"/>
      <c r="AM11" s="383"/>
      <c r="AN11" s="357" t="s">
        <v>120</v>
      </c>
      <c r="AO11" s="352"/>
      <c r="AP11" s="354" t="s">
        <v>121</v>
      </c>
      <c r="AQ11" s="356">
        <v>2400</v>
      </c>
      <c r="AR11" s="390">
        <v>2600</v>
      </c>
      <c r="AS11" s="352"/>
      <c r="AT11" s="354" t="s">
        <v>192</v>
      </c>
      <c r="AU11" s="356">
        <v>9300</v>
      </c>
      <c r="AV11" s="390">
        <v>10300</v>
      </c>
      <c r="AW11" s="383"/>
      <c r="AX11" s="392"/>
      <c r="AY11" s="369"/>
      <c r="AZ11" s="400">
        <v>0.1</v>
      </c>
      <c r="BA11" s="369"/>
      <c r="BB11" s="402">
        <v>7.0000000000000007E-2</v>
      </c>
      <c r="BC11" s="369"/>
      <c r="BD11" s="400">
        <v>0.82</v>
      </c>
      <c r="BE11" s="111"/>
      <c r="BF11" s="111"/>
      <c r="BG11" s="112"/>
      <c r="BH11" s="113">
        <v>35</v>
      </c>
      <c r="BI11" s="113">
        <v>36</v>
      </c>
      <c r="BJ11" s="423"/>
      <c r="BK11" s="114"/>
      <c r="BL11" s="114"/>
      <c r="BM11" s="114"/>
      <c r="BN11" s="114"/>
      <c r="BO11" s="114"/>
      <c r="BP11" s="114"/>
      <c r="BQ11" s="114"/>
      <c r="BR11" s="114"/>
      <c r="BS11" s="114"/>
      <c r="BT11" s="114"/>
      <c r="BU11" s="114"/>
      <c r="BV11" s="114"/>
      <c r="BW11" s="114"/>
    </row>
    <row r="12" spans="1:75" s="115" customFormat="1" ht="15" customHeight="1">
      <c r="A12" s="350"/>
      <c r="B12" s="431"/>
      <c r="C12" s="434"/>
      <c r="D12" s="436"/>
      <c r="E12" s="438"/>
      <c r="F12" s="108"/>
      <c r="G12" s="381"/>
      <c r="H12" s="415"/>
      <c r="I12" s="381"/>
      <c r="J12" s="415"/>
      <c r="K12" s="369"/>
      <c r="L12" s="387"/>
      <c r="M12" s="371"/>
      <c r="N12" s="374"/>
      <c r="O12" s="387"/>
      <c r="P12" s="371"/>
      <c r="Q12" s="374"/>
      <c r="R12" s="383"/>
      <c r="S12" s="418"/>
      <c r="T12" s="383"/>
      <c r="U12" s="420"/>
      <c r="V12" s="369"/>
      <c r="W12" s="377"/>
      <c r="X12" s="374"/>
      <c r="Y12" s="379"/>
      <c r="Z12" s="371"/>
      <c r="AA12" s="374"/>
      <c r="AB12" s="425"/>
      <c r="AC12" s="109"/>
      <c r="AD12" s="134" t="s">
        <v>122</v>
      </c>
      <c r="AE12" s="116">
        <v>353600</v>
      </c>
      <c r="AF12" s="383"/>
      <c r="AG12" s="136">
        <v>3530</v>
      </c>
      <c r="AH12" s="110"/>
      <c r="AI12" s="429"/>
      <c r="AJ12" s="131"/>
      <c r="AK12" s="117"/>
      <c r="AL12" s="381"/>
      <c r="AM12" s="383"/>
      <c r="AN12" s="357"/>
      <c r="AO12" s="352"/>
      <c r="AP12" s="354"/>
      <c r="AQ12" s="356"/>
      <c r="AR12" s="390"/>
      <c r="AS12" s="352"/>
      <c r="AT12" s="354"/>
      <c r="AU12" s="356"/>
      <c r="AV12" s="390"/>
      <c r="AW12" s="383"/>
      <c r="AX12" s="392"/>
      <c r="AY12" s="369"/>
      <c r="AZ12" s="400"/>
      <c r="BA12" s="369"/>
      <c r="BB12" s="402"/>
      <c r="BC12" s="369"/>
      <c r="BD12" s="400"/>
      <c r="BE12" s="111"/>
      <c r="BF12" s="111"/>
      <c r="BG12" s="112"/>
      <c r="BH12" s="113"/>
      <c r="BI12" s="113"/>
      <c r="BJ12" s="113"/>
      <c r="BK12" s="114"/>
      <c r="BL12" s="114"/>
      <c r="BM12" s="114"/>
      <c r="BN12" s="114"/>
      <c r="BO12" s="114"/>
      <c r="BP12" s="114"/>
      <c r="BQ12" s="114"/>
      <c r="BR12" s="114"/>
      <c r="BS12" s="114"/>
      <c r="BT12" s="114"/>
      <c r="BU12" s="114"/>
      <c r="BV12" s="114"/>
      <c r="BW12" s="114"/>
    </row>
    <row r="13" spans="1:75" s="115" customFormat="1" ht="15" customHeight="1">
      <c r="A13" s="350"/>
      <c r="B13" s="431"/>
      <c r="C13" s="434"/>
      <c r="D13" s="436"/>
      <c r="E13" s="438"/>
      <c r="F13" s="108"/>
      <c r="G13" s="381"/>
      <c r="H13" s="415"/>
      <c r="I13" s="381"/>
      <c r="J13" s="415"/>
      <c r="K13" s="369"/>
      <c r="L13" s="387"/>
      <c r="M13" s="371"/>
      <c r="N13" s="374"/>
      <c r="O13" s="387"/>
      <c r="P13" s="371"/>
      <c r="Q13" s="374"/>
      <c r="R13" s="383"/>
      <c r="S13" s="418"/>
      <c r="T13" s="383"/>
      <c r="U13" s="420"/>
      <c r="V13" s="369"/>
      <c r="W13" s="377"/>
      <c r="X13" s="374"/>
      <c r="Y13" s="379"/>
      <c r="Z13" s="371"/>
      <c r="AA13" s="374"/>
      <c r="AB13" s="425"/>
      <c r="AC13" s="109"/>
      <c r="AD13" s="134" t="s">
        <v>123</v>
      </c>
      <c r="AE13" s="116">
        <v>390400</v>
      </c>
      <c r="AF13" s="383"/>
      <c r="AG13" s="136">
        <v>3900</v>
      </c>
      <c r="AH13" s="110"/>
      <c r="AI13" s="429"/>
      <c r="AJ13" s="131"/>
      <c r="AK13" s="117"/>
      <c r="AL13" s="381"/>
      <c r="AM13" s="383"/>
      <c r="AN13" s="357"/>
      <c r="AO13" s="352"/>
      <c r="AP13" s="354" t="s">
        <v>143</v>
      </c>
      <c r="AQ13" s="356">
        <v>2300</v>
      </c>
      <c r="AR13" s="390">
        <v>2500</v>
      </c>
      <c r="AS13" s="352"/>
      <c r="AT13" s="354" t="s">
        <v>193</v>
      </c>
      <c r="AU13" s="356">
        <v>8300</v>
      </c>
      <c r="AV13" s="390">
        <v>9200</v>
      </c>
      <c r="AW13" s="383"/>
      <c r="AX13" s="392"/>
      <c r="AY13" s="369"/>
      <c r="AZ13" s="400"/>
      <c r="BA13" s="369"/>
      <c r="BB13" s="402"/>
      <c r="BC13" s="369"/>
      <c r="BD13" s="400"/>
      <c r="BE13" s="111"/>
      <c r="BF13" s="111"/>
      <c r="BG13" s="112"/>
      <c r="BH13" s="113"/>
      <c r="BI13" s="113"/>
      <c r="BJ13" s="113"/>
      <c r="BK13" s="114"/>
      <c r="BL13" s="114"/>
      <c r="BM13" s="114"/>
      <c r="BN13" s="114"/>
      <c r="BO13" s="114"/>
      <c r="BP13" s="114"/>
      <c r="BQ13" s="114"/>
      <c r="BR13" s="114"/>
      <c r="BS13" s="114"/>
      <c r="BT13" s="114"/>
      <c r="BU13" s="114"/>
      <c r="BV13" s="114"/>
      <c r="BW13" s="114"/>
    </row>
    <row r="14" spans="1:75" s="115" customFormat="1" ht="15" customHeight="1">
      <c r="A14" s="350"/>
      <c r="B14" s="431"/>
      <c r="C14" s="434"/>
      <c r="D14" s="436"/>
      <c r="E14" s="438"/>
      <c r="F14" s="108"/>
      <c r="G14" s="381"/>
      <c r="H14" s="416"/>
      <c r="I14" s="381"/>
      <c r="J14" s="416"/>
      <c r="K14" s="369"/>
      <c r="L14" s="388"/>
      <c r="M14" s="372"/>
      <c r="N14" s="375"/>
      <c r="O14" s="388"/>
      <c r="P14" s="372"/>
      <c r="Q14" s="375"/>
      <c r="R14" s="383"/>
      <c r="S14" s="418"/>
      <c r="T14" s="383"/>
      <c r="U14" s="420"/>
      <c r="V14" s="369"/>
      <c r="W14" s="377"/>
      <c r="X14" s="375"/>
      <c r="Y14" s="379"/>
      <c r="Z14" s="372"/>
      <c r="AA14" s="374"/>
      <c r="AB14" s="425"/>
      <c r="AC14" s="109"/>
      <c r="AD14" s="134" t="s">
        <v>124</v>
      </c>
      <c r="AE14" s="116">
        <v>427100</v>
      </c>
      <c r="AF14" s="383"/>
      <c r="AG14" s="136">
        <v>4270</v>
      </c>
      <c r="AH14" s="110"/>
      <c r="AI14" s="429"/>
      <c r="AJ14" s="131" t="s">
        <v>125</v>
      </c>
      <c r="AK14" s="117"/>
      <c r="AL14" s="382"/>
      <c r="AM14" s="383"/>
      <c r="AN14" s="358"/>
      <c r="AO14" s="352"/>
      <c r="AP14" s="359"/>
      <c r="AQ14" s="360"/>
      <c r="AR14" s="404"/>
      <c r="AS14" s="352"/>
      <c r="AT14" s="359"/>
      <c r="AU14" s="360"/>
      <c r="AV14" s="404"/>
      <c r="AW14" s="383"/>
      <c r="AX14" s="393"/>
      <c r="AY14" s="369"/>
      <c r="AZ14" s="401"/>
      <c r="BA14" s="369"/>
      <c r="BB14" s="403"/>
      <c r="BC14" s="369"/>
      <c r="BD14" s="401"/>
      <c r="BE14" s="111"/>
      <c r="BF14" s="111"/>
      <c r="BG14" s="112"/>
      <c r="BH14" s="113"/>
      <c r="BI14" s="113"/>
      <c r="BJ14" s="113"/>
      <c r="BK14" s="114"/>
      <c r="BL14" s="114"/>
      <c r="BM14" s="114"/>
      <c r="BN14" s="114"/>
      <c r="BO14" s="114"/>
      <c r="BP14" s="114"/>
      <c r="BQ14" s="114"/>
      <c r="BR14" s="114"/>
      <c r="BS14" s="114"/>
      <c r="BT14" s="114"/>
      <c r="BU14" s="114"/>
      <c r="BV14" s="114"/>
      <c r="BW14" s="114"/>
    </row>
    <row r="15" spans="1:75" s="59" customFormat="1" ht="15" customHeight="1">
      <c r="A15" s="351" t="s">
        <v>170</v>
      </c>
      <c r="B15" s="431"/>
      <c r="C15" s="440" t="s">
        <v>126</v>
      </c>
      <c r="D15" s="443" t="s">
        <v>104</v>
      </c>
      <c r="E15" s="446" t="s">
        <v>105</v>
      </c>
      <c r="F15" s="78"/>
      <c r="G15" s="406">
        <v>137160</v>
      </c>
      <c r="H15" s="408">
        <v>212380</v>
      </c>
      <c r="I15" s="406">
        <v>134240</v>
      </c>
      <c r="J15" s="408">
        <v>209460</v>
      </c>
      <c r="K15" s="369" t="s">
        <v>187</v>
      </c>
      <c r="L15" s="421">
        <v>1260</v>
      </c>
      <c r="M15" s="367">
        <v>2010</v>
      </c>
      <c r="N15" s="363" t="s">
        <v>106</v>
      </c>
      <c r="O15" s="421">
        <v>1240</v>
      </c>
      <c r="P15" s="367">
        <v>1990</v>
      </c>
      <c r="Q15" s="363" t="s">
        <v>106</v>
      </c>
      <c r="R15" s="369" t="s">
        <v>107</v>
      </c>
      <c r="S15" s="417">
        <v>23860</v>
      </c>
      <c r="T15" s="383" t="s">
        <v>107</v>
      </c>
      <c r="U15" s="419">
        <v>230</v>
      </c>
      <c r="V15" s="369" t="s">
        <v>118</v>
      </c>
      <c r="W15" s="361">
        <v>150430</v>
      </c>
      <c r="X15" s="363">
        <v>75220</v>
      </c>
      <c r="Y15" s="365">
        <v>1500</v>
      </c>
      <c r="Z15" s="367">
        <v>750</v>
      </c>
      <c r="AA15" s="363" t="s">
        <v>106</v>
      </c>
      <c r="AB15" s="425"/>
      <c r="AC15" s="45"/>
      <c r="AD15" s="134" t="s">
        <v>127</v>
      </c>
      <c r="AE15" s="116">
        <v>463900</v>
      </c>
      <c r="AF15" s="383"/>
      <c r="AG15" s="136">
        <v>4630</v>
      </c>
      <c r="AH15" s="110"/>
      <c r="AI15" s="429"/>
      <c r="AJ15" s="132" t="s">
        <v>128</v>
      </c>
      <c r="AK15" s="369" t="s">
        <v>129</v>
      </c>
      <c r="AL15" s="380">
        <v>25970</v>
      </c>
      <c r="AM15" s="383" t="s">
        <v>201</v>
      </c>
      <c r="AN15" s="384">
        <v>200</v>
      </c>
      <c r="AO15" s="352" t="s">
        <v>118</v>
      </c>
      <c r="AP15" s="353" t="s">
        <v>110</v>
      </c>
      <c r="AQ15" s="355">
        <v>1700</v>
      </c>
      <c r="AR15" s="405">
        <v>1800</v>
      </c>
      <c r="AS15" s="352" t="s">
        <v>118</v>
      </c>
      <c r="AT15" s="353" t="s">
        <v>194</v>
      </c>
      <c r="AU15" s="355">
        <v>24500</v>
      </c>
      <c r="AV15" s="405">
        <v>27300</v>
      </c>
      <c r="AW15" s="369" t="s">
        <v>112</v>
      </c>
      <c r="AX15" s="391">
        <v>1290</v>
      </c>
      <c r="AY15" s="369" t="s">
        <v>112</v>
      </c>
      <c r="AZ15" s="394" t="s">
        <v>113</v>
      </c>
      <c r="BA15" s="369" t="s">
        <v>112</v>
      </c>
      <c r="BB15" s="396" t="s">
        <v>114</v>
      </c>
      <c r="BC15" s="79"/>
      <c r="BD15" s="398" t="s">
        <v>130</v>
      </c>
      <c r="BE15" s="75"/>
      <c r="BF15" s="75"/>
      <c r="BG15" s="50"/>
      <c r="BH15" s="43">
        <v>37</v>
      </c>
      <c r="BI15" s="43">
        <v>38</v>
      </c>
      <c r="BJ15" s="389">
        <v>2</v>
      </c>
      <c r="BK15" s="58"/>
      <c r="BL15" s="58"/>
      <c r="BM15" s="58"/>
      <c r="BN15" s="58"/>
      <c r="BO15" s="58"/>
      <c r="BP15" s="58"/>
      <c r="BQ15" s="58"/>
      <c r="BR15" s="58"/>
      <c r="BS15" s="58"/>
      <c r="BT15" s="58"/>
      <c r="BU15" s="58"/>
      <c r="BV15" s="58"/>
      <c r="BW15" s="58"/>
    </row>
    <row r="16" spans="1:75" s="59" customFormat="1" ht="15" customHeight="1">
      <c r="A16" s="351"/>
      <c r="B16" s="431"/>
      <c r="C16" s="441"/>
      <c r="D16" s="444"/>
      <c r="E16" s="411"/>
      <c r="F16" s="78"/>
      <c r="G16" s="407"/>
      <c r="H16" s="409"/>
      <c r="I16" s="407"/>
      <c r="J16" s="409"/>
      <c r="K16" s="369"/>
      <c r="L16" s="422"/>
      <c r="M16" s="368"/>
      <c r="N16" s="364"/>
      <c r="O16" s="422"/>
      <c r="P16" s="368"/>
      <c r="Q16" s="364"/>
      <c r="R16" s="369"/>
      <c r="S16" s="418"/>
      <c r="T16" s="383"/>
      <c r="U16" s="420"/>
      <c r="V16" s="369"/>
      <c r="W16" s="362"/>
      <c r="X16" s="364"/>
      <c r="Y16" s="366"/>
      <c r="Z16" s="368"/>
      <c r="AA16" s="364"/>
      <c r="AB16" s="425"/>
      <c r="AC16" s="45"/>
      <c r="AD16" s="134" t="s">
        <v>131</v>
      </c>
      <c r="AE16" s="116">
        <v>500600</v>
      </c>
      <c r="AF16" s="383"/>
      <c r="AG16" s="136">
        <v>5000</v>
      </c>
      <c r="AH16" s="110"/>
      <c r="AI16" s="429"/>
      <c r="AJ16" s="131"/>
      <c r="AK16" s="369"/>
      <c r="AL16" s="381"/>
      <c r="AM16" s="383"/>
      <c r="AN16" s="385"/>
      <c r="AO16" s="352"/>
      <c r="AP16" s="354"/>
      <c r="AQ16" s="356"/>
      <c r="AR16" s="390"/>
      <c r="AS16" s="352"/>
      <c r="AT16" s="354"/>
      <c r="AU16" s="356"/>
      <c r="AV16" s="390"/>
      <c r="AW16" s="369"/>
      <c r="AX16" s="392"/>
      <c r="AY16" s="369"/>
      <c r="AZ16" s="395"/>
      <c r="BA16" s="369"/>
      <c r="BB16" s="397"/>
      <c r="BC16" s="79"/>
      <c r="BD16" s="399"/>
      <c r="BE16" s="75"/>
      <c r="BF16" s="75"/>
      <c r="BG16" s="50"/>
      <c r="BH16" s="43"/>
      <c r="BI16" s="43"/>
      <c r="BJ16" s="389"/>
      <c r="BK16" s="58"/>
      <c r="BL16" s="58"/>
      <c r="BM16" s="58"/>
      <c r="BN16" s="58"/>
      <c r="BO16" s="58"/>
      <c r="BP16" s="58"/>
      <c r="BQ16" s="58"/>
      <c r="BR16" s="58"/>
      <c r="BS16" s="58"/>
      <c r="BT16" s="58"/>
      <c r="BU16" s="58"/>
      <c r="BV16" s="58"/>
      <c r="BW16" s="58"/>
    </row>
    <row r="17" spans="1:75" s="59" customFormat="1" ht="15" customHeight="1">
      <c r="A17" s="351"/>
      <c r="B17" s="431"/>
      <c r="C17" s="441"/>
      <c r="D17" s="444"/>
      <c r="E17" s="411"/>
      <c r="F17" s="78"/>
      <c r="G17" s="407"/>
      <c r="H17" s="409"/>
      <c r="I17" s="407"/>
      <c r="J17" s="409"/>
      <c r="K17" s="369"/>
      <c r="L17" s="422"/>
      <c r="M17" s="368"/>
      <c r="N17" s="364"/>
      <c r="O17" s="422"/>
      <c r="P17" s="368"/>
      <c r="Q17" s="364"/>
      <c r="R17" s="369"/>
      <c r="S17" s="418"/>
      <c r="T17" s="383"/>
      <c r="U17" s="420"/>
      <c r="V17" s="369"/>
      <c r="W17" s="362"/>
      <c r="X17" s="364"/>
      <c r="Y17" s="366"/>
      <c r="Z17" s="368"/>
      <c r="AA17" s="364"/>
      <c r="AB17" s="425"/>
      <c r="AC17" s="45"/>
      <c r="AD17" s="134" t="s">
        <v>132</v>
      </c>
      <c r="AE17" s="116">
        <v>537400</v>
      </c>
      <c r="AF17" s="383"/>
      <c r="AG17" s="136">
        <v>5370</v>
      </c>
      <c r="AH17" s="110"/>
      <c r="AI17" s="429"/>
      <c r="AJ17" s="131"/>
      <c r="AK17" s="369"/>
      <c r="AL17" s="381"/>
      <c r="AM17" s="383"/>
      <c r="AN17" s="385"/>
      <c r="AO17" s="352"/>
      <c r="AP17" s="354" t="s">
        <v>195</v>
      </c>
      <c r="AQ17" s="356">
        <v>1600</v>
      </c>
      <c r="AR17" s="390">
        <v>1700</v>
      </c>
      <c r="AS17" s="352"/>
      <c r="AT17" s="354" t="s">
        <v>117</v>
      </c>
      <c r="AU17" s="356">
        <v>13500</v>
      </c>
      <c r="AV17" s="390">
        <v>15000</v>
      </c>
      <c r="AW17" s="369"/>
      <c r="AX17" s="392"/>
      <c r="AY17" s="369"/>
      <c r="AZ17" s="395"/>
      <c r="BA17" s="369"/>
      <c r="BB17" s="397"/>
      <c r="BC17" s="79"/>
      <c r="BD17" s="129" t="s">
        <v>134</v>
      </c>
      <c r="BE17" s="75"/>
      <c r="BF17" s="75"/>
      <c r="BG17" s="50"/>
      <c r="BH17" s="43"/>
      <c r="BI17" s="43"/>
      <c r="BJ17" s="389"/>
      <c r="BK17" s="58"/>
      <c r="BL17" s="58"/>
      <c r="BM17" s="58"/>
      <c r="BN17" s="58"/>
      <c r="BO17" s="58"/>
      <c r="BP17" s="58"/>
      <c r="BQ17" s="58"/>
      <c r="BR17" s="58"/>
      <c r="BS17" s="58"/>
      <c r="BT17" s="58"/>
      <c r="BU17" s="58"/>
      <c r="BV17" s="58"/>
      <c r="BW17" s="58"/>
    </row>
    <row r="18" spans="1:75" s="59" customFormat="1" ht="15" customHeight="1">
      <c r="A18" s="351"/>
      <c r="B18" s="431"/>
      <c r="C18" s="441"/>
      <c r="D18" s="444"/>
      <c r="E18" s="411"/>
      <c r="F18" s="78"/>
      <c r="G18" s="407"/>
      <c r="H18" s="409"/>
      <c r="I18" s="407"/>
      <c r="J18" s="409"/>
      <c r="K18" s="369"/>
      <c r="L18" s="422"/>
      <c r="M18" s="368"/>
      <c r="N18" s="364"/>
      <c r="O18" s="422"/>
      <c r="P18" s="368"/>
      <c r="Q18" s="364"/>
      <c r="R18" s="369"/>
      <c r="S18" s="418"/>
      <c r="T18" s="383"/>
      <c r="U18" s="420"/>
      <c r="V18" s="369"/>
      <c r="W18" s="362"/>
      <c r="X18" s="364"/>
      <c r="Y18" s="366"/>
      <c r="Z18" s="368"/>
      <c r="AA18" s="364"/>
      <c r="AB18" s="425"/>
      <c r="AC18" s="45"/>
      <c r="AD18" s="134" t="s">
        <v>135</v>
      </c>
      <c r="AE18" s="116">
        <v>574100</v>
      </c>
      <c r="AF18" s="383"/>
      <c r="AG18" s="136">
        <v>5740</v>
      </c>
      <c r="AH18" s="110"/>
      <c r="AI18" s="429"/>
      <c r="AJ18" s="131"/>
      <c r="AK18" s="369"/>
      <c r="AL18" s="381"/>
      <c r="AM18" s="383"/>
      <c r="AN18" s="385"/>
      <c r="AO18" s="352"/>
      <c r="AP18" s="354"/>
      <c r="AQ18" s="356"/>
      <c r="AR18" s="390"/>
      <c r="AS18" s="352"/>
      <c r="AT18" s="354"/>
      <c r="AU18" s="356"/>
      <c r="AV18" s="390"/>
      <c r="AW18" s="369"/>
      <c r="AX18" s="392"/>
      <c r="AY18" s="369"/>
      <c r="AZ18" s="395"/>
      <c r="BA18" s="369"/>
      <c r="BB18" s="397"/>
      <c r="BC18" s="79"/>
      <c r="BD18" s="80">
        <v>0.8</v>
      </c>
      <c r="BE18" s="75"/>
      <c r="BF18" s="75"/>
      <c r="BG18" s="50"/>
      <c r="BH18" s="43"/>
      <c r="BI18" s="43"/>
      <c r="BJ18" s="389"/>
      <c r="BK18" s="58"/>
      <c r="BL18" s="58"/>
      <c r="BM18" s="58"/>
      <c r="BN18" s="58"/>
      <c r="BO18" s="58"/>
      <c r="BP18" s="58"/>
      <c r="BQ18" s="58"/>
      <c r="BR18" s="58"/>
      <c r="BS18" s="58"/>
      <c r="BT18" s="58"/>
      <c r="BU18" s="58"/>
      <c r="BV18" s="58"/>
      <c r="BW18" s="58"/>
    </row>
    <row r="19" spans="1:75" s="59" customFormat="1" ht="15" customHeight="1">
      <c r="A19" s="351" t="s">
        <v>171</v>
      </c>
      <c r="B19" s="431"/>
      <c r="C19" s="441"/>
      <c r="D19" s="444"/>
      <c r="E19" s="410" t="s">
        <v>11</v>
      </c>
      <c r="F19" s="78"/>
      <c r="G19" s="413">
        <v>212380</v>
      </c>
      <c r="H19" s="414"/>
      <c r="I19" s="413">
        <v>209460</v>
      </c>
      <c r="J19" s="414"/>
      <c r="K19" s="369" t="s">
        <v>118</v>
      </c>
      <c r="L19" s="386">
        <v>2010</v>
      </c>
      <c r="M19" s="370"/>
      <c r="N19" s="373" t="s">
        <v>106</v>
      </c>
      <c r="O19" s="386">
        <v>1990</v>
      </c>
      <c r="P19" s="370"/>
      <c r="Q19" s="373" t="s">
        <v>106</v>
      </c>
      <c r="R19" s="369"/>
      <c r="S19" s="418"/>
      <c r="T19" s="383"/>
      <c r="U19" s="420"/>
      <c r="V19" s="369" t="s">
        <v>118</v>
      </c>
      <c r="W19" s="376">
        <v>75220</v>
      </c>
      <c r="X19" s="373"/>
      <c r="Y19" s="378">
        <v>750</v>
      </c>
      <c r="Z19" s="370"/>
      <c r="AA19" s="373" t="s">
        <v>106</v>
      </c>
      <c r="AB19" s="425"/>
      <c r="AC19" s="45"/>
      <c r="AD19" s="134" t="s">
        <v>136</v>
      </c>
      <c r="AE19" s="116">
        <v>610900</v>
      </c>
      <c r="AF19" s="383"/>
      <c r="AG19" s="136">
        <v>6100</v>
      </c>
      <c r="AH19" s="110"/>
      <c r="AI19" s="429"/>
      <c r="AJ19" s="131"/>
      <c r="AK19" s="369"/>
      <c r="AL19" s="381"/>
      <c r="AM19" s="383"/>
      <c r="AN19" s="357" t="s">
        <v>120</v>
      </c>
      <c r="AO19" s="352"/>
      <c r="AP19" s="354" t="s">
        <v>121</v>
      </c>
      <c r="AQ19" s="356">
        <v>1500</v>
      </c>
      <c r="AR19" s="390">
        <v>1600</v>
      </c>
      <c r="AS19" s="352"/>
      <c r="AT19" s="354" t="s">
        <v>192</v>
      </c>
      <c r="AU19" s="356">
        <v>11800</v>
      </c>
      <c r="AV19" s="390">
        <v>13100</v>
      </c>
      <c r="AW19" s="369"/>
      <c r="AX19" s="392"/>
      <c r="AY19" s="369"/>
      <c r="AZ19" s="400">
        <v>0.09</v>
      </c>
      <c r="BA19" s="369"/>
      <c r="BB19" s="402">
        <v>7.0000000000000007E-2</v>
      </c>
      <c r="BC19" s="79"/>
      <c r="BD19" s="129" t="s">
        <v>137</v>
      </c>
      <c r="BE19" s="75"/>
      <c r="BF19" s="75"/>
      <c r="BG19" s="50"/>
      <c r="BH19" s="43">
        <v>37</v>
      </c>
      <c r="BI19" s="43">
        <v>38</v>
      </c>
      <c r="BJ19" s="389"/>
      <c r="BK19" s="58"/>
      <c r="BL19" s="58"/>
      <c r="BM19" s="58"/>
      <c r="BN19" s="58"/>
      <c r="BO19" s="58"/>
      <c r="BP19" s="58"/>
      <c r="BQ19" s="58"/>
      <c r="BR19" s="58"/>
      <c r="BS19" s="58"/>
      <c r="BT19" s="58"/>
      <c r="BU19" s="58"/>
      <c r="BV19" s="58"/>
      <c r="BW19" s="58"/>
    </row>
    <row r="20" spans="1:75" s="59" customFormat="1" ht="15" customHeight="1">
      <c r="A20" s="351"/>
      <c r="B20" s="431"/>
      <c r="C20" s="441"/>
      <c r="D20" s="444"/>
      <c r="E20" s="411"/>
      <c r="F20" s="78"/>
      <c r="G20" s="381"/>
      <c r="H20" s="415"/>
      <c r="I20" s="381"/>
      <c r="J20" s="415"/>
      <c r="K20" s="369"/>
      <c r="L20" s="387"/>
      <c r="M20" s="371"/>
      <c r="N20" s="374"/>
      <c r="O20" s="387"/>
      <c r="P20" s="371"/>
      <c r="Q20" s="374"/>
      <c r="R20" s="369"/>
      <c r="S20" s="418"/>
      <c r="T20" s="383"/>
      <c r="U20" s="420"/>
      <c r="V20" s="369"/>
      <c r="W20" s="377"/>
      <c r="X20" s="374"/>
      <c r="Y20" s="379"/>
      <c r="Z20" s="371"/>
      <c r="AA20" s="374"/>
      <c r="AB20" s="83"/>
      <c r="AC20" s="45"/>
      <c r="AD20" s="134" t="s">
        <v>138</v>
      </c>
      <c r="AE20" s="116">
        <v>647600</v>
      </c>
      <c r="AF20" s="383"/>
      <c r="AG20" s="136">
        <v>6470</v>
      </c>
      <c r="AH20" s="110"/>
      <c r="AI20" s="429"/>
      <c r="AJ20" s="131"/>
      <c r="AK20" s="82"/>
      <c r="AL20" s="381"/>
      <c r="AM20" s="383"/>
      <c r="AN20" s="357"/>
      <c r="AO20" s="352"/>
      <c r="AP20" s="354"/>
      <c r="AQ20" s="356"/>
      <c r="AR20" s="390"/>
      <c r="AS20" s="352"/>
      <c r="AT20" s="354"/>
      <c r="AU20" s="356"/>
      <c r="AV20" s="390"/>
      <c r="AW20" s="369"/>
      <c r="AX20" s="392"/>
      <c r="AY20" s="369"/>
      <c r="AZ20" s="400"/>
      <c r="BA20" s="369"/>
      <c r="BB20" s="402"/>
      <c r="BC20" s="79"/>
      <c r="BD20" s="80">
        <v>0.75</v>
      </c>
      <c r="BE20" s="75"/>
      <c r="BF20" s="75"/>
      <c r="BG20" s="50"/>
      <c r="BH20" s="43"/>
      <c r="BI20" s="43"/>
      <c r="BJ20" s="43"/>
      <c r="BK20" s="58"/>
      <c r="BL20" s="58"/>
      <c r="BM20" s="58"/>
      <c r="BN20" s="58"/>
      <c r="BO20" s="58"/>
      <c r="BP20" s="58"/>
      <c r="BQ20" s="58"/>
      <c r="BR20" s="58"/>
      <c r="BS20" s="58"/>
      <c r="BT20" s="58"/>
      <c r="BU20" s="58"/>
      <c r="BV20" s="58"/>
      <c r="BW20" s="58"/>
    </row>
    <row r="21" spans="1:75" s="59" customFormat="1" ht="15" customHeight="1">
      <c r="A21" s="351"/>
      <c r="B21" s="431"/>
      <c r="C21" s="441"/>
      <c r="D21" s="444"/>
      <c r="E21" s="411"/>
      <c r="F21" s="78"/>
      <c r="G21" s="381"/>
      <c r="H21" s="415"/>
      <c r="I21" s="381"/>
      <c r="J21" s="415"/>
      <c r="K21" s="369"/>
      <c r="L21" s="387"/>
      <c r="M21" s="371"/>
      <c r="N21" s="374"/>
      <c r="O21" s="387"/>
      <c r="P21" s="371"/>
      <c r="Q21" s="374"/>
      <c r="R21" s="369"/>
      <c r="S21" s="418"/>
      <c r="T21" s="383"/>
      <c r="U21" s="420"/>
      <c r="V21" s="369"/>
      <c r="W21" s="377"/>
      <c r="X21" s="374"/>
      <c r="Y21" s="379"/>
      <c r="Z21" s="371"/>
      <c r="AA21" s="374"/>
      <c r="AB21" s="83"/>
      <c r="AC21" s="45"/>
      <c r="AD21" s="134" t="s">
        <v>139</v>
      </c>
      <c r="AE21" s="116">
        <v>684400</v>
      </c>
      <c r="AF21" s="383"/>
      <c r="AG21" s="136">
        <v>6840</v>
      </c>
      <c r="AH21" s="110"/>
      <c r="AI21" s="429"/>
      <c r="AJ21" s="131"/>
      <c r="AK21" s="82"/>
      <c r="AL21" s="381"/>
      <c r="AM21" s="383"/>
      <c r="AN21" s="357"/>
      <c r="AO21" s="352"/>
      <c r="AP21" s="354" t="s">
        <v>196</v>
      </c>
      <c r="AQ21" s="356">
        <v>1400</v>
      </c>
      <c r="AR21" s="390">
        <v>1600</v>
      </c>
      <c r="AS21" s="352"/>
      <c r="AT21" s="354" t="s">
        <v>193</v>
      </c>
      <c r="AU21" s="356">
        <v>10500</v>
      </c>
      <c r="AV21" s="390">
        <v>11700</v>
      </c>
      <c r="AW21" s="369"/>
      <c r="AX21" s="392"/>
      <c r="AY21" s="369"/>
      <c r="AZ21" s="400"/>
      <c r="BA21" s="369"/>
      <c r="BB21" s="402"/>
      <c r="BC21" s="79"/>
      <c r="BD21" s="129" t="s">
        <v>140</v>
      </c>
      <c r="BE21" s="75"/>
      <c r="BF21" s="75"/>
      <c r="BG21" s="50"/>
      <c r="BH21" s="43"/>
      <c r="BI21" s="43"/>
      <c r="BJ21" s="43"/>
      <c r="BK21" s="58"/>
      <c r="BL21" s="58"/>
      <c r="BM21" s="58"/>
      <c r="BN21" s="58"/>
      <c r="BO21" s="58"/>
      <c r="BP21" s="58"/>
      <c r="BQ21" s="58"/>
      <c r="BR21" s="58"/>
      <c r="BS21" s="58"/>
      <c r="BT21" s="58"/>
      <c r="BU21" s="58"/>
      <c r="BV21" s="58"/>
      <c r="BW21" s="58"/>
    </row>
    <row r="22" spans="1:75" s="59" customFormat="1" ht="15" customHeight="1">
      <c r="A22" s="351"/>
      <c r="B22" s="432"/>
      <c r="C22" s="442"/>
      <c r="D22" s="445"/>
      <c r="E22" s="412"/>
      <c r="F22" s="78"/>
      <c r="G22" s="381"/>
      <c r="H22" s="416"/>
      <c r="I22" s="381"/>
      <c r="J22" s="416"/>
      <c r="K22" s="369"/>
      <c r="L22" s="388"/>
      <c r="M22" s="372"/>
      <c r="N22" s="375"/>
      <c r="O22" s="388"/>
      <c r="P22" s="372"/>
      <c r="Q22" s="375"/>
      <c r="R22" s="369"/>
      <c r="S22" s="418"/>
      <c r="T22" s="383"/>
      <c r="U22" s="420"/>
      <c r="V22" s="369"/>
      <c r="W22" s="377"/>
      <c r="X22" s="375"/>
      <c r="Y22" s="379"/>
      <c r="Z22" s="372"/>
      <c r="AA22" s="374"/>
      <c r="AB22" s="83"/>
      <c r="AC22" s="45"/>
      <c r="AD22" s="137" t="s">
        <v>141</v>
      </c>
      <c r="AE22" s="133">
        <v>721100</v>
      </c>
      <c r="AF22" s="383"/>
      <c r="AG22" s="136">
        <v>7210</v>
      </c>
      <c r="AH22" s="110"/>
      <c r="AI22" s="429"/>
      <c r="AJ22" s="131"/>
      <c r="AK22" s="82"/>
      <c r="AL22" s="382"/>
      <c r="AM22" s="383"/>
      <c r="AN22" s="358"/>
      <c r="AO22" s="352"/>
      <c r="AP22" s="359"/>
      <c r="AQ22" s="360"/>
      <c r="AR22" s="404"/>
      <c r="AS22" s="352"/>
      <c r="AT22" s="359"/>
      <c r="AU22" s="360"/>
      <c r="AV22" s="404"/>
      <c r="AW22" s="369"/>
      <c r="AX22" s="393"/>
      <c r="AY22" s="369"/>
      <c r="AZ22" s="401"/>
      <c r="BA22" s="369"/>
      <c r="BB22" s="403"/>
      <c r="BC22" s="79"/>
      <c r="BD22" s="81">
        <v>0.7</v>
      </c>
      <c r="BE22" s="75"/>
      <c r="BF22" s="75"/>
      <c r="BG22" s="50"/>
      <c r="BH22" s="43"/>
      <c r="BI22" s="43"/>
      <c r="BJ22" s="43"/>
      <c r="BK22" s="58"/>
      <c r="BL22" s="58"/>
      <c r="BM22" s="58"/>
      <c r="BN22" s="58"/>
      <c r="BO22" s="58"/>
      <c r="BP22" s="58"/>
      <c r="BQ22" s="58"/>
      <c r="BR22" s="58"/>
      <c r="BS22" s="58"/>
      <c r="BT22" s="58"/>
      <c r="BU22" s="58"/>
      <c r="BV22" s="58"/>
      <c r="BW22" s="58"/>
    </row>
    <row r="23" spans="1:75">
      <c r="Y23" s="89"/>
      <c r="Z23" s="89"/>
      <c r="AA23" s="89"/>
      <c r="AL23" s="74"/>
      <c r="AN23" s="91"/>
      <c r="AX23" s="74"/>
      <c r="AZ23" s="74"/>
      <c r="BB23" s="74"/>
      <c r="BD23" s="74"/>
    </row>
  </sheetData>
  <sheetProtection password="9207" sheet="1" objects="1" scenarios="1"/>
  <autoFilter ref="B4:WXK22"/>
  <mergeCells count="218">
    <mergeCell ref="B1:B4"/>
    <mergeCell ref="C1:C4"/>
    <mergeCell ref="D1:D4"/>
    <mergeCell ref="E1:E4"/>
    <mergeCell ref="G1:J1"/>
    <mergeCell ref="L1:Q1"/>
    <mergeCell ref="G2:H2"/>
    <mergeCell ref="I2:J2"/>
    <mergeCell ref="L2:N2"/>
    <mergeCell ref="O2:Q2"/>
    <mergeCell ref="AX1:AX4"/>
    <mergeCell ref="AZ1:AZ4"/>
    <mergeCell ref="BB1:BB4"/>
    <mergeCell ref="BD1:BD4"/>
    <mergeCell ref="BH1:BI4"/>
    <mergeCell ref="BJ1:BJ4"/>
    <mergeCell ref="S1:U2"/>
    <mergeCell ref="W1:AA2"/>
    <mergeCell ref="AD1:AJ2"/>
    <mergeCell ref="AL1:AN2"/>
    <mergeCell ref="AP1:AR2"/>
    <mergeCell ref="AT1:AV2"/>
    <mergeCell ref="AL5:AN5"/>
    <mergeCell ref="AP5:AR5"/>
    <mergeCell ref="AT5:AV5"/>
    <mergeCell ref="AN3:AN4"/>
    <mergeCell ref="AQ3:AR3"/>
    <mergeCell ref="AU3:AV3"/>
    <mergeCell ref="G5:H5"/>
    <mergeCell ref="I5:J5"/>
    <mergeCell ref="L5:N5"/>
    <mergeCell ref="O5:Q5"/>
    <mergeCell ref="S5:U5"/>
    <mergeCell ref="W5:AA5"/>
    <mergeCell ref="AD5:AJ5"/>
    <mergeCell ref="G3:H3"/>
    <mergeCell ref="I3:J3"/>
    <mergeCell ref="U3:U4"/>
    <mergeCell ref="Y3:AA3"/>
    <mergeCell ref="AG3:AG4"/>
    <mergeCell ref="AJ3:AJ4"/>
    <mergeCell ref="I7:I10"/>
    <mergeCell ref="J7:J10"/>
    <mergeCell ref="K7:K10"/>
    <mergeCell ref="L7:L10"/>
    <mergeCell ref="M7:M10"/>
    <mergeCell ref="N7:N10"/>
    <mergeCell ref="B7:B22"/>
    <mergeCell ref="C7:C14"/>
    <mergeCell ref="D7:D14"/>
    <mergeCell ref="E7:E10"/>
    <mergeCell ref="G7:G10"/>
    <mergeCell ref="H7:H10"/>
    <mergeCell ref="E11:E14"/>
    <mergeCell ref="G11:G14"/>
    <mergeCell ref="H11:H14"/>
    <mergeCell ref="C15:C22"/>
    <mergeCell ref="I11:I14"/>
    <mergeCell ref="J11:J14"/>
    <mergeCell ref="K11:K14"/>
    <mergeCell ref="L11:L14"/>
    <mergeCell ref="M11:M14"/>
    <mergeCell ref="N11:N14"/>
    <mergeCell ref="D15:D22"/>
    <mergeCell ref="E15:E18"/>
    <mergeCell ref="O7:O10"/>
    <mergeCell ref="P7:P10"/>
    <mergeCell ref="Q7:Q10"/>
    <mergeCell ref="R7:R14"/>
    <mergeCell ref="S7:S14"/>
    <mergeCell ref="T7:T14"/>
    <mergeCell ref="O11:O14"/>
    <mergeCell ref="P11:P14"/>
    <mergeCell ref="Q11:Q14"/>
    <mergeCell ref="AA7:AA10"/>
    <mergeCell ref="AB7:AB19"/>
    <mergeCell ref="AD7:AE8"/>
    <mergeCell ref="AF7:AF22"/>
    <mergeCell ref="AI7:AI22"/>
    <mergeCell ref="AK7:AK11"/>
    <mergeCell ref="U7:U14"/>
    <mergeCell ref="V7:V10"/>
    <mergeCell ref="W7:W10"/>
    <mergeCell ref="X7:X10"/>
    <mergeCell ref="Y7:Y10"/>
    <mergeCell ref="Z7:Z10"/>
    <mergeCell ref="V11:V14"/>
    <mergeCell ref="W11:W14"/>
    <mergeCell ref="X11:X14"/>
    <mergeCell ref="Y11:Y14"/>
    <mergeCell ref="Z11:Z14"/>
    <mergeCell ref="AA11:AA14"/>
    <mergeCell ref="AA19:AA22"/>
    <mergeCell ref="AR7:AR8"/>
    <mergeCell ref="AS7:AS14"/>
    <mergeCell ref="AT7:AT8"/>
    <mergeCell ref="AU7:AU8"/>
    <mergeCell ref="AV7:AV8"/>
    <mergeCell ref="AW7:AW14"/>
    <mergeCell ref="AV11:AV12"/>
    <mergeCell ref="AL7:AL14"/>
    <mergeCell ref="AM7:AM14"/>
    <mergeCell ref="AN7:AN10"/>
    <mergeCell ref="AO7:AO14"/>
    <mergeCell ref="AP7:AP8"/>
    <mergeCell ref="AQ7:AQ8"/>
    <mergeCell ref="AV13:AV14"/>
    <mergeCell ref="AN11:AN14"/>
    <mergeCell ref="AP11:AP12"/>
    <mergeCell ref="AQ11:AQ12"/>
    <mergeCell ref="AR11:AR12"/>
    <mergeCell ref="BD7:BD10"/>
    <mergeCell ref="BJ7:BJ11"/>
    <mergeCell ref="AP9:AP10"/>
    <mergeCell ref="AQ9:AQ10"/>
    <mergeCell ref="AR9:AR10"/>
    <mergeCell ref="AT9:AT10"/>
    <mergeCell ref="AU9:AU10"/>
    <mergeCell ref="AV9:AV10"/>
    <mergeCell ref="AT11:AT12"/>
    <mergeCell ref="AU11:AU12"/>
    <mergeCell ref="AX7:AX14"/>
    <mergeCell ref="AY7:AY14"/>
    <mergeCell ref="AZ7:AZ10"/>
    <mergeCell ref="BA7:BA14"/>
    <mergeCell ref="BB7:BB10"/>
    <mergeCell ref="BC7:BC14"/>
    <mergeCell ref="AZ11:AZ14"/>
    <mergeCell ref="BB11:BB14"/>
    <mergeCell ref="BD11:BD14"/>
    <mergeCell ref="AP13:AP14"/>
    <mergeCell ref="AQ13:AQ14"/>
    <mergeCell ref="AR13:AR14"/>
    <mergeCell ref="AT13:AT14"/>
    <mergeCell ref="AU13:AU14"/>
    <mergeCell ref="G15:G18"/>
    <mergeCell ref="H15:H18"/>
    <mergeCell ref="I15:I18"/>
    <mergeCell ref="J15:J18"/>
    <mergeCell ref="E19:E22"/>
    <mergeCell ref="G19:G22"/>
    <mergeCell ref="H19:H22"/>
    <mergeCell ref="I19:I22"/>
    <mergeCell ref="Z19:Z22"/>
    <mergeCell ref="Q15:Q18"/>
    <mergeCell ref="R15:R22"/>
    <mergeCell ref="S15:S22"/>
    <mergeCell ref="T15:T22"/>
    <mergeCell ref="U15:U22"/>
    <mergeCell ref="V15:V18"/>
    <mergeCell ref="K15:K18"/>
    <mergeCell ref="L15:L18"/>
    <mergeCell ref="M15:M18"/>
    <mergeCell ref="N15:N18"/>
    <mergeCell ref="O15:O18"/>
    <mergeCell ref="P15:P18"/>
    <mergeCell ref="J19:J22"/>
    <mergeCell ref="K19:K22"/>
    <mergeCell ref="L19:L22"/>
    <mergeCell ref="AV21:AV22"/>
    <mergeCell ref="AR15:AR16"/>
    <mergeCell ref="AS15:AS22"/>
    <mergeCell ref="AT15:AT16"/>
    <mergeCell ref="AU15:AU16"/>
    <mergeCell ref="AV15:AV16"/>
    <mergeCell ref="AW15:AW22"/>
    <mergeCell ref="AT19:AT20"/>
    <mergeCell ref="AU19:AU20"/>
    <mergeCell ref="AV19:AV20"/>
    <mergeCell ref="AR21:AR22"/>
    <mergeCell ref="AN15:AN18"/>
    <mergeCell ref="M19:M22"/>
    <mergeCell ref="N19:N22"/>
    <mergeCell ref="O19:O22"/>
    <mergeCell ref="BJ15:BJ19"/>
    <mergeCell ref="AP17:AP18"/>
    <mergeCell ref="AQ17:AQ18"/>
    <mergeCell ref="AR17:AR18"/>
    <mergeCell ref="AT17:AT18"/>
    <mergeCell ref="AU17:AU18"/>
    <mergeCell ref="AV17:AV18"/>
    <mergeCell ref="AP19:AP20"/>
    <mergeCell ref="AQ19:AQ20"/>
    <mergeCell ref="AR19:AR20"/>
    <mergeCell ref="AX15:AX22"/>
    <mergeCell ref="AY15:AY22"/>
    <mergeCell ref="AZ15:AZ18"/>
    <mergeCell ref="BA15:BA22"/>
    <mergeCell ref="BB15:BB18"/>
    <mergeCell ref="BD15:BD16"/>
    <mergeCell ref="AZ19:AZ22"/>
    <mergeCell ref="BB19:BB22"/>
    <mergeCell ref="AT21:AT22"/>
    <mergeCell ref="AU21:AU22"/>
    <mergeCell ref="A7:A10"/>
    <mergeCell ref="A11:A14"/>
    <mergeCell ref="A15:A18"/>
    <mergeCell ref="A19:A22"/>
    <mergeCell ref="AO15:AO22"/>
    <mergeCell ref="AP15:AP16"/>
    <mergeCell ref="AQ15:AQ16"/>
    <mergeCell ref="AN19:AN22"/>
    <mergeCell ref="AP21:AP22"/>
    <mergeCell ref="AQ21:AQ22"/>
    <mergeCell ref="W15:W18"/>
    <mergeCell ref="X15:X18"/>
    <mergeCell ref="Y15:Y18"/>
    <mergeCell ref="Z15:Z18"/>
    <mergeCell ref="AA15:AA18"/>
    <mergeCell ref="AK15:AK19"/>
    <mergeCell ref="P19:P22"/>
    <mergeCell ref="Q19:Q22"/>
    <mergeCell ref="V19:V22"/>
    <mergeCell ref="W19:W22"/>
    <mergeCell ref="X19:X22"/>
    <mergeCell ref="Y19:Y22"/>
    <mergeCell ref="AL15:AL22"/>
    <mergeCell ref="AM15:AM22"/>
  </mergeCells>
  <phoneticPr fontId="1"/>
  <pageMargins left="0.39370078740157483" right="0.39370078740157483" top="0.78740157480314965" bottom="0.39370078740157483" header="0.39370078740157483" footer="0.15748031496062992"/>
  <pageSetup paperSize="9" scale="78" pageOrder="overThenDown" orientation="portrait" r:id="rId1"/>
  <headerFooter differentFirst="1">
    <firstHeader>&amp;L&amp;"ＤＦ特太ゴシック体,標準"&amp;18小規模保育事業（Ａ型）（保育認定）</firstHeader>
  </headerFooter>
  <colBreaks count="2" manualBreakCount="2">
    <brk id="21" max="22" man="1"/>
    <brk id="36" max="2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1"/>
  <sheetViews>
    <sheetView view="pageBreakPreview" zoomScale="90" zoomScaleNormal="100" zoomScaleSheetLayoutView="90" workbookViewId="0">
      <selection activeCell="L10" sqref="L10"/>
    </sheetView>
  </sheetViews>
  <sheetFormatPr defaultColWidth="2.5" defaultRowHeight="25.5" customHeight="1"/>
  <cols>
    <col min="1" max="1" width="23" style="97" customWidth="1"/>
    <col min="2" max="2" width="2.5" style="97" customWidth="1"/>
    <col min="3" max="21" width="2.625" style="97" customWidth="1"/>
    <col min="22" max="22" width="2.75" style="97" customWidth="1"/>
    <col min="23" max="23" width="57.375" style="107" customWidth="1"/>
    <col min="24" max="16384" width="2.5" style="97"/>
  </cols>
  <sheetData>
    <row r="1" spans="1:23" ht="25.5" customHeight="1">
      <c r="A1" s="95" t="s">
        <v>144</v>
      </c>
      <c r="B1" s="96"/>
      <c r="C1" s="96"/>
      <c r="D1" s="96"/>
      <c r="E1" s="96"/>
      <c r="F1" s="96"/>
      <c r="G1" s="96"/>
      <c r="H1" s="96"/>
      <c r="I1" s="96"/>
      <c r="J1" s="96"/>
      <c r="K1" s="96"/>
      <c r="L1" s="96"/>
      <c r="M1" s="96"/>
      <c r="N1" s="96"/>
      <c r="O1" s="96"/>
      <c r="P1" s="96"/>
      <c r="Q1" s="96"/>
      <c r="R1" s="96"/>
      <c r="S1" s="96"/>
      <c r="T1" s="96"/>
      <c r="U1" s="96"/>
      <c r="V1" s="96"/>
      <c r="W1" s="96"/>
    </row>
    <row r="3" spans="1:23" ht="30" customHeight="1">
      <c r="A3" s="505" t="s">
        <v>145</v>
      </c>
      <c r="B3" s="508" t="s">
        <v>207</v>
      </c>
      <c r="C3" s="505" t="s">
        <v>146</v>
      </c>
      <c r="D3" s="515"/>
      <c r="E3" s="515"/>
      <c r="F3" s="515"/>
      <c r="G3" s="515"/>
      <c r="H3" s="515"/>
      <c r="I3" s="515"/>
      <c r="J3" s="515"/>
      <c r="K3" s="515"/>
      <c r="L3" s="515"/>
      <c r="M3" s="515"/>
      <c r="N3" s="515"/>
      <c r="O3" s="515"/>
      <c r="P3" s="515"/>
      <c r="Q3" s="515"/>
      <c r="R3" s="515"/>
      <c r="S3" s="515"/>
      <c r="T3" s="515"/>
      <c r="U3" s="515"/>
      <c r="V3" s="516"/>
      <c r="W3" s="517" t="s">
        <v>147</v>
      </c>
    </row>
    <row r="4" spans="1:23" ht="15" customHeight="1">
      <c r="A4" s="511"/>
      <c r="B4" s="513"/>
      <c r="C4" s="520" t="s">
        <v>203</v>
      </c>
      <c r="D4" s="521"/>
      <c r="E4" s="521"/>
      <c r="F4" s="521"/>
      <c r="G4" s="521"/>
      <c r="H4" s="521"/>
      <c r="I4" s="521"/>
      <c r="J4" s="521"/>
      <c r="K4" s="521"/>
      <c r="L4" s="522">
        <v>48790</v>
      </c>
      <c r="M4" s="523"/>
      <c r="N4" s="523"/>
      <c r="O4" s="521" t="s">
        <v>204</v>
      </c>
      <c r="P4" s="521"/>
      <c r="Q4" s="521"/>
      <c r="R4" s="521"/>
      <c r="S4" s="521"/>
      <c r="T4" s="521"/>
      <c r="U4" s="521"/>
      <c r="V4" s="524"/>
      <c r="W4" s="518"/>
    </row>
    <row r="5" spans="1:23" ht="15" customHeight="1">
      <c r="A5" s="512"/>
      <c r="B5" s="514"/>
      <c r="C5" s="525" t="s">
        <v>205</v>
      </c>
      <c r="D5" s="526"/>
      <c r="E5" s="526"/>
      <c r="F5" s="526"/>
      <c r="G5" s="526"/>
      <c r="H5" s="526"/>
      <c r="I5" s="526"/>
      <c r="J5" s="526"/>
      <c r="K5" s="526"/>
      <c r="L5" s="527">
        <v>6100</v>
      </c>
      <c r="M5" s="528"/>
      <c r="N5" s="528"/>
      <c r="O5" s="526" t="s">
        <v>206</v>
      </c>
      <c r="P5" s="526"/>
      <c r="Q5" s="526"/>
      <c r="R5" s="526"/>
      <c r="S5" s="526"/>
      <c r="T5" s="526"/>
      <c r="U5" s="526"/>
      <c r="V5" s="529"/>
      <c r="W5" s="519"/>
    </row>
    <row r="6" spans="1:23" ht="25.5" customHeight="1">
      <c r="A6" s="138"/>
      <c r="B6" s="138"/>
      <c r="C6" s="138"/>
      <c r="D6" s="138"/>
      <c r="E6" s="138"/>
      <c r="F6" s="138"/>
      <c r="G6" s="138"/>
      <c r="H6" s="138"/>
      <c r="I6" s="138"/>
      <c r="J6" s="138"/>
      <c r="K6" s="138"/>
      <c r="L6" s="138"/>
      <c r="M6" s="138"/>
      <c r="N6" s="138"/>
      <c r="O6" s="138"/>
      <c r="P6" s="138"/>
      <c r="Q6" s="138"/>
      <c r="R6" s="138"/>
      <c r="S6" s="138"/>
      <c r="T6" s="138"/>
      <c r="U6" s="138"/>
      <c r="V6" s="138"/>
      <c r="W6" s="145"/>
    </row>
    <row r="7" spans="1:23" ht="30" customHeight="1">
      <c r="A7" s="505" t="s">
        <v>148</v>
      </c>
      <c r="B7" s="508" t="s">
        <v>149</v>
      </c>
      <c r="C7" s="498" t="s">
        <v>150</v>
      </c>
      <c r="D7" s="499"/>
      <c r="E7" s="499"/>
      <c r="F7" s="499"/>
      <c r="G7" s="499"/>
      <c r="H7" s="500">
        <v>1710</v>
      </c>
      <c r="I7" s="500"/>
      <c r="J7" s="500"/>
      <c r="K7" s="500"/>
      <c r="L7" s="501"/>
      <c r="M7" s="498" t="s">
        <v>151</v>
      </c>
      <c r="N7" s="499"/>
      <c r="O7" s="499"/>
      <c r="P7" s="499"/>
      <c r="Q7" s="499"/>
      <c r="R7" s="500">
        <v>1180</v>
      </c>
      <c r="S7" s="500"/>
      <c r="T7" s="500"/>
      <c r="U7" s="500"/>
      <c r="V7" s="501"/>
      <c r="W7" s="497" t="s">
        <v>152</v>
      </c>
    </row>
    <row r="8" spans="1:23" ht="30" customHeight="1">
      <c r="A8" s="506"/>
      <c r="B8" s="509"/>
      <c r="C8" s="498" t="s">
        <v>153</v>
      </c>
      <c r="D8" s="499"/>
      <c r="E8" s="499"/>
      <c r="F8" s="499"/>
      <c r="G8" s="499"/>
      <c r="H8" s="500">
        <v>1530</v>
      </c>
      <c r="I8" s="500"/>
      <c r="J8" s="500"/>
      <c r="K8" s="500"/>
      <c r="L8" s="501"/>
      <c r="M8" s="498" t="s">
        <v>154</v>
      </c>
      <c r="N8" s="499"/>
      <c r="O8" s="499"/>
      <c r="P8" s="499"/>
      <c r="Q8" s="499"/>
      <c r="R8" s="500">
        <v>110</v>
      </c>
      <c r="S8" s="500"/>
      <c r="T8" s="500"/>
      <c r="U8" s="500"/>
      <c r="V8" s="501"/>
      <c r="W8" s="497"/>
    </row>
    <row r="9" spans="1:23" ht="30" customHeight="1">
      <c r="A9" s="507"/>
      <c r="B9" s="510"/>
      <c r="C9" s="498" t="s">
        <v>155</v>
      </c>
      <c r="D9" s="499"/>
      <c r="E9" s="499"/>
      <c r="F9" s="499"/>
      <c r="G9" s="499"/>
      <c r="H9" s="500">
        <v>1510</v>
      </c>
      <c r="I9" s="500"/>
      <c r="J9" s="500"/>
      <c r="K9" s="500"/>
      <c r="L9" s="501"/>
      <c r="M9" s="502"/>
      <c r="N9" s="503"/>
      <c r="O9" s="503"/>
      <c r="P9" s="503"/>
      <c r="Q9" s="503"/>
      <c r="R9" s="503"/>
      <c r="S9" s="503"/>
      <c r="T9" s="503"/>
      <c r="U9" s="503"/>
      <c r="V9" s="504"/>
      <c r="W9" s="497"/>
    </row>
    <row r="10" spans="1:23" ht="25.5" customHeight="1">
      <c r="A10" s="139"/>
      <c r="B10" s="139"/>
      <c r="C10" s="139"/>
      <c r="D10" s="140"/>
      <c r="E10" s="140"/>
      <c r="F10" s="140"/>
      <c r="G10" s="140"/>
      <c r="H10" s="141"/>
      <c r="I10" s="141"/>
      <c r="J10" s="141"/>
      <c r="K10" s="141"/>
      <c r="L10" s="139"/>
      <c r="M10" s="141"/>
      <c r="N10" s="141"/>
      <c r="O10" s="141"/>
      <c r="P10" s="141"/>
      <c r="Q10" s="142"/>
      <c r="R10" s="142"/>
      <c r="S10" s="142"/>
      <c r="T10" s="142"/>
      <c r="U10" s="142"/>
      <c r="V10" s="142"/>
      <c r="W10" s="146"/>
    </row>
    <row r="11" spans="1:23" ht="30" customHeight="1">
      <c r="A11" s="143" t="s">
        <v>156</v>
      </c>
      <c r="B11" s="144" t="s">
        <v>157</v>
      </c>
      <c r="C11" s="489">
        <v>5970</v>
      </c>
      <c r="D11" s="489"/>
      <c r="E11" s="489"/>
      <c r="F11" s="489"/>
      <c r="G11" s="489"/>
      <c r="H11" s="489"/>
      <c r="I11" s="489"/>
      <c r="J11" s="489"/>
      <c r="K11" s="489"/>
      <c r="L11" s="489"/>
      <c r="M11" s="489"/>
      <c r="N11" s="489"/>
      <c r="O11" s="489"/>
      <c r="P11" s="489"/>
      <c r="Q11" s="489"/>
      <c r="R11" s="489"/>
      <c r="S11" s="489"/>
      <c r="T11" s="489"/>
      <c r="U11" s="489"/>
      <c r="V11" s="490"/>
      <c r="W11" s="147" t="s">
        <v>158</v>
      </c>
    </row>
    <row r="12" spans="1:23" ht="25.5" customHeight="1">
      <c r="A12" s="139"/>
      <c r="B12" s="139"/>
      <c r="C12" s="139"/>
      <c r="D12" s="140"/>
      <c r="E12" s="140"/>
      <c r="F12" s="140"/>
      <c r="G12" s="140"/>
      <c r="H12" s="141"/>
      <c r="I12" s="141"/>
      <c r="J12" s="141"/>
      <c r="K12" s="141"/>
      <c r="L12" s="139"/>
      <c r="M12" s="141"/>
      <c r="N12" s="141"/>
      <c r="O12" s="141"/>
      <c r="P12" s="141"/>
      <c r="Q12" s="142"/>
      <c r="R12" s="142"/>
      <c r="S12" s="142"/>
      <c r="T12" s="142"/>
      <c r="U12" s="142"/>
      <c r="V12" s="142"/>
      <c r="W12" s="148"/>
    </row>
    <row r="13" spans="1:23" ht="30" customHeight="1">
      <c r="A13" s="143" t="s">
        <v>159</v>
      </c>
      <c r="B13" s="144" t="s">
        <v>208</v>
      </c>
      <c r="C13" s="491">
        <v>149680</v>
      </c>
      <c r="D13" s="491"/>
      <c r="E13" s="491"/>
      <c r="F13" s="491"/>
      <c r="G13" s="491"/>
      <c r="H13" s="491"/>
      <c r="I13" s="491"/>
      <c r="J13" s="491"/>
      <c r="K13" s="491"/>
      <c r="L13" s="491"/>
      <c r="M13" s="491"/>
      <c r="N13" s="491"/>
      <c r="O13" s="491"/>
      <c r="P13" s="491"/>
      <c r="Q13" s="491"/>
      <c r="R13" s="491"/>
      <c r="S13" s="491"/>
      <c r="T13" s="491"/>
      <c r="U13" s="491"/>
      <c r="V13" s="492"/>
      <c r="W13" s="147" t="s">
        <v>158</v>
      </c>
    </row>
    <row r="14" spans="1:23" ht="25.5" customHeight="1">
      <c r="A14" s="98"/>
      <c r="B14" s="98"/>
      <c r="C14" s="98"/>
      <c r="D14" s="99"/>
      <c r="E14" s="99"/>
      <c r="F14" s="99"/>
      <c r="G14" s="99"/>
      <c r="H14" s="100"/>
      <c r="I14" s="100"/>
      <c r="J14" s="100"/>
      <c r="K14" s="100"/>
      <c r="L14" s="98"/>
      <c r="M14" s="101"/>
      <c r="N14" s="100"/>
      <c r="O14" s="100"/>
      <c r="P14" s="100"/>
      <c r="Q14" s="101"/>
      <c r="R14" s="101"/>
      <c r="S14" s="101"/>
      <c r="T14" s="101"/>
      <c r="U14" s="101"/>
      <c r="V14" s="101"/>
      <c r="W14" s="105"/>
    </row>
    <row r="15" spans="1:23" ht="30" customHeight="1">
      <c r="A15" s="102" t="s">
        <v>160</v>
      </c>
      <c r="B15" s="103" t="s">
        <v>161</v>
      </c>
      <c r="C15" s="493">
        <v>150000</v>
      </c>
      <c r="D15" s="493"/>
      <c r="E15" s="493"/>
      <c r="F15" s="493"/>
      <c r="G15" s="493"/>
      <c r="H15" s="493"/>
      <c r="I15" s="493"/>
      <c r="J15" s="493"/>
      <c r="K15" s="493"/>
      <c r="L15" s="493"/>
      <c r="M15" s="493"/>
      <c r="N15" s="493"/>
      <c r="O15" s="493"/>
      <c r="P15" s="493"/>
      <c r="Q15" s="493"/>
      <c r="R15" s="493"/>
      <c r="S15" s="493"/>
      <c r="T15" s="493"/>
      <c r="U15" s="493"/>
      <c r="V15" s="494"/>
      <c r="W15" s="104" t="s">
        <v>158</v>
      </c>
    </row>
    <row r="16" spans="1:23" ht="25.5" customHeight="1">
      <c r="A16" s="98"/>
      <c r="B16" s="98"/>
      <c r="C16" s="98"/>
      <c r="D16" s="99"/>
      <c r="E16" s="99"/>
      <c r="F16" s="99"/>
      <c r="G16" s="99"/>
      <c r="H16" s="100"/>
      <c r="I16" s="100"/>
      <c r="J16" s="100"/>
      <c r="K16" s="100"/>
      <c r="L16" s="98"/>
      <c r="M16" s="101"/>
      <c r="N16" s="100"/>
      <c r="O16" s="100"/>
      <c r="P16" s="100"/>
      <c r="Q16" s="101"/>
      <c r="R16" s="101"/>
      <c r="S16" s="101"/>
      <c r="T16" s="101"/>
      <c r="U16" s="101"/>
      <c r="V16" s="101"/>
      <c r="W16" s="106" t="s">
        <v>162</v>
      </c>
    </row>
    <row r="17" spans="1:23" ht="30" customHeight="1">
      <c r="A17" s="102" t="s">
        <v>163</v>
      </c>
      <c r="B17" s="103" t="s">
        <v>164</v>
      </c>
      <c r="C17" s="495">
        <v>120000</v>
      </c>
      <c r="D17" s="495"/>
      <c r="E17" s="495"/>
      <c r="F17" s="495"/>
      <c r="G17" s="495"/>
      <c r="H17" s="495"/>
      <c r="I17" s="495"/>
      <c r="J17" s="495"/>
      <c r="K17" s="495"/>
      <c r="L17" s="495"/>
      <c r="M17" s="495"/>
      <c r="N17" s="495"/>
      <c r="O17" s="495"/>
      <c r="P17" s="495"/>
      <c r="Q17" s="495"/>
      <c r="R17" s="495"/>
      <c r="S17" s="495"/>
      <c r="T17" s="495"/>
      <c r="U17" s="495"/>
      <c r="V17" s="496"/>
      <c r="W17" s="104" t="s">
        <v>158</v>
      </c>
    </row>
    <row r="18" spans="1:23" ht="25.5" customHeight="1">
      <c r="A18" s="98"/>
      <c r="B18" s="98"/>
      <c r="C18" s="98"/>
      <c r="D18" s="99"/>
      <c r="E18" s="99"/>
      <c r="F18" s="99"/>
      <c r="G18" s="99"/>
      <c r="H18" s="100"/>
      <c r="I18" s="100"/>
      <c r="J18" s="100"/>
      <c r="K18" s="100"/>
      <c r="L18" s="98"/>
      <c r="M18" s="101"/>
      <c r="N18" s="100"/>
      <c r="O18" s="100"/>
      <c r="P18" s="100"/>
      <c r="Q18" s="101"/>
      <c r="R18" s="101"/>
      <c r="S18" s="101"/>
      <c r="T18" s="101"/>
      <c r="U18" s="101"/>
      <c r="V18" s="101"/>
      <c r="W18" s="106" t="s">
        <v>162</v>
      </c>
    </row>
    <row r="19" spans="1:23" ht="30" customHeight="1">
      <c r="A19" s="102" t="s">
        <v>165</v>
      </c>
      <c r="B19" s="103" t="s">
        <v>166</v>
      </c>
      <c r="C19" s="495">
        <v>150000</v>
      </c>
      <c r="D19" s="495"/>
      <c r="E19" s="495"/>
      <c r="F19" s="495"/>
      <c r="G19" s="495"/>
      <c r="H19" s="495"/>
      <c r="I19" s="495"/>
      <c r="J19" s="495"/>
      <c r="K19" s="495"/>
      <c r="L19" s="495"/>
      <c r="M19" s="495"/>
      <c r="N19" s="495"/>
      <c r="O19" s="495"/>
      <c r="P19" s="495"/>
      <c r="Q19" s="495"/>
      <c r="R19" s="495"/>
      <c r="S19" s="495"/>
      <c r="T19" s="495"/>
      <c r="U19" s="495"/>
      <c r="V19" s="496"/>
      <c r="W19" s="104" t="s">
        <v>158</v>
      </c>
    </row>
    <row r="20" spans="1:23" ht="25.5" customHeight="1">
      <c r="A20" s="488"/>
      <c r="B20" s="488"/>
      <c r="C20" s="488"/>
      <c r="D20" s="488"/>
      <c r="E20" s="488"/>
      <c r="F20" s="488"/>
      <c r="G20" s="488"/>
      <c r="H20" s="488"/>
      <c r="I20" s="488"/>
      <c r="J20" s="488"/>
      <c r="K20" s="488"/>
      <c r="L20" s="488"/>
      <c r="M20" s="488"/>
      <c r="N20" s="488"/>
      <c r="O20" s="488"/>
      <c r="P20" s="488"/>
      <c r="Q20" s="488"/>
      <c r="R20" s="488"/>
      <c r="S20" s="488"/>
      <c r="T20" s="488"/>
      <c r="U20" s="488"/>
      <c r="V20" s="488"/>
      <c r="W20" s="488"/>
    </row>
    <row r="21" spans="1:23" ht="25.5" customHeight="1">
      <c r="A21" s="488" t="s">
        <v>167</v>
      </c>
      <c r="B21" s="488"/>
      <c r="C21" s="488"/>
      <c r="D21" s="488"/>
      <c r="E21" s="488"/>
      <c r="F21" s="488"/>
      <c r="G21" s="488"/>
      <c r="H21" s="488"/>
      <c r="I21" s="488"/>
      <c r="J21" s="488"/>
      <c r="K21" s="488"/>
      <c r="L21" s="488"/>
      <c r="M21" s="488"/>
      <c r="N21" s="488"/>
      <c r="O21" s="488"/>
      <c r="P21" s="488"/>
      <c r="Q21" s="488"/>
      <c r="R21" s="488"/>
      <c r="S21" s="488"/>
      <c r="T21" s="488"/>
      <c r="U21" s="488"/>
      <c r="V21" s="488"/>
      <c r="W21" s="488"/>
    </row>
  </sheetData>
  <sheetProtection password="9207" sheet="1" objects="1" scenarios="1"/>
  <mergeCells count="31">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A21:W21"/>
    <mergeCell ref="C11:V11"/>
    <mergeCell ref="C13:V13"/>
    <mergeCell ref="C15:V15"/>
    <mergeCell ref="C17:V17"/>
    <mergeCell ref="C19:V19"/>
    <mergeCell ref="A20:W20"/>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積算表</vt:lpstr>
      <vt:lpstr>加算区分</vt:lpstr>
      <vt:lpstr>保育単価表（Ａ型）</vt:lpstr>
      <vt:lpstr>保育単価表（Ａ型）②</vt:lpstr>
      <vt:lpstr>積算表!Print_Area</vt:lpstr>
      <vt:lpstr>'保育単価表（Ａ型）'!Print_Area</vt:lpstr>
      <vt:lpstr>'保育単価表（Ａ型）'!Print_Titles</vt:lpstr>
      <vt:lpstr>単価表</vt:lpstr>
      <vt:lpstr>定員</vt:lpstr>
      <vt:lpstr>平均勤続年数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2019-09-09T06:05:31Z</cp:lastPrinted>
  <dcterms:created xsi:type="dcterms:W3CDTF">2017-06-06T04:26:55Z</dcterms:created>
  <dcterms:modified xsi:type="dcterms:W3CDTF">2019-09-09T06:19:01Z</dcterms:modified>
</cp:coreProperties>
</file>