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h-12-00000806\運営指導係\002_給付費・向上支援費\003_処遇改善\01_処遇改善\010_新制度_2015(H27)から\01　積算表\2019_積算表\020_処遇1積算表\"/>
    </mc:Choice>
  </mc:AlternateContent>
  <bookViews>
    <workbookView xWindow="0" yWindow="0" windowWidth="20490" windowHeight="7770" tabRatio="602"/>
  </bookViews>
  <sheets>
    <sheet name="積算表" sheetId="2" r:id="rId1"/>
    <sheet name="加算区分" sheetId="4" state="hidden" r:id="rId2"/>
    <sheet name="保育単価表" sheetId="5" state="hidden" r:id="rId3"/>
    <sheet name="保育単価表②" sheetId="6" state="hidden" r:id="rId4"/>
    <sheet name="元年度単価休日" sheetId="7" state="hidden" r:id="rId5"/>
  </sheets>
  <externalReferences>
    <externalReference r:id="rId6"/>
  </externalReferences>
  <definedNames>
    <definedName name="_Fill" localSheetId="1" hidden="1">#REF!</definedName>
    <definedName name="_Fill" localSheetId="4" hidden="1">#REF!</definedName>
    <definedName name="_Fill" hidden="1">#REF!</definedName>
    <definedName name="_Key1" localSheetId="1" hidden="1">#REF!</definedName>
    <definedName name="_Key1" localSheetId="4" hidden="1">#REF!</definedName>
    <definedName name="_Key1" hidden="1">#REF!</definedName>
    <definedName name="_Order1" hidden="1">255</definedName>
    <definedName name="_Sort" localSheetId="1" hidden="1">#REF!</definedName>
    <definedName name="_Sort" localSheetId="4" hidden="1">#REF!</definedName>
    <definedName name="_Sort" hidden="1">#REF!</definedName>
    <definedName name="_xlnm.Print_Area" localSheetId="4">元年度単価休日!$A$2:$K$20</definedName>
    <definedName name="_xlnm.Print_Area" localSheetId="0">積算表!$A$1:$AF$61</definedName>
    <definedName name="_xlnm.Print_Area" localSheetId="2">保育単価表!$A$1:$BC$74</definedName>
    <definedName name="_xlnm.Print_Titles" localSheetId="2">保育単価表!$B:$E,保育単価表!$1:$6</definedName>
    <definedName name="加算率">[1]加算区分!$C$12:$G$28</definedName>
    <definedName name="休日人数" localSheetId="4">[1]積算表!$AQ$29:$AR$44</definedName>
    <definedName name="休日人数">積算表!$AO$26:$AP$39</definedName>
    <definedName name="休日保育" localSheetId="4">[1]保育単価表!$T$22:$V$62</definedName>
    <definedName name="休日保育">保育単価表!$Z$19:$AC$62</definedName>
    <definedName name="市休日保育">元年度単価休日!$C$6:$K$20</definedName>
    <definedName name="単価表" localSheetId="4">[1]保育単価表!$A$6:$AK$74</definedName>
    <definedName name="単価表">保育単価表!$A$6:$BF$74</definedName>
    <definedName name="定員" localSheetId="4">[1]積算表!$AQ$1:$AR$19</definedName>
    <definedName name="定員">積算表!$AO$2:$AP$19</definedName>
    <definedName name="定員Ⅱ">積算表!#REF!</definedName>
    <definedName name="平均勤続年数" localSheetId="4">[1]加算区分!$B$12:$G$28</definedName>
    <definedName name="平均勤続年数">加算区分!$B$3:$F$14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2" l="1"/>
  <c r="R53" i="2" l="1"/>
  <c r="V53" i="2"/>
  <c r="M45" i="2"/>
  <c r="K40" i="2"/>
  <c r="AC55" i="2"/>
  <c r="U55" i="2"/>
  <c r="Q55" i="2"/>
  <c r="M46" i="2"/>
  <c r="G1" i="7" l="1"/>
  <c r="K56" i="2"/>
  <c r="M56" i="2" s="1"/>
  <c r="AP25" i="2"/>
  <c r="M35" i="2" s="1"/>
  <c r="AA35" i="2" l="1"/>
  <c r="S35" i="2"/>
  <c r="Q35" i="2"/>
  <c r="AC35" i="2"/>
  <c r="U35" i="2"/>
  <c r="Y35" i="2"/>
  <c r="AE35" i="2"/>
  <c r="W35" i="2"/>
  <c r="O35" i="2"/>
  <c r="Q21" i="2" l="1"/>
  <c r="L21" i="2"/>
  <c r="M47" i="2" l="1"/>
  <c r="Q57" i="2" l="1"/>
  <c r="AA16" i="2" l="1"/>
  <c r="AU5" i="2" s="1"/>
  <c r="S37" i="2" l="1"/>
  <c r="AA37" i="2"/>
  <c r="M37" i="2"/>
  <c r="W36" i="2"/>
  <c r="AE36" i="2"/>
  <c r="S33" i="2"/>
  <c r="AA33" i="2"/>
  <c r="M33" i="2"/>
  <c r="U37" i="2"/>
  <c r="AC37" i="2"/>
  <c r="Q36" i="2"/>
  <c r="Y36" i="2"/>
  <c r="O36" i="2"/>
  <c r="U33" i="2"/>
  <c r="AC33" i="2"/>
  <c r="AE32" i="2"/>
  <c r="W37" i="2"/>
  <c r="AE37" i="2"/>
  <c r="S36" i="2"/>
  <c r="AA36" i="2"/>
  <c r="M36" i="2"/>
  <c r="W33" i="2"/>
  <c r="AE33" i="2"/>
  <c r="AC32" i="2"/>
  <c r="Q37" i="2"/>
  <c r="Y37" i="2"/>
  <c r="O37" i="2"/>
  <c r="U36" i="2"/>
  <c r="AC36" i="2"/>
  <c r="Q33" i="2"/>
  <c r="Y33" i="2"/>
  <c r="O33" i="2"/>
  <c r="U57" i="2"/>
  <c r="F9" i="4"/>
  <c r="F14" i="4"/>
  <c r="F13" i="4"/>
  <c r="F12" i="4"/>
  <c r="F11" i="4"/>
  <c r="F10" i="4"/>
  <c r="F8" i="4"/>
  <c r="F7" i="4"/>
  <c r="F6" i="4"/>
  <c r="F5" i="4"/>
  <c r="F4" i="4"/>
  <c r="F3" i="4"/>
  <c r="U1" i="2"/>
  <c r="AU6" i="2" l="1"/>
  <c r="AU8" i="2"/>
  <c r="AU7" i="2"/>
  <c r="AE39" i="2" s="1"/>
  <c r="AC57" i="2"/>
  <c r="M59" i="2" s="1"/>
  <c r="AU9" i="2"/>
  <c r="AC40" i="2" l="1"/>
  <c r="AC39" i="2"/>
  <c r="AE40" i="2"/>
  <c r="M60" i="2"/>
  <c r="M25" i="2" s="1"/>
  <c r="W32" i="2"/>
  <c r="U32" i="2"/>
  <c r="S32" i="2"/>
  <c r="Q32" i="2"/>
  <c r="M32" i="2"/>
  <c r="O32" i="2"/>
  <c r="AA32" i="2"/>
  <c r="AA34" i="2"/>
  <c r="Y32" i="2"/>
  <c r="Y34" i="2"/>
  <c r="M38" i="2" l="1"/>
  <c r="M39" i="2"/>
  <c r="M40" i="2"/>
  <c r="M43" i="2" s="1"/>
  <c r="W39" i="2"/>
  <c r="W42" i="2" s="1"/>
  <c r="W40" i="2"/>
  <c r="Q38" i="2"/>
  <c r="Q48" i="2" s="1"/>
  <c r="Q39" i="2"/>
  <c r="Q40" i="2"/>
  <c r="Q43" i="2" s="1"/>
  <c r="Y39" i="2"/>
  <c r="Y40" i="2"/>
  <c r="Y43" i="2" s="1"/>
  <c r="AA39" i="2"/>
  <c r="AA42" i="2" s="1"/>
  <c r="AA40" i="2"/>
  <c r="AA43" i="2" s="1"/>
  <c r="S39" i="2"/>
  <c r="S40" i="2"/>
  <c r="S43" i="2" s="1"/>
  <c r="O38" i="2"/>
  <c r="O39" i="2"/>
  <c r="O42" i="2" s="1"/>
  <c r="O40" i="2"/>
  <c r="O43" i="2" s="1"/>
  <c r="U39" i="2"/>
  <c r="U42" i="2" s="1"/>
  <c r="U40" i="2"/>
  <c r="U43" i="2" s="1"/>
  <c r="M48" i="2"/>
  <c r="M49" i="2" s="1"/>
  <c r="S42" i="2"/>
  <c r="Y42" i="2"/>
  <c r="W43" i="2"/>
  <c r="AE42" i="2"/>
  <c r="AE43" i="2"/>
  <c r="M42" i="2"/>
  <c r="Q42" i="2"/>
  <c r="AC43" i="2"/>
  <c r="AC42" i="2"/>
  <c r="O48" i="2"/>
  <c r="O49" i="2" s="1"/>
  <c r="Y38" i="2"/>
  <c r="Y48" i="2" s="1"/>
  <c r="AE38" i="2"/>
  <c r="AA38" i="2"/>
  <c r="W38" i="2"/>
  <c r="W48" i="2" s="1"/>
  <c r="AC38" i="2"/>
  <c r="S38" i="2"/>
  <c r="S48" i="2" s="1"/>
  <c r="U38" i="2"/>
  <c r="U48" i="2" s="1"/>
  <c r="Q49" i="2" l="1"/>
  <c r="AE48" i="2"/>
  <c r="AE49" i="2" s="1"/>
  <c r="AC48" i="2"/>
  <c r="AC49" i="2" s="1"/>
  <c r="U49" i="2"/>
  <c r="W49" i="2"/>
  <c r="AA48" i="2"/>
  <c r="AA49" i="2" s="1"/>
  <c r="S49" i="2"/>
  <c r="Y49" i="2"/>
  <c r="M52" i="2" l="1"/>
  <c r="M24" i="2" s="1"/>
  <c r="M51" i="2"/>
  <c r="M50" i="2" s="1"/>
  <c r="M58" i="2" l="1"/>
  <c r="M23" i="2"/>
</calcChain>
</file>

<file path=xl/sharedStrings.xml><?xml version="1.0" encoding="utf-8"?>
<sst xmlns="http://schemas.openxmlformats.org/spreadsheetml/2006/main" count="1076" uniqueCount="336">
  <si>
    <t>区</t>
    <rPh sb="0" eb="1">
      <t>ク</t>
    </rPh>
    <phoneticPr fontId="4"/>
  </si>
  <si>
    <t>保育所</t>
    <rPh sb="0" eb="2">
      <t>ホイク</t>
    </rPh>
    <rPh sb="2" eb="3">
      <t>ショ</t>
    </rPh>
    <phoneticPr fontId="4"/>
  </si>
  <si>
    <t>施設・事業種別</t>
    <rPh sb="0" eb="2">
      <t>シセツ</t>
    </rPh>
    <rPh sb="3" eb="5">
      <t>ジギョウ</t>
    </rPh>
    <rPh sb="5" eb="7">
      <t>シュベツ</t>
    </rPh>
    <phoneticPr fontId="8"/>
  </si>
  <si>
    <t>施設・事業所番号</t>
    <rPh sb="0" eb="2">
      <t>シセツ</t>
    </rPh>
    <rPh sb="3" eb="6">
      <t>ジギョウショ</t>
    </rPh>
    <rPh sb="6" eb="8">
      <t>バンゴウ</t>
    </rPh>
    <phoneticPr fontId="8"/>
  </si>
  <si>
    <t>施設・事業所名</t>
    <rPh sb="0" eb="2">
      <t>シセツ</t>
    </rPh>
    <rPh sb="3" eb="6">
      <t>ジギョウショ</t>
    </rPh>
    <rPh sb="6" eb="7">
      <t>メイ</t>
    </rPh>
    <phoneticPr fontId="8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</si>
  <si>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</si>
  <si>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</si>
  <si>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※必ず賃金改善計画書と一緒に送付してください。</t>
    <rPh sb="1" eb="2">
      <t>カナラ</t>
    </rPh>
    <rPh sb="3" eb="5">
      <t>チンギン</t>
    </rPh>
    <rPh sb="5" eb="7">
      <t>カイゼン</t>
    </rPh>
    <rPh sb="7" eb="9">
      <t>ケイカク</t>
    </rPh>
    <rPh sb="9" eb="10">
      <t>ショ</t>
    </rPh>
    <rPh sb="11" eb="13">
      <t>イッショ</t>
    </rPh>
    <rPh sb="14" eb="16">
      <t>ソウフ</t>
    </rPh>
    <phoneticPr fontId="4"/>
  </si>
  <si>
    <t>※黄欄には加算見込額が表示されます。賃金改善計画書に加算見込額の数字をそのまま記入してください。</t>
    <phoneticPr fontId="4"/>
  </si>
  <si>
    <t>利用定員</t>
    <rPh sb="0" eb="2">
      <t>リヨウ</t>
    </rPh>
    <rPh sb="2" eb="4">
      <t>テイイン</t>
    </rPh>
    <phoneticPr fontId="8"/>
  </si>
  <si>
    <t>定員区分</t>
    <rPh sb="0" eb="2">
      <t>テイイン</t>
    </rPh>
    <rPh sb="2" eb="4">
      <t>クブン</t>
    </rPh>
    <phoneticPr fontId="8"/>
  </si>
  <si>
    <t>実施月数
（通常12月）</t>
    <phoneticPr fontId="4"/>
  </si>
  <si>
    <t>基礎分</t>
    <rPh sb="0" eb="2">
      <t>キソ</t>
    </rPh>
    <rPh sb="2" eb="3">
      <t>ブン</t>
    </rPh>
    <phoneticPr fontId="4"/>
  </si>
  <si>
    <t>賃金改善要件分</t>
    <rPh sb="0" eb="2">
      <t>チンギン</t>
    </rPh>
    <rPh sb="2" eb="4">
      <t>カイゼン</t>
    </rPh>
    <rPh sb="4" eb="6">
      <t>ヨウケン</t>
    </rPh>
    <rPh sb="6" eb="7">
      <t>ブン</t>
    </rPh>
    <phoneticPr fontId="8"/>
  </si>
  <si>
    <t>うちｷｬﾘｱﾊﾟｽ要件</t>
    <rPh sb="9" eb="11">
      <t>ヨウケン</t>
    </rPh>
    <phoneticPr fontId="8"/>
  </si>
  <si>
    <t>定員</t>
    <rPh sb="0" eb="2">
      <t>テイイン</t>
    </rPh>
    <phoneticPr fontId="14"/>
  </si>
  <si>
    <t>４歳以上児</t>
    <rPh sb="1" eb="4">
      <t>サイイジョウ</t>
    </rPh>
    <rPh sb="4" eb="5">
      <t>ジ</t>
    </rPh>
    <phoneticPr fontId="8"/>
  </si>
  <si>
    <t>３歳児</t>
    <rPh sb="1" eb="3">
      <t>サイジ</t>
    </rPh>
    <phoneticPr fontId="8"/>
  </si>
  <si>
    <t>２歳児</t>
    <rPh sb="1" eb="2">
      <t>サイ</t>
    </rPh>
    <rPh sb="2" eb="3">
      <t>ジ</t>
    </rPh>
    <phoneticPr fontId="8"/>
  </si>
  <si>
    <t>１歳児</t>
    <rPh sb="1" eb="2">
      <t>サイ</t>
    </rPh>
    <rPh sb="2" eb="3">
      <t>ジ</t>
    </rPh>
    <phoneticPr fontId="8"/>
  </si>
  <si>
    <t>乳児</t>
    <rPh sb="0" eb="2">
      <t>ニュウジ</t>
    </rPh>
    <phoneticPr fontId="8"/>
  </si>
  <si>
    <t>職員一人当たりの
平均勤続年数</t>
    <phoneticPr fontId="8"/>
  </si>
  <si>
    <t>賃金改善要件分</t>
    <rPh sb="0" eb="2">
      <t>チンギン</t>
    </rPh>
    <rPh sb="2" eb="4">
      <t>カイゼン</t>
    </rPh>
    <rPh sb="4" eb="6">
      <t>ヨウケン</t>
    </rPh>
    <rPh sb="6" eb="7">
      <t>ブン</t>
    </rPh>
    <phoneticPr fontId="4"/>
  </si>
  <si>
    <t>合計</t>
    <rPh sb="0" eb="2">
      <t>ゴウケイ</t>
    </rPh>
    <phoneticPr fontId="4"/>
  </si>
  <si>
    <t>１年未満</t>
    <phoneticPr fontId="8"/>
  </si>
  <si>
    <t>１年以上２年未満</t>
    <phoneticPr fontId="8"/>
  </si>
  <si>
    <t>２年以上３年未満</t>
    <phoneticPr fontId="8"/>
  </si>
  <si>
    <t>３年以上４年未満</t>
    <phoneticPr fontId="8"/>
  </si>
  <si>
    <t>４年以上５年未満</t>
    <phoneticPr fontId="8"/>
  </si>
  <si>
    <t>５年以上６年未満</t>
    <phoneticPr fontId="8"/>
  </si>
  <si>
    <t>６年以上７年未満</t>
    <phoneticPr fontId="8"/>
  </si>
  <si>
    <t>７年以上８年未満</t>
    <phoneticPr fontId="8"/>
  </si>
  <si>
    <t>８年以上９年未満</t>
    <phoneticPr fontId="8"/>
  </si>
  <si>
    <t>９年以上１０年未満</t>
    <phoneticPr fontId="8"/>
  </si>
  <si>
    <t>１０年以上１１年未満</t>
    <phoneticPr fontId="8"/>
  </si>
  <si>
    <t>１１年以上１２年未満</t>
    <phoneticPr fontId="8"/>
  </si>
  <si>
    <t>地域
区分</t>
    <rPh sb="0" eb="2">
      <t>チイキ</t>
    </rPh>
    <rPh sb="3" eb="5">
      <t>クブン</t>
    </rPh>
    <phoneticPr fontId="8"/>
  </si>
  <si>
    <t>認定
区分</t>
    <rPh sb="0" eb="2">
      <t>ニンテイ</t>
    </rPh>
    <rPh sb="3" eb="5">
      <t>クブン</t>
    </rPh>
    <phoneticPr fontId="14"/>
  </si>
  <si>
    <t>年齢区分</t>
    <rPh sb="0" eb="2">
      <t>ネンレイ</t>
    </rPh>
    <rPh sb="2" eb="4">
      <t>クブン</t>
    </rPh>
    <phoneticPr fontId="8"/>
  </si>
  <si>
    <t>保育必要量区分　⑤</t>
    <rPh sb="0" eb="2">
      <t>ホイク</t>
    </rPh>
    <rPh sb="2" eb="5">
      <t>ヒツヨウリョウ</t>
    </rPh>
    <rPh sb="5" eb="7">
      <t>クブン</t>
    </rPh>
    <phoneticPr fontId="14"/>
  </si>
  <si>
    <t>処遇改善等加算Ⅰ</t>
    <phoneticPr fontId="14"/>
  </si>
  <si>
    <t>所長設置加算</t>
    <rPh sb="0" eb="2">
      <t>ショチョウ</t>
    </rPh>
    <rPh sb="2" eb="4">
      <t>セッチ</t>
    </rPh>
    <rPh sb="4" eb="6">
      <t>カサン</t>
    </rPh>
    <phoneticPr fontId="14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</si>
  <si>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14"/>
  </si>
  <si>
    <t>休日保育加算</t>
    <rPh sb="0" eb="2">
      <t>キュウジツ</t>
    </rPh>
    <rPh sb="2" eb="4">
      <t>ホイク</t>
    </rPh>
    <rPh sb="4" eb="6">
      <t>カサン</t>
    </rPh>
    <phoneticPr fontId="14"/>
  </si>
  <si>
    <t>夜間保育加算</t>
    <rPh sb="0" eb="2">
      <t>ヤカン</t>
    </rPh>
    <rPh sb="2" eb="4">
      <t>ホイク</t>
    </rPh>
    <rPh sb="4" eb="6">
      <t>カサン</t>
    </rPh>
    <phoneticPr fontId="14"/>
  </si>
  <si>
    <t>減価償却費加算</t>
    <rPh sb="0" eb="2">
      <t>ゲンカ</t>
    </rPh>
    <rPh sb="2" eb="5">
      <t>ショウキャクヒ</t>
    </rPh>
    <rPh sb="5" eb="7">
      <t>カサン</t>
    </rPh>
    <phoneticPr fontId="14"/>
  </si>
  <si>
    <t>賃借料加算</t>
    <rPh sb="0" eb="3">
      <t>チンシャクリョウ</t>
    </rPh>
    <rPh sb="3" eb="5">
      <t>カサン</t>
    </rPh>
    <phoneticPr fontId="14"/>
  </si>
  <si>
    <t>チーム保育推進加算</t>
    <rPh sb="3" eb="5">
      <t>ホイク</t>
    </rPh>
    <rPh sb="5" eb="7">
      <t>スイシン</t>
    </rPh>
    <rPh sb="7" eb="9">
      <t>カサン</t>
    </rPh>
    <phoneticPr fontId="14"/>
  </si>
  <si>
    <t>分園の場合</t>
    <rPh sb="0" eb="2">
      <t>ブンエン</t>
    </rPh>
    <rPh sb="3" eb="5">
      <t>バアイ</t>
    </rPh>
    <phoneticPr fontId="14"/>
  </si>
  <si>
    <t>常態的に土曜日に閉所する場合</t>
    <rPh sb="0" eb="3">
      <t>ジョウタイテキ</t>
    </rPh>
    <rPh sb="4" eb="7">
      <t>ドヨウビ</t>
    </rPh>
    <rPh sb="8" eb="10">
      <t>ヘイショ</t>
    </rPh>
    <rPh sb="12" eb="14">
      <t>バアイ</t>
    </rPh>
    <phoneticPr fontId="14"/>
  </si>
  <si>
    <t>定員を恒常的に超過する場合</t>
    <rPh sb="0" eb="2">
      <t>テイイン</t>
    </rPh>
    <rPh sb="3" eb="6">
      <t>コウジョウテキ</t>
    </rPh>
    <rPh sb="7" eb="9">
      <t>チョウカ</t>
    </rPh>
    <rPh sb="11" eb="13">
      <t>バアイ</t>
    </rPh>
    <phoneticPr fontId="14"/>
  </si>
  <si>
    <t>保育標準時間認定</t>
    <rPh sb="0" eb="2">
      <t>ホイク</t>
    </rPh>
    <rPh sb="2" eb="4">
      <t>ヒョウジュン</t>
    </rPh>
    <rPh sb="4" eb="6">
      <t>ジカン</t>
    </rPh>
    <rPh sb="6" eb="8">
      <t>ニンテイ</t>
    </rPh>
    <phoneticPr fontId="14"/>
  </si>
  <si>
    <t>保育短時間認定</t>
    <rPh sb="0" eb="2">
      <t>ホイク</t>
    </rPh>
    <rPh sb="2" eb="3">
      <t>タン</t>
    </rPh>
    <rPh sb="3" eb="5">
      <t>ジカン</t>
    </rPh>
    <rPh sb="5" eb="7">
      <t>ニンテイ</t>
    </rPh>
    <phoneticPr fontId="14"/>
  </si>
  <si>
    <t>基本分単価</t>
    <rPh sb="0" eb="2">
      <t>キホン</t>
    </rPh>
    <rPh sb="2" eb="3">
      <t>ブン</t>
    </rPh>
    <rPh sb="3" eb="4">
      <t>タン</t>
    </rPh>
    <rPh sb="4" eb="5">
      <t>アタイ</t>
    </rPh>
    <phoneticPr fontId="8"/>
  </si>
  <si>
    <t>加算額</t>
    <rPh sb="0" eb="3">
      <t>カサンガク</t>
    </rPh>
    <phoneticPr fontId="14"/>
  </si>
  <si>
    <t>（注）</t>
    <phoneticPr fontId="14"/>
  </si>
  <si>
    <t>（注）</t>
    <rPh sb="0" eb="3">
      <t>チュウ</t>
    </rPh>
    <phoneticPr fontId="8"/>
  </si>
  <si>
    <t>標　準</t>
    <rPh sb="0" eb="1">
      <t>シルベ</t>
    </rPh>
    <rPh sb="2" eb="3">
      <t>ジュン</t>
    </rPh>
    <phoneticPr fontId="14"/>
  </si>
  <si>
    <t>都市部</t>
    <rPh sb="0" eb="3">
      <t>トシブ</t>
    </rPh>
    <phoneticPr fontId="14"/>
  </si>
  <si>
    <t>①</t>
    <phoneticPr fontId="14"/>
  </si>
  <si>
    <t>②</t>
    <phoneticPr fontId="14"/>
  </si>
  <si>
    <t>③</t>
    <phoneticPr fontId="14"/>
  </si>
  <si>
    <t>④</t>
    <phoneticPr fontId="14"/>
  </si>
  <si>
    <t>⑦</t>
    <phoneticPr fontId="14"/>
  </si>
  <si>
    <t>⑧</t>
    <phoneticPr fontId="14"/>
  </si>
  <si>
    <t>⑨</t>
    <phoneticPr fontId="14"/>
  </si>
  <si>
    <t>⑩</t>
    <phoneticPr fontId="14"/>
  </si>
  <si>
    <t>⑪</t>
    <phoneticPr fontId="14"/>
  </si>
  <si>
    <t>⑬</t>
    <phoneticPr fontId="14"/>
  </si>
  <si>
    <t>⑭</t>
    <phoneticPr fontId="14"/>
  </si>
  <si>
    <t>⑮</t>
    <phoneticPr fontId="14"/>
  </si>
  <si>
    <t>⑯</t>
    <phoneticPr fontId="14"/>
  </si>
  <si>
    <t>⑰</t>
    <phoneticPr fontId="14"/>
  </si>
  <si>
    <t>　20人</t>
    <rPh sb="3" eb="4">
      <t>ニン</t>
    </rPh>
    <phoneticPr fontId="8"/>
  </si>
  <si>
    <t>2号</t>
    <rPh sb="1" eb="2">
      <t>ゴウ</t>
    </rPh>
    <phoneticPr fontId="14"/>
  </si>
  <si>
    <t>４歳以上児</t>
    <rPh sb="1" eb="2">
      <t>サイ</t>
    </rPh>
    <rPh sb="2" eb="4">
      <t>イジョウ</t>
    </rPh>
    <rPh sb="4" eb="5">
      <t>ジ</t>
    </rPh>
    <phoneticPr fontId="8"/>
  </si>
  <si>
    <t>×加算率</t>
    <rPh sb="1" eb="3">
      <t>カサン</t>
    </rPh>
    <rPh sb="3" eb="4">
      <t>リツ</t>
    </rPh>
    <phoneticPr fontId="14"/>
  </si>
  <si>
    <t>＋</t>
  </si>
  <si>
    <t>Ａ地域</t>
    <rPh sb="1" eb="3">
      <t>チイキ</t>
    </rPh>
    <phoneticPr fontId="14"/>
  </si>
  <si>
    <t>ａ地域</t>
    <rPh sb="1" eb="3">
      <t>チイキ</t>
    </rPh>
    <phoneticPr fontId="14"/>
  </si>
  <si>
    <t>Ｂ地域</t>
    <rPh sb="1" eb="3">
      <t>チイキ</t>
    </rPh>
    <phoneticPr fontId="14"/>
  </si>
  <si>
    <t>ｂ地域</t>
    <rPh sb="1" eb="3">
      <t>チイキ</t>
    </rPh>
    <phoneticPr fontId="14"/>
  </si>
  <si>
    <t>3号</t>
    <rPh sb="1" eb="2">
      <t>ゴウ</t>
    </rPh>
    <phoneticPr fontId="14"/>
  </si>
  <si>
    <t>１、２歳児</t>
    <rPh sb="3" eb="5">
      <t>サイジ</t>
    </rPh>
    <phoneticPr fontId="8"/>
  </si>
  <si>
    <t>Ｃ地域</t>
    <rPh sb="1" eb="3">
      <t>チイキ</t>
    </rPh>
    <phoneticPr fontId="14"/>
  </si>
  <si>
    <t>ｃ地域</t>
    <rPh sb="1" eb="3">
      <t>チイキ</t>
    </rPh>
    <phoneticPr fontId="14"/>
  </si>
  <si>
    <t>Ｄ地域</t>
    <rPh sb="1" eb="3">
      <t>チイキ</t>
    </rPh>
    <phoneticPr fontId="14"/>
  </si>
  <si>
    <t>ｄ地域</t>
    <rPh sb="1" eb="3">
      <t>チイキ</t>
    </rPh>
    <phoneticPr fontId="14"/>
  </si>
  <si>
    <t>　21人
　　から
　30人
　　まで</t>
    <rPh sb="3" eb="4">
      <t>ニン</t>
    </rPh>
    <rPh sb="13" eb="14">
      <t>ニン</t>
    </rPh>
    <phoneticPr fontId="8"/>
  </si>
  <si>
    <t>　31人
　　から
　40人
　　まで</t>
    <rPh sb="3" eb="4">
      <t>ニン</t>
    </rPh>
    <rPh sb="13" eb="14">
      <t>ニン</t>
    </rPh>
    <phoneticPr fontId="8"/>
  </si>
  <si>
    <t>　41人
　　から
　50人
　　まで</t>
    <rPh sb="3" eb="4">
      <t>ニン</t>
    </rPh>
    <rPh sb="13" eb="14">
      <t>ニン</t>
    </rPh>
    <phoneticPr fontId="8"/>
  </si>
  <si>
    <t>休日保育の年間延べ利用子ども数</t>
    <rPh sb="0" eb="2">
      <t>キュウジツ</t>
    </rPh>
    <rPh sb="2" eb="4">
      <t>ホイク</t>
    </rPh>
    <rPh sb="5" eb="7">
      <t>ネンカン</t>
    </rPh>
    <rPh sb="7" eb="8">
      <t>ノ</t>
    </rPh>
    <rPh sb="9" eb="11">
      <t>リヨウ</t>
    </rPh>
    <rPh sb="11" eb="12">
      <t>コ</t>
    </rPh>
    <rPh sb="14" eb="15">
      <t>スウ</t>
    </rPh>
    <phoneticPr fontId="14"/>
  </si>
  <si>
    <t>　 　　 ～　210人</t>
    <rPh sb="10" eb="11">
      <t>ニン</t>
    </rPh>
    <phoneticPr fontId="14"/>
  </si>
  <si>
    <t>　51人
　　から
　60人
　　まで</t>
    <rPh sb="3" eb="4">
      <t>ニン</t>
    </rPh>
    <rPh sb="13" eb="14">
      <t>ニン</t>
    </rPh>
    <phoneticPr fontId="8"/>
  </si>
  <si>
    <t>＋</t>
    <phoneticPr fontId="14"/>
  </si>
  <si>
    <t>－</t>
    <phoneticPr fontId="14"/>
  </si>
  <si>
    <t>　 211人～　279人</t>
    <rPh sb="5" eb="6">
      <t>ニン</t>
    </rPh>
    <rPh sb="11" eb="12">
      <t>ニン</t>
    </rPh>
    <phoneticPr fontId="14"/>
  </si>
  <si>
    <t>　61人
　　から
　70人
　　まで</t>
    <rPh sb="3" eb="4">
      <t>ニン</t>
    </rPh>
    <rPh sb="13" eb="14">
      <t>ニン</t>
    </rPh>
    <phoneticPr fontId="8"/>
  </si>
  <si>
    <t>　 280人～　349人</t>
    <rPh sb="5" eb="6">
      <t>ニン</t>
    </rPh>
    <rPh sb="11" eb="12">
      <t>ニン</t>
    </rPh>
    <phoneticPr fontId="14"/>
  </si>
  <si>
    <t>　71人
　　から
　80人
　　まで</t>
    <rPh sb="3" eb="4">
      <t>ニン</t>
    </rPh>
    <rPh sb="13" eb="14">
      <t>ニン</t>
    </rPh>
    <phoneticPr fontId="8"/>
  </si>
  <si>
    <t xml:space="preserve"> 　350人～　419人</t>
    <rPh sb="5" eb="6">
      <t>ニン</t>
    </rPh>
    <rPh sb="11" eb="12">
      <t>ニン</t>
    </rPh>
    <phoneticPr fontId="14"/>
  </si>
  <si>
    <t>　 420人～　489人</t>
    <rPh sb="5" eb="6">
      <t>ニン</t>
    </rPh>
    <rPh sb="11" eb="12">
      <t>ニン</t>
    </rPh>
    <phoneticPr fontId="14"/>
  </si>
  <si>
    <t>　81人
　　から
　90人
　　まで</t>
    <rPh sb="3" eb="4">
      <t>ニン</t>
    </rPh>
    <rPh sb="13" eb="14">
      <t>ニン</t>
    </rPh>
    <phoneticPr fontId="8"/>
  </si>
  <si>
    <t xml:space="preserve"> 　490人～　559人</t>
    <rPh sb="5" eb="6">
      <t>ニン</t>
    </rPh>
    <rPh sb="11" eb="12">
      <t>ニン</t>
    </rPh>
    <phoneticPr fontId="14"/>
  </si>
  <si>
    <t>　91人
　　から
　100人
　　まで</t>
    <rPh sb="3" eb="4">
      <t>ニン</t>
    </rPh>
    <rPh sb="14" eb="15">
      <t>ニン</t>
    </rPh>
    <phoneticPr fontId="8"/>
  </si>
  <si>
    <t>(⑥＋⑦＋⑧)</t>
    <phoneticPr fontId="14"/>
  </si>
  <si>
    <t>　 560人～　629人</t>
    <rPh sb="5" eb="6">
      <t>ニン</t>
    </rPh>
    <rPh sb="11" eb="12">
      <t>ニン</t>
    </rPh>
    <phoneticPr fontId="14"/>
  </si>
  <si>
    <t>各月初日の</t>
    <rPh sb="0" eb="2">
      <t>カクツキ</t>
    </rPh>
    <rPh sb="2" eb="4">
      <t>ショニチ</t>
    </rPh>
    <phoneticPr fontId="14"/>
  </si>
  <si>
    <t>利用子ども数</t>
    <rPh sb="0" eb="2">
      <t>リヨウ</t>
    </rPh>
    <rPh sb="2" eb="3">
      <t>コ</t>
    </rPh>
    <rPh sb="5" eb="6">
      <t>スウ</t>
    </rPh>
    <phoneticPr fontId="14"/>
  </si>
  <si>
    <t>　101人
　　から
　110人
　　まで</t>
    <rPh sb="4" eb="5">
      <t>ニン</t>
    </rPh>
    <rPh sb="15" eb="16">
      <t>ニン</t>
    </rPh>
    <phoneticPr fontId="8"/>
  </si>
  <si>
    <t>　 630人～　699人</t>
    <rPh sb="5" eb="6">
      <t>ニン</t>
    </rPh>
    <rPh sb="11" eb="12">
      <t>ニン</t>
    </rPh>
    <phoneticPr fontId="14"/>
  </si>
  <si>
    <t xml:space="preserve"> 　700人～　769人</t>
    <rPh sb="5" eb="6">
      <t>ニン</t>
    </rPh>
    <rPh sb="11" eb="12">
      <t>ニン</t>
    </rPh>
    <phoneticPr fontId="14"/>
  </si>
  <si>
    <t>　111人
　　から
　120人
　　まで</t>
    <rPh sb="4" eb="5">
      <t>ニン</t>
    </rPh>
    <rPh sb="15" eb="16">
      <t>ニン</t>
    </rPh>
    <phoneticPr fontId="8"/>
  </si>
  <si>
    <t xml:space="preserve"> 　770人～　839人</t>
    <rPh sb="5" eb="6">
      <t>ニン</t>
    </rPh>
    <rPh sb="11" eb="12">
      <t>ニン</t>
    </rPh>
    <phoneticPr fontId="14"/>
  </si>
  <si>
    <t>　121人
　　から
　130人
　　まで</t>
    <rPh sb="4" eb="5">
      <t>ニン</t>
    </rPh>
    <rPh sb="15" eb="16">
      <t>ニン</t>
    </rPh>
    <phoneticPr fontId="8"/>
  </si>
  <si>
    <t>　 840人～　909人</t>
    <rPh sb="5" eb="6">
      <t>ニン</t>
    </rPh>
    <rPh sb="11" eb="12">
      <t>ニン</t>
    </rPh>
    <phoneticPr fontId="14"/>
  </si>
  <si>
    <t>　131人
　　から
　140人
　　まで</t>
    <rPh sb="4" eb="5">
      <t>ニン</t>
    </rPh>
    <rPh sb="15" eb="16">
      <t>ニン</t>
    </rPh>
    <phoneticPr fontId="8"/>
  </si>
  <si>
    <t xml:space="preserve"> 　910人～　979人</t>
    <rPh sb="5" eb="6">
      <t>ニン</t>
    </rPh>
    <rPh sb="11" eb="12">
      <t>ニン</t>
    </rPh>
    <phoneticPr fontId="14"/>
  </si>
  <si>
    <t>　 980人～1,049人</t>
    <rPh sb="5" eb="6">
      <t>ニン</t>
    </rPh>
    <rPh sb="12" eb="13">
      <t>ニン</t>
    </rPh>
    <phoneticPr fontId="14"/>
  </si>
  <si>
    <t>　141人
　　から
　150人
　　まで</t>
    <rPh sb="4" eb="5">
      <t>ニン</t>
    </rPh>
    <rPh sb="15" eb="16">
      <t>ニン</t>
    </rPh>
    <phoneticPr fontId="8"/>
  </si>
  <si>
    <t xml:space="preserve"> 1,050人～</t>
    <rPh sb="6" eb="7">
      <t>ニン</t>
    </rPh>
    <phoneticPr fontId="14"/>
  </si>
  <si>
    <t>　151人
　　から
　160人
　　まで</t>
    <rPh sb="4" eb="5">
      <t>ニン</t>
    </rPh>
    <rPh sb="15" eb="16">
      <t>ニン</t>
    </rPh>
    <phoneticPr fontId="8"/>
  </si>
  <si>
    <t>　161人
　　から
　170人
　　まで</t>
    <rPh sb="4" eb="5">
      <t>ニン</t>
    </rPh>
    <rPh sb="15" eb="16">
      <t>ニン</t>
    </rPh>
    <phoneticPr fontId="8"/>
  </si>
  <si>
    <t>　171人
　　以上</t>
    <rPh sb="4" eb="5">
      <t>ニン</t>
    </rPh>
    <rPh sb="8" eb="10">
      <t>イジョウ</t>
    </rPh>
    <phoneticPr fontId="8"/>
  </si>
  <si>
    <t>16/100
地域</t>
    <phoneticPr fontId="8"/>
  </si>
  <si>
    <t>÷</t>
    <phoneticPr fontId="14"/>
  </si>
  <si>
    <t>加算部分２</t>
    <rPh sb="0" eb="2">
      <t>カサン</t>
    </rPh>
    <rPh sb="2" eb="4">
      <t>ブブン</t>
    </rPh>
    <phoneticPr fontId="14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</si>
  <si>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8"/>
  </si>
  <si>
    <t>基本額</t>
    <phoneticPr fontId="8"/>
  </si>
  <si>
    <t>処遇改善等加算</t>
    <rPh sb="0" eb="2">
      <t>ショグウ</t>
    </rPh>
    <rPh sb="2" eb="4">
      <t>カイゼン</t>
    </rPh>
    <rPh sb="4" eb="5">
      <t>トウ</t>
    </rPh>
    <rPh sb="5" eb="7">
      <t>カサン</t>
    </rPh>
    <phoneticPr fontId="8"/>
  </si>
  <si>
    <t>※各月初日の利用子どもの単価に加算</t>
    <rPh sb="1" eb="3">
      <t>カクツキ</t>
    </rPh>
    <rPh sb="3" eb="5">
      <t>ショニチ</t>
    </rPh>
    <rPh sb="6" eb="8">
      <t>リヨウ</t>
    </rPh>
    <rPh sb="8" eb="9">
      <t>コ</t>
    </rPh>
    <rPh sb="12" eb="14">
      <t>タンカ</t>
    </rPh>
    <rPh sb="15" eb="17">
      <t>カサン</t>
    </rPh>
    <phoneticPr fontId="8"/>
  </si>
  <si>
    <t>（</t>
    <phoneticPr fontId="8"/>
  </si>
  <si>
    <t>＋</t>
    <phoneticPr fontId="8"/>
  </si>
  <si>
    <t>）</t>
    <phoneticPr fontId="8"/>
  </si>
  <si>
    <t>÷各月初日の利用子ども数</t>
    <phoneticPr fontId="8"/>
  </si>
  <si>
    <t>療育支援加算</t>
    <rPh sb="0" eb="2">
      <t>リョウイク</t>
    </rPh>
    <rPh sb="2" eb="4">
      <t>シエン</t>
    </rPh>
    <rPh sb="4" eb="6">
      <t>カサン</t>
    </rPh>
    <phoneticPr fontId="8"/>
  </si>
  <si>
    <t>⑲</t>
    <phoneticPr fontId="8"/>
  </si>
  <si>
    <t>Ａ</t>
    <phoneticPr fontId="8"/>
  </si>
  <si>
    <t>基本額</t>
    <phoneticPr fontId="8"/>
  </si>
  <si>
    <t>※以下の区分に応じて、各月初日の利用子どもの単価に加算
　Ａ：特別児童扶養手当支給対象児童受入施設
　Ｂ：それ以外の障害児受入施設</t>
    <rPh sb="1" eb="3">
      <t>イカ</t>
    </rPh>
    <rPh sb="4" eb="6">
      <t>クブン</t>
    </rPh>
    <rPh sb="7" eb="8">
      <t>オウ</t>
    </rPh>
    <rPh sb="11" eb="13">
      <t>カクツキ</t>
    </rPh>
    <rPh sb="13" eb="15">
      <t>ショニチ</t>
    </rPh>
    <rPh sb="16" eb="18">
      <t>リヨウ</t>
    </rPh>
    <rPh sb="18" eb="19">
      <t>コ</t>
    </rPh>
    <rPh sb="22" eb="24">
      <t>タンカ</t>
    </rPh>
    <rPh sb="25" eb="27">
      <t>カサン</t>
    </rPh>
    <phoneticPr fontId="8"/>
  </si>
  <si>
    <t>（</t>
    <phoneticPr fontId="8"/>
  </si>
  <si>
    <t>Ｂ</t>
    <phoneticPr fontId="8"/>
  </si>
  <si>
    <t>）</t>
    <phoneticPr fontId="8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</si>
  <si>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8"/>
  </si>
  <si>
    <t>⑳</t>
    <phoneticPr fontId="8"/>
  </si>
  <si>
    <t>＋</t>
    <phoneticPr fontId="8"/>
  </si>
  <si>
    <t>÷各月初日の利用子ども数</t>
    <phoneticPr fontId="8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</si>
  <si>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14"/>
  </si>
  <si>
    <t>　以下の加算を合算した額を各月初日の利用子ども数で除した額</t>
    <rPh sb="1" eb="3">
      <t>イカ</t>
    </rPh>
    <rPh sb="4" eb="6">
      <t>カサン</t>
    </rPh>
    <rPh sb="7" eb="9">
      <t>ガッサン</t>
    </rPh>
    <rPh sb="11" eb="12">
      <t>ガク</t>
    </rPh>
    <rPh sb="13" eb="15">
      <t>カクツキ</t>
    </rPh>
    <rPh sb="15" eb="17">
      <t>ショニチ</t>
    </rPh>
    <rPh sb="18" eb="20">
      <t>リヨウ</t>
    </rPh>
    <rPh sb="20" eb="21">
      <t>コ</t>
    </rPh>
    <rPh sb="23" eb="24">
      <t>スウ</t>
    </rPh>
    <rPh sb="25" eb="26">
      <t>ジョ</t>
    </rPh>
    <rPh sb="28" eb="29">
      <t>ガク</t>
    </rPh>
    <phoneticPr fontId="14"/>
  </si>
  <si>
    <t xml:space="preserve">※１　各月初日の利用子どもの単価に加算
※２　人数Ａ及び人数Ｂについては、別に定める
</t>
    <rPh sb="3" eb="5">
      <t>カクツキ</t>
    </rPh>
    <rPh sb="5" eb="7">
      <t>ショニチ</t>
    </rPh>
    <rPh sb="8" eb="10">
      <t>リヨウ</t>
    </rPh>
    <rPh sb="10" eb="11">
      <t>コ</t>
    </rPh>
    <rPh sb="14" eb="16">
      <t>タンカ</t>
    </rPh>
    <rPh sb="17" eb="19">
      <t>カサン</t>
    </rPh>
    <rPh sb="23" eb="25">
      <t>ニンズウ</t>
    </rPh>
    <rPh sb="26" eb="27">
      <t>オヨ</t>
    </rPh>
    <rPh sb="28" eb="30">
      <t>ニンズウ</t>
    </rPh>
    <rPh sb="37" eb="38">
      <t>ベツ</t>
    </rPh>
    <rPh sb="39" eb="40">
      <t>サダ</t>
    </rPh>
    <phoneticPr fontId="14"/>
  </si>
  <si>
    <t>冷暖房費加算</t>
    <rPh sb="0" eb="3">
      <t>レイダンボウ</t>
    </rPh>
    <rPh sb="3" eb="4">
      <t>ヒ</t>
    </rPh>
    <rPh sb="4" eb="6">
      <t>カサン</t>
    </rPh>
    <phoneticPr fontId="8"/>
  </si>
  <si>
    <t>㉒</t>
    <phoneticPr fontId="8"/>
  </si>
  <si>
    <t>１級地</t>
    <rPh sb="1" eb="3">
      <t>キュウチ</t>
    </rPh>
    <phoneticPr fontId="8"/>
  </si>
  <si>
    <t>４級地</t>
    <rPh sb="1" eb="3">
      <t>キュウチ</t>
    </rPh>
    <phoneticPr fontId="8"/>
  </si>
  <si>
    <t>※以下の区分に応じて、各月の単価に加算
　１級地から４級地：国家公務員の寒冷地手当に関する法律（昭和
　　　　　　　　　　２４年法律第２００号）第１条第１号及び第
　　　　　　　　　　２号に掲げる地域
　そ の 他  地  域：１級地から４級地以外の地域</t>
    <rPh sb="1" eb="3">
      <t>イカ</t>
    </rPh>
    <rPh sb="4" eb="6">
      <t>クブン</t>
    </rPh>
    <rPh sb="22" eb="24">
      <t>キュウチ</t>
    </rPh>
    <rPh sb="27" eb="29">
      <t>キュウチ</t>
    </rPh>
    <rPh sb="30" eb="32">
      <t>コッカ</t>
    </rPh>
    <rPh sb="32" eb="35">
      <t>コウムイン</t>
    </rPh>
    <rPh sb="36" eb="39">
      <t>カンレイチ</t>
    </rPh>
    <rPh sb="39" eb="41">
      <t>テアテ</t>
    </rPh>
    <rPh sb="42" eb="43">
      <t>カン</t>
    </rPh>
    <rPh sb="45" eb="47">
      <t>ホウリツ</t>
    </rPh>
    <rPh sb="48" eb="50">
      <t>ショウワ</t>
    </rPh>
    <rPh sb="63" eb="64">
      <t>ネン</t>
    </rPh>
    <rPh sb="64" eb="66">
      <t>ホウリツ</t>
    </rPh>
    <rPh sb="66" eb="67">
      <t>ダイ</t>
    </rPh>
    <rPh sb="70" eb="71">
      <t>ゴウ</t>
    </rPh>
    <rPh sb="72" eb="73">
      <t>ダイ</t>
    </rPh>
    <rPh sb="74" eb="75">
      <t>ジョウ</t>
    </rPh>
    <rPh sb="75" eb="76">
      <t>ダイ</t>
    </rPh>
    <rPh sb="77" eb="78">
      <t>ゴウ</t>
    </rPh>
    <rPh sb="78" eb="79">
      <t>オヨ</t>
    </rPh>
    <rPh sb="80" eb="81">
      <t>ダイ</t>
    </rPh>
    <rPh sb="93" eb="94">
      <t>ゴウ</t>
    </rPh>
    <rPh sb="95" eb="96">
      <t>カカ</t>
    </rPh>
    <rPh sb="98" eb="100">
      <t>チイキ</t>
    </rPh>
    <rPh sb="106" eb="107">
      <t>タ</t>
    </rPh>
    <rPh sb="115" eb="117">
      <t>キュウチ</t>
    </rPh>
    <rPh sb="120" eb="122">
      <t>キュウチ</t>
    </rPh>
    <rPh sb="122" eb="124">
      <t>イガイ</t>
    </rPh>
    <rPh sb="125" eb="127">
      <t>チイキ</t>
    </rPh>
    <phoneticPr fontId="8"/>
  </si>
  <si>
    <t>２級地</t>
    <rPh sb="1" eb="3">
      <t>キュウチ</t>
    </rPh>
    <phoneticPr fontId="8"/>
  </si>
  <si>
    <t>その他地域</t>
    <rPh sb="2" eb="3">
      <t>タ</t>
    </rPh>
    <rPh sb="3" eb="5">
      <t>チイキ</t>
    </rPh>
    <phoneticPr fontId="8"/>
  </si>
  <si>
    <t>３級地</t>
    <rPh sb="1" eb="3">
      <t>キュウチ</t>
    </rPh>
    <phoneticPr fontId="8"/>
  </si>
  <si>
    <t>除雪費加算</t>
    <rPh sb="0" eb="2">
      <t>ジョセツ</t>
    </rPh>
    <rPh sb="2" eb="3">
      <t>ヒ</t>
    </rPh>
    <rPh sb="3" eb="5">
      <t>カサン</t>
    </rPh>
    <phoneticPr fontId="8"/>
  </si>
  <si>
    <t>※３月初日の利用子どもの単価に加算</t>
    <rPh sb="3" eb="5">
      <t>ショニチ</t>
    </rPh>
    <rPh sb="6" eb="8">
      <t>リヨウ</t>
    </rPh>
    <rPh sb="8" eb="9">
      <t>コ</t>
    </rPh>
    <phoneticPr fontId="8"/>
  </si>
  <si>
    <t>降灰除去費加算</t>
    <rPh sb="0" eb="2">
      <t>コウカイ</t>
    </rPh>
    <rPh sb="2" eb="4">
      <t>ジョキョ</t>
    </rPh>
    <rPh sb="4" eb="5">
      <t>ヒ</t>
    </rPh>
    <rPh sb="5" eb="7">
      <t>カサン</t>
    </rPh>
    <phoneticPr fontId="8"/>
  </si>
  <si>
    <t>入所児童処遇特別加算</t>
    <rPh sb="0" eb="2">
      <t>ニュウショ</t>
    </rPh>
    <rPh sb="2" eb="4">
      <t>ジドウ</t>
    </rPh>
    <rPh sb="4" eb="6">
      <t>ショグウ</t>
    </rPh>
    <rPh sb="6" eb="8">
      <t>トクベツ</t>
    </rPh>
    <rPh sb="8" eb="10">
      <t>カサン</t>
    </rPh>
    <phoneticPr fontId="8"/>
  </si>
  <si>
    <t>㉕</t>
    <phoneticPr fontId="8"/>
  </si>
  <si>
    <t xml:space="preserve"> 400時間以上 800時間未満</t>
    <rPh sb="4" eb="6">
      <t>ジカン</t>
    </rPh>
    <rPh sb="6" eb="8">
      <t>イジョウ</t>
    </rPh>
    <rPh sb="12" eb="14">
      <t>ジカン</t>
    </rPh>
    <rPh sb="14" eb="16">
      <t>ミマン</t>
    </rPh>
    <phoneticPr fontId="8"/>
  </si>
  <si>
    <t>※加算額は、高齢者者等の年間総雇用時間数を基に区分
※３月初日の利用子どもの単価に加算</t>
    <phoneticPr fontId="8"/>
  </si>
  <si>
    <t>÷３月初日の利用子ども数</t>
    <phoneticPr fontId="14"/>
  </si>
  <si>
    <t xml:space="preserve"> 800時間以上1200時間未満</t>
    <rPh sb="4" eb="6">
      <t>ジカン</t>
    </rPh>
    <rPh sb="6" eb="8">
      <t>イジョウ</t>
    </rPh>
    <rPh sb="12" eb="14">
      <t>ジカン</t>
    </rPh>
    <rPh sb="14" eb="16">
      <t>ミマン</t>
    </rPh>
    <phoneticPr fontId="8"/>
  </si>
  <si>
    <t>÷３月初日の利用子ども数</t>
    <phoneticPr fontId="14"/>
  </si>
  <si>
    <t>1200時間以上　　　　　　</t>
    <rPh sb="4" eb="6">
      <t>ジカン</t>
    </rPh>
    <rPh sb="6" eb="8">
      <t>イジョウ</t>
    </rPh>
    <phoneticPr fontId="8"/>
  </si>
  <si>
    <t>施設機能強化推進費加算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8"/>
  </si>
  <si>
    <t>㉖</t>
    <phoneticPr fontId="8"/>
  </si>
  <si>
    <r>
      <t>小学校接続加算</t>
    </r>
    <r>
      <rPr>
        <sz val="8"/>
        <color theme="1"/>
        <rFont val="HGｺﾞｼｯｸM"/>
        <family val="3"/>
        <charset val="128"/>
      </rPr>
      <t/>
    </r>
    <rPh sb="0" eb="3">
      <t>ショウガッコウ</t>
    </rPh>
    <rPh sb="3" eb="5">
      <t>セツゾク</t>
    </rPh>
    <rPh sb="5" eb="7">
      <t>カサン</t>
    </rPh>
    <phoneticPr fontId="8"/>
  </si>
  <si>
    <t>㉗</t>
    <phoneticPr fontId="8"/>
  </si>
  <si>
    <t>　</t>
    <phoneticPr fontId="8"/>
  </si>
  <si>
    <t>栄養管理加算</t>
    <rPh sb="0" eb="2">
      <t>エイヨウ</t>
    </rPh>
    <rPh sb="2" eb="4">
      <t>カンリ</t>
    </rPh>
    <rPh sb="4" eb="6">
      <t>カサン</t>
    </rPh>
    <phoneticPr fontId="8"/>
  </si>
  <si>
    <t>㉘</t>
    <phoneticPr fontId="8"/>
  </si>
  <si>
    <t>　</t>
    <phoneticPr fontId="8"/>
  </si>
  <si>
    <t>第三者評価受審加算</t>
    <rPh sb="0" eb="3">
      <t>ダイサンシャ</t>
    </rPh>
    <rPh sb="3" eb="5">
      <t>ヒョウカ</t>
    </rPh>
    <rPh sb="5" eb="7">
      <t>ジュシン</t>
    </rPh>
    <rPh sb="7" eb="9">
      <t>カサン</t>
    </rPh>
    <phoneticPr fontId="8"/>
  </si>
  <si>
    <t>㉙</t>
    <phoneticPr fontId="8"/>
  </si>
  <si>
    <t>（ 注 ）年度の初日の前日における満年齢に応じて月額を調整</t>
    <phoneticPr fontId="14"/>
  </si>
  <si>
    <t>20４歳以上児</t>
    <rPh sb="3" eb="6">
      <t>サイイジョウ</t>
    </rPh>
    <rPh sb="6" eb="7">
      <t>ジ</t>
    </rPh>
    <phoneticPr fontId="14"/>
  </si>
  <si>
    <t>20３歳児</t>
    <rPh sb="3" eb="4">
      <t>サイ</t>
    </rPh>
    <rPh sb="4" eb="5">
      <t>ジ</t>
    </rPh>
    <phoneticPr fontId="14"/>
  </si>
  <si>
    <t>20１，２歳児</t>
    <rPh sb="5" eb="6">
      <t>サイ</t>
    </rPh>
    <rPh sb="6" eb="7">
      <t>ジ</t>
    </rPh>
    <phoneticPr fontId="14"/>
  </si>
  <si>
    <t>20乳児</t>
    <rPh sb="2" eb="4">
      <t>ニュウジ</t>
    </rPh>
    <phoneticPr fontId="14"/>
  </si>
  <si>
    <t>30４歳以上児</t>
    <rPh sb="3" eb="6">
      <t>サイイジョウ</t>
    </rPh>
    <rPh sb="6" eb="7">
      <t>ジ</t>
    </rPh>
    <phoneticPr fontId="14"/>
  </si>
  <si>
    <t>30３歳児</t>
    <rPh sb="3" eb="4">
      <t>サイ</t>
    </rPh>
    <rPh sb="4" eb="5">
      <t>ジ</t>
    </rPh>
    <phoneticPr fontId="14"/>
  </si>
  <si>
    <t>30１，２歳児</t>
    <rPh sb="5" eb="6">
      <t>サイ</t>
    </rPh>
    <rPh sb="6" eb="7">
      <t>ジ</t>
    </rPh>
    <phoneticPr fontId="14"/>
  </si>
  <si>
    <t>30乳児</t>
    <rPh sb="2" eb="4">
      <t>ニュウジ</t>
    </rPh>
    <phoneticPr fontId="14"/>
  </si>
  <si>
    <t>40４歳以上児</t>
    <rPh sb="3" eb="6">
      <t>サイイジョウ</t>
    </rPh>
    <rPh sb="6" eb="7">
      <t>ジ</t>
    </rPh>
    <phoneticPr fontId="14"/>
  </si>
  <si>
    <t>40３歳児</t>
    <rPh sb="3" eb="4">
      <t>サイ</t>
    </rPh>
    <rPh sb="4" eb="5">
      <t>ジ</t>
    </rPh>
    <phoneticPr fontId="14"/>
  </si>
  <si>
    <t>40１，２歳児</t>
    <rPh sb="5" eb="6">
      <t>サイ</t>
    </rPh>
    <rPh sb="6" eb="7">
      <t>ジ</t>
    </rPh>
    <phoneticPr fontId="14"/>
  </si>
  <si>
    <t>40乳児</t>
    <rPh sb="2" eb="4">
      <t>ニュウジ</t>
    </rPh>
    <phoneticPr fontId="14"/>
  </si>
  <si>
    <t>50４歳以上児</t>
    <rPh sb="3" eb="6">
      <t>サイイジョウ</t>
    </rPh>
    <rPh sb="6" eb="7">
      <t>ジ</t>
    </rPh>
    <phoneticPr fontId="14"/>
  </si>
  <si>
    <t>50３歳児</t>
    <rPh sb="3" eb="4">
      <t>サイ</t>
    </rPh>
    <rPh sb="4" eb="5">
      <t>ジ</t>
    </rPh>
    <phoneticPr fontId="14"/>
  </si>
  <si>
    <t>50１，２歳児</t>
    <rPh sb="5" eb="6">
      <t>サイ</t>
    </rPh>
    <rPh sb="6" eb="7">
      <t>ジ</t>
    </rPh>
    <phoneticPr fontId="14"/>
  </si>
  <si>
    <t>50乳児</t>
    <rPh sb="2" eb="4">
      <t>ニュウジ</t>
    </rPh>
    <phoneticPr fontId="14"/>
  </si>
  <si>
    <t>60４歳以上児</t>
    <rPh sb="3" eb="6">
      <t>サイイジョウ</t>
    </rPh>
    <rPh sb="6" eb="7">
      <t>ジ</t>
    </rPh>
    <phoneticPr fontId="14"/>
  </si>
  <si>
    <t>60３歳児</t>
    <rPh sb="3" eb="4">
      <t>サイ</t>
    </rPh>
    <rPh sb="4" eb="5">
      <t>ジ</t>
    </rPh>
    <phoneticPr fontId="14"/>
  </si>
  <si>
    <t>60１，２歳児</t>
    <rPh sb="5" eb="6">
      <t>サイ</t>
    </rPh>
    <rPh sb="6" eb="7">
      <t>ジ</t>
    </rPh>
    <phoneticPr fontId="14"/>
  </si>
  <si>
    <t>60乳児</t>
    <rPh sb="2" eb="4">
      <t>ニュウジ</t>
    </rPh>
    <phoneticPr fontId="14"/>
  </si>
  <si>
    <t>70４歳以上児</t>
    <rPh sb="3" eb="6">
      <t>サイイジョウ</t>
    </rPh>
    <rPh sb="6" eb="7">
      <t>ジ</t>
    </rPh>
    <phoneticPr fontId="14"/>
  </si>
  <si>
    <t>70３歳児</t>
    <rPh sb="3" eb="4">
      <t>サイ</t>
    </rPh>
    <rPh sb="4" eb="5">
      <t>ジ</t>
    </rPh>
    <phoneticPr fontId="14"/>
  </si>
  <si>
    <t>70１，２歳児</t>
    <rPh sb="5" eb="6">
      <t>サイ</t>
    </rPh>
    <rPh sb="6" eb="7">
      <t>ジ</t>
    </rPh>
    <phoneticPr fontId="14"/>
  </si>
  <si>
    <t>70乳児</t>
    <rPh sb="2" eb="4">
      <t>ニュウジ</t>
    </rPh>
    <phoneticPr fontId="14"/>
  </si>
  <si>
    <t>80４歳以上児</t>
    <rPh sb="3" eb="6">
      <t>サイイジョウ</t>
    </rPh>
    <rPh sb="6" eb="7">
      <t>ジ</t>
    </rPh>
    <phoneticPr fontId="14"/>
  </si>
  <si>
    <t>80３歳児</t>
    <rPh sb="3" eb="4">
      <t>サイ</t>
    </rPh>
    <rPh sb="4" eb="5">
      <t>ジ</t>
    </rPh>
    <phoneticPr fontId="14"/>
  </si>
  <si>
    <t>80１，２歳児</t>
    <rPh sb="5" eb="6">
      <t>サイ</t>
    </rPh>
    <rPh sb="6" eb="7">
      <t>ジ</t>
    </rPh>
    <phoneticPr fontId="14"/>
  </si>
  <si>
    <t>80乳児</t>
    <rPh sb="2" eb="4">
      <t>ニュウジ</t>
    </rPh>
    <phoneticPr fontId="14"/>
  </si>
  <si>
    <t>90４歳以上児</t>
    <rPh sb="3" eb="6">
      <t>サイイジョウ</t>
    </rPh>
    <rPh sb="6" eb="7">
      <t>ジ</t>
    </rPh>
    <phoneticPr fontId="14"/>
  </si>
  <si>
    <t>90３歳児</t>
    <rPh sb="3" eb="4">
      <t>サイ</t>
    </rPh>
    <rPh sb="4" eb="5">
      <t>ジ</t>
    </rPh>
    <phoneticPr fontId="14"/>
  </si>
  <si>
    <t>90１，２歳児</t>
    <rPh sb="5" eb="6">
      <t>サイ</t>
    </rPh>
    <rPh sb="6" eb="7">
      <t>ジ</t>
    </rPh>
    <phoneticPr fontId="14"/>
  </si>
  <si>
    <t>90乳児</t>
    <rPh sb="2" eb="4">
      <t>ニュウジ</t>
    </rPh>
    <phoneticPr fontId="14"/>
  </si>
  <si>
    <t>100４歳以上児</t>
    <rPh sb="4" eb="7">
      <t>サイイジョウ</t>
    </rPh>
    <rPh sb="7" eb="8">
      <t>ジ</t>
    </rPh>
    <phoneticPr fontId="14"/>
  </si>
  <si>
    <t>100３歳児</t>
    <rPh sb="4" eb="5">
      <t>サイ</t>
    </rPh>
    <rPh sb="5" eb="6">
      <t>ジ</t>
    </rPh>
    <phoneticPr fontId="14"/>
  </si>
  <si>
    <t>100１，２歳児</t>
    <rPh sb="6" eb="7">
      <t>サイ</t>
    </rPh>
    <rPh sb="7" eb="8">
      <t>ジ</t>
    </rPh>
    <phoneticPr fontId="14"/>
  </si>
  <si>
    <t>100乳児</t>
    <rPh sb="3" eb="5">
      <t>ニュウジ</t>
    </rPh>
    <phoneticPr fontId="14"/>
  </si>
  <si>
    <t>110４歳以上児</t>
    <rPh sb="4" eb="7">
      <t>サイイジョウ</t>
    </rPh>
    <rPh sb="7" eb="8">
      <t>ジ</t>
    </rPh>
    <phoneticPr fontId="14"/>
  </si>
  <si>
    <t>110３歳児</t>
    <rPh sb="4" eb="5">
      <t>サイ</t>
    </rPh>
    <rPh sb="5" eb="6">
      <t>ジ</t>
    </rPh>
    <phoneticPr fontId="14"/>
  </si>
  <si>
    <t>110１，２歳児</t>
    <rPh sb="6" eb="7">
      <t>サイ</t>
    </rPh>
    <rPh sb="7" eb="8">
      <t>ジ</t>
    </rPh>
    <phoneticPr fontId="14"/>
  </si>
  <si>
    <t>110乳児</t>
    <rPh sb="3" eb="5">
      <t>ニュウジ</t>
    </rPh>
    <phoneticPr fontId="14"/>
  </si>
  <si>
    <t>120４歳以上児</t>
    <rPh sb="4" eb="7">
      <t>サイイジョウ</t>
    </rPh>
    <rPh sb="7" eb="8">
      <t>ジ</t>
    </rPh>
    <phoneticPr fontId="14"/>
  </si>
  <si>
    <t>120３歳児</t>
    <rPh sb="4" eb="5">
      <t>サイ</t>
    </rPh>
    <rPh sb="5" eb="6">
      <t>ジ</t>
    </rPh>
    <phoneticPr fontId="14"/>
  </si>
  <si>
    <t>120１，２歳児</t>
    <rPh sb="6" eb="7">
      <t>サイ</t>
    </rPh>
    <rPh sb="7" eb="8">
      <t>ジ</t>
    </rPh>
    <phoneticPr fontId="14"/>
  </si>
  <si>
    <t>120乳児</t>
    <rPh sb="3" eb="5">
      <t>ニュウジ</t>
    </rPh>
    <phoneticPr fontId="14"/>
  </si>
  <si>
    <t>130４歳以上児</t>
    <rPh sb="4" eb="7">
      <t>サイイジョウ</t>
    </rPh>
    <rPh sb="7" eb="8">
      <t>ジ</t>
    </rPh>
    <phoneticPr fontId="14"/>
  </si>
  <si>
    <t>130３歳児</t>
    <rPh sb="4" eb="5">
      <t>サイ</t>
    </rPh>
    <rPh sb="5" eb="6">
      <t>ジ</t>
    </rPh>
    <phoneticPr fontId="14"/>
  </si>
  <si>
    <t>130１，２歳児</t>
    <rPh sb="6" eb="7">
      <t>サイ</t>
    </rPh>
    <rPh sb="7" eb="8">
      <t>ジ</t>
    </rPh>
    <phoneticPr fontId="14"/>
  </si>
  <si>
    <t>130乳児</t>
    <rPh sb="3" eb="5">
      <t>ニュウジ</t>
    </rPh>
    <phoneticPr fontId="14"/>
  </si>
  <si>
    <t>140４歳以上児</t>
    <rPh sb="4" eb="7">
      <t>サイイジョウ</t>
    </rPh>
    <rPh sb="7" eb="8">
      <t>ジ</t>
    </rPh>
    <phoneticPr fontId="14"/>
  </si>
  <si>
    <t>140３歳児</t>
    <rPh sb="4" eb="5">
      <t>サイ</t>
    </rPh>
    <rPh sb="5" eb="6">
      <t>ジ</t>
    </rPh>
    <phoneticPr fontId="14"/>
  </si>
  <si>
    <t>140１，２歳児</t>
    <rPh sb="6" eb="7">
      <t>サイ</t>
    </rPh>
    <rPh sb="7" eb="8">
      <t>ジ</t>
    </rPh>
    <phoneticPr fontId="14"/>
  </si>
  <si>
    <t>140乳児</t>
    <rPh sb="3" eb="5">
      <t>ニュウジ</t>
    </rPh>
    <phoneticPr fontId="14"/>
  </si>
  <si>
    <t>150４歳以上児</t>
    <rPh sb="4" eb="7">
      <t>サイイジョウ</t>
    </rPh>
    <rPh sb="7" eb="8">
      <t>ジ</t>
    </rPh>
    <phoneticPr fontId="14"/>
  </si>
  <si>
    <t>150３歳児</t>
    <rPh sb="4" eb="5">
      <t>サイ</t>
    </rPh>
    <rPh sb="5" eb="6">
      <t>ジ</t>
    </rPh>
    <phoneticPr fontId="14"/>
  </si>
  <si>
    <t>150１，２歳児</t>
    <rPh sb="6" eb="7">
      <t>サイ</t>
    </rPh>
    <rPh sb="7" eb="8">
      <t>ジ</t>
    </rPh>
    <phoneticPr fontId="14"/>
  </si>
  <si>
    <t>150乳児</t>
    <rPh sb="3" eb="5">
      <t>ニュウジ</t>
    </rPh>
    <phoneticPr fontId="14"/>
  </si>
  <si>
    <t>160４歳以上児</t>
    <rPh sb="4" eb="7">
      <t>サイイジョウ</t>
    </rPh>
    <rPh sb="7" eb="8">
      <t>ジ</t>
    </rPh>
    <phoneticPr fontId="14"/>
  </si>
  <si>
    <t>160３歳児</t>
    <rPh sb="4" eb="5">
      <t>サイ</t>
    </rPh>
    <rPh sb="5" eb="6">
      <t>ジ</t>
    </rPh>
    <phoneticPr fontId="14"/>
  </si>
  <si>
    <t>160１，２歳児</t>
    <rPh sb="6" eb="7">
      <t>サイ</t>
    </rPh>
    <rPh sb="7" eb="8">
      <t>ジ</t>
    </rPh>
    <phoneticPr fontId="14"/>
  </si>
  <si>
    <t>160乳児</t>
    <rPh sb="3" eb="5">
      <t>ニュウジ</t>
    </rPh>
    <phoneticPr fontId="14"/>
  </si>
  <si>
    <t>170４歳以上児</t>
    <rPh sb="4" eb="7">
      <t>サイイジョウ</t>
    </rPh>
    <rPh sb="7" eb="8">
      <t>ジ</t>
    </rPh>
    <phoneticPr fontId="14"/>
  </si>
  <si>
    <t>170３歳児</t>
    <rPh sb="4" eb="5">
      <t>サイ</t>
    </rPh>
    <rPh sb="5" eb="6">
      <t>ジ</t>
    </rPh>
    <phoneticPr fontId="14"/>
  </si>
  <si>
    <t>170１，２歳児</t>
    <rPh sb="6" eb="7">
      <t>サイ</t>
    </rPh>
    <rPh sb="7" eb="8">
      <t>ジ</t>
    </rPh>
    <phoneticPr fontId="14"/>
  </si>
  <si>
    <t>170乳児</t>
    <rPh sb="3" eb="5">
      <t>ニュウジ</t>
    </rPh>
    <phoneticPr fontId="14"/>
  </si>
  <si>
    <t>180４歳以上児</t>
    <rPh sb="4" eb="7">
      <t>サイイジョウ</t>
    </rPh>
    <rPh sb="7" eb="8">
      <t>ジ</t>
    </rPh>
    <phoneticPr fontId="14"/>
  </si>
  <si>
    <t>180３歳児</t>
    <rPh sb="4" eb="5">
      <t>サイ</t>
    </rPh>
    <rPh sb="5" eb="6">
      <t>ジ</t>
    </rPh>
    <phoneticPr fontId="14"/>
  </si>
  <si>
    <t>180１，２歳児</t>
    <rPh sb="6" eb="7">
      <t>サイ</t>
    </rPh>
    <rPh sb="7" eb="8">
      <t>ジ</t>
    </rPh>
    <phoneticPr fontId="14"/>
  </si>
  <si>
    <t>180乳児</t>
    <rPh sb="3" eb="5">
      <t>ニュウジ</t>
    </rPh>
    <phoneticPr fontId="14"/>
  </si>
  <si>
    <t>加算見込額（円）</t>
    <rPh sb="0" eb="2">
      <t>カサン</t>
    </rPh>
    <rPh sb="2" eb="4">
      <t>ミコミ</t>
    </rPh>
    <rPh sb="4" eb="5">
      <t>ガク</t>
    </rPh>
    <rPh sb="6" eb="7">
      <t>エン</t>
    </rPh>
    <phoneticPr fontId="4"/>
  </si>
  <si>
    <t>処遇改善等加算【国】（1,000円未満切り捨て）</t>
    <rPh sb="0" eb="2">
      <t>ショグウ</t>
    </rPh>
    <rPh sb="2" eb="4">
      <t>カイゼン</t>
    </rPh>
    <rPh sb="4" eb="5">
      <t>トウ</t>
    </rPh>
    <rPh sb="5" eb="7">
      <t>カサン</t>
    </rPh>
    <rPh sb="8" eb="9">
      <t>クニ</t>
    </rPh>
    <rPh sb="16" eb="17">
      <t>エン</t>
    </rPh>
    <rPh sb="17" eb="19">
      <t>ミマン</t>
    </rPh>
    <rPh sb="19" eb="20">
      <t>キ</t>
    </rPh>
    <rPh sb="21" eb="22">
      <t>ス</t>
    </rPh>
    <phoneticPr fontId="4"/>
  </si>
  <si>
    <t>区分</t>
    <rPh sb="0" eb="2">
      <t>クブン</t>
    </rPh>
    <phoneticPr fontId="8"/>
  </si>
  <si>
    <t>適用
する
場合</t>
    <rPh sb="0" eb="2">
      <t>テキヨウ</t>
    </rPh>
    <rPh sb="6" eb="8">
      <t>バアイ</t>
    </rPh>
    <phoneticPr fontId="8"/>
  </si>
  <si>
    <t>年齢別単価</t>
    <rPh sb="0" eb="2">
      <t>ネンレイ</t>
    </rPh>
    <rPh sb="2" eb="3">
      <t>ベツ</t>
    </rPh>
    <rPh sb="3" eb="5">
      <t>タンカ</t>
    </rPh>
    <phoneticPr fontId="8"/>
  </si>
  <si>
    <t>３歳児</t>
    <rPh sb="1" eb="2">
      <t>サイ</t>
    </rPh>
    <rPh sb="2" eb="3">
      <t>ジ</t>
    </rPh>
    <phoneticPr fontId="8"/>
  </si>
  <si>
    <t>標準時間</t>
    <rPh sb="0" eb="2">
      <t>ヒョウジュン</t>
    </rPh>
    <rPh sb="2" eb="4">
      <t>ジカン</t>
    </rPh>
    <phoneticPr fontId="8"/>
  </si>
  <si>
    <t>短時間</t>
    <rPh sb="0" eb="3">
      <t>タンジカン</t>
    </rPh>
    <phoneticPr fontId="8"/>
  </si>
  <si>
    <t>平均利用子ども数(人)</t>
    <rPh sb="9" eb="10">
      <t>ニン</t>
    </rPh>
    <phoneticPr fontId="4"/>
  </si>
  <si>
    <t>処遇改善等加算分単価(円)</t>
    <rPh sb="0" eb="2">
      <t>ショグウ</t>
    </rPh>
    <rPh sb="2" eb="4">
      <t>カイゼン</t>
    </rPh>
    <rPh sb="4" eb="5">
      <t>ナド</t>
    </rPh>
    <rPh sb="5" eb="7">
      <t>カサン</t>
    </rPh>
    <rPh sb="7" eb="8">
      <t>ブン</t>
    </rPh>
    <rPh sb="8" eb="10">
      <t>タンカ</t>
    </rPh>
    <rPh sb="11" eb="12">
      <t>エン</t>
    </rPh>
    <phoneticPr fontId="8"/>
  </si>
  <si>
    <t>基本加算②</t>
    <rPh sb="0" eb="2">
      <t>キホン</t>
    </rPh>
    <rPh sb="2" eb="4">
      <t>カサン</t>
    </rPh>
    <phoneticPr fontId="8"/>
  </si>
  <si>
    <t>所長設置加算</t>
    <rPh sb="0" eb="2">
      <t>ショチョウ</t>
    </rPh>
    <rPh sb="2" eb="4">
      <t>セッチ</t>
    </rPh>
    <rPh sb="4" eb="6">
      <t>カサン</t>
    </rPh>
    <phoneticPr fontId="8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</si>
  <si>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8"/>
  </si>
  <si>
    <t>夜間保育加算</t>
    <rPh sb="0" eb="2">
      <t>ヤカン</t>
    </rPh>
    <rPh sb="2" eb="4">
      <t>ホイク</t>
    </rPh>
    <rPh sb="4" eb="6">
      <t>カサン</t>
    </rPh>
    <phoneticPr fontId="8"/>
  </si>
  <si>
    <t>②合計</t>
    <rPh sb="1" eb="3">
      <t>ゴウケイ</t>
    </rPh>
    <phoneticPr fontId="4"/>
  </si>
  <si>
    <t>加減調整部分③</t>
    <rPh sb="0" eb="2">
      <t>カゲン</t>
    </rPh>
    <rPh sb="2" eb="4">
      <t>チョウセイ</t>
    </rPh>
    <rPh sb="4" eb="6">
      <t>ブブン</t>
    </rPh>
    <phoneticPr fontId="4"/>
  </si>
  <si>
    <t>常態的に土曜日に閉所する場合（基礎分）</t>
    <rPh sb="0" eb="2">
      <t>ジョウタイ</t>
    </rPh>
    <rPh sb="2" eb="3">
      <t>テキ</t>
    </rPh>
    <rPh sb="4" eb="7">
      <t>ドヨウビ</t>
    </rPh>
    <rPh sb="8" eb="10">
      <t>ヘイショ</t>
    </rPh>
    <rPh sb="12" eb="14">
      <t>バアイ</t>
    </rPh>
    <phoneticPr fontId="8"/>
  </si>
  <si>
    <t>常態的に土曜日に閉所する場合（賃金改善要件分）</t>
    <rPh sb="0" eb="2">
      <t>ジョウタイ</t>
    </rPh>
    <rPh sb="2" eb="3">
      <t>テキ</t>
    </rPh>
    <rPh sb="4" eb="7">
      <t>ドヨウビ</t>
    </rPh>
    <rPh sb="8" eb="10">
      <t>ヘイショ</t>
    </rPh>
    <rPh sb="12" eb="14">
      <t>バアイ</t>
    </rPh>
    <phoneticPr fontId="8"/>
  </si>
  <si>
    <t>定員を恒常的に超過する場合</t>
    <rPh sb="0" eb="2">
      <t>テイイン</t>
    </rPh>
    <rPh sb="3" eb="6">
      <t>コウジョウテキ</t>
    </rPh>
    <rPh sb="7" eb="9">
      <t>チョウカ</t>
    </rPh>
    <rPh sb="11" eb="13">
      <t>バアイ</t>
    </rPh>
    <phoneticPr fontId="8"/>
  </si>
  <si>
    <t>―</t>
  </si>
  <si>
    <t>③合計（基礎分）</t>
    <rPh sb="1" eb="3">
      <t>ゴウケイ</t>
    </rPh>
    <phoneticPr fontId="4"/>
  </si>
  <si>
    <t>③合計（賃金改善要件分）</t>
    <rPh sb="1" eb="3">
      <t>ゴウケイ</t>
    </rPh>
    <phoneticPr fontId="4"/>
  </si>
  <si>
    <t>特定加算④</t>
    <rPh sb="0" eb="2">
      <t>トクテイ</t>
    </rPh>
    <rPh sb="2" eb="4">
      <t>カサン</t>
    </rPh>
    <phoneticPr fontId="8"/>
  </si>
  <si>
    <t>事務職員雇上費加算</t>
    <rPh sb="0" eb="2">
      <t>ジム</t>
    </rPh>
    <rPh sb="2" eb="4">
      <t>ショクイン</t>
    </rPh>
    <rPh sb="4" eb="5">
      <t>ヤトイ</t>
    </rPh>
    <rPh sb="5" eb="6">
      <t>ウエ</t>
    </rPh>
    <rPh sb="6" eb="7">
      <t>ヒ</t>
    </rPh>
    <rPh sb="7" eb="9">
      <t>カサン</t>
    </rPh>
    <phoneticPr fontId="8"/>
  </si>
  <si>
    <t>④合計</t>
    <rPh sb="1" eb="3">
      <t>ゴウケイ</t>
    </rPh>
    <phoneticPr fontId="4"/>
  </si>
  <si>
    <t>処遇改善等加算の単価の合計額(②+④)</t>
    <rPh sb="0" eb="2">
      <t>ショグウ</t>
    </rPh>
    <rPh sb="2" eb="4">
      <t>カイゼン</t>
    </rPh>
    <rPh sb="4" eb="5">
      <t>トウ</t>
    </rPh>
    <rPh sb="5" eb="7">
      <t>カサン</t>
    </rPh>
    <rPh sb="8" eb="10">
      <t>タンカ</t>
    </rPh>
    <rPh sb="11" eb="13">
      <t>ゴウケイ</t>
    </rPh>
    <rPh sb="13" eb="14">
      <t>ガク</t>
    </rPh>
    <phoneticPr fontId="4"/>
  </si>
  <si>
    <t>平均利用子ども数①×⑤</t>
    <rPh sb="0" eb="2">
      <t>ヘイキン</t>
    </rPh>
    <rPh sb="2" eb="4">
      <t>リヨウ</t>
    </rPh>
    <rPh sb="4" eb="5">
      <t>コ</t>
    </rPh>
    <rPh sb="7" eb="8">
      <t>スウ</t>
    </rPh>
    <phoneticPr fontId="4"/>
  </si>
  <si>
    <t>合計額（年額）</t>
    <rPh sb="0" eb="2">
      <t>ゴウケイ</t>
    </rPh>
    <rPh sb="2" eb="3">
      <t>ガク</t>
    </rPh>
    <rPh sb="4" eb="6">
      <t>ネンガク</t>
    </rPh>
    <phoneticPr fontId="4"/>
  </si>
  <si>
    <t>基礎分（②+③+④）</t>
    <rPh sb="0" eb="2">
      <t>キソ</t>
    </rPh>
    <rPh sb="2" eb="3">
      <t>ブン</t>
    </rPh>
    <phoneticPr fontId="4"/>
  </si>
  <si>
    <t>賃金改善要件分（②+③+④）</t>
    <rPh sb="0" eb="2">
      <t>チンギン</t>
    </rPh>
    <rPh sb="2" eb="4">
      <t>カイゼン</t>
    </rPh>
    <rPh sb="4" eb="6">
      <t>ヨウケン</t>
    </rPh>
    <rPh sb="6" eb="7">
      <t>ブン</t>
    </rPh>
    <phoneticPr fontId="4"/>
  </si>
  <si>
    <t>平均利用子ども数×職員処遇改善費の単価の合計</t>
    <rPh sb="0" eb="2">
      <t>ヘイキン</t>
    </rPh>
    <rPh sb="2" eb="4">
      <t>リヨウ</t>
    </rPh>
    <rPh sb="9" eb="11">
      <t>ショクイン</t>
    </rPh>
    <rPh sb="11" eb="13">
      <t>ショグウ</t>
    </rPh>
    <rPh sb="13" eb="15">
      <t>カイゼン</t>
    </rPh>
    <rPh sb="15" eb="16">
      <t>ヒ</t>
    </rPh>
    <rPh sb="17" eb="19">
      <t>タンカ</t>
    </rPh>
    <rPh sb="20" eb="22">
      <t>ゴウケイ</t>
    </rPh>
    <phoneticPr fontId="4"/>
  </si>
  <si>
    <t>①</t>
    <phoneticPr fontId="4"/>
  </si>
  <si>
    <t>⑤</t>
    <phoneticPr fontId="4"/>
  </si>
  <si>
    <t>処遇改善等加算Ⅰ</t>
    <rPh sb="0" eb="2">
      <t>ショグウ</t>
    </rPh>
    <rPh sb="2" eb="4">
      <t>カイゼン</t>
    </rPh>
    <rPh sb="4" eb="5">
      <t>ナド</t>
    </rPh>
    <rPh sb="5" eb="7">
      <t>カサン</t>
    </rPh>
    <phoneticPr fontId="8"/>
  </si>
  <si>
    <t>職員配置加算【市】（1,000円未満切り捨て）</t>
    <rPh sb="0" eb="2">
      <t>ショクイン</t>
    </rPh>
    <rPh sb="2" eb="4">
      <t>ハイチ</t>
    </rPh>
    <rPh sb="4" eb="6">
      <t>カサン</t>
    </rPh>
    <rPh sb="7" eb="8">
      <t>シ</t>
    </rPh>
    <phoneticPr fontId="4"/>
  </si>
  <si>
    <t>１　処遇改善等加算Ⅰ</t>
    <rPh sb="2" eb="4">
      <t>ショグウ</t>
    </rPh>
    <rPh sb="4" eb="6">
      <t>カイゼン</t>
    </rPh>
    <rPh sb="6" eb="7">
      <t>トウ</t>
    </rPh>
    <rPh sb="7" eb="9">
      <t>カサン</t>
    </rPh>
    <phoneticPr fontId="2"/>
  </si>
  <si>
    <t>休日保育加算</t>
    <rPh sb="0" eb="2">
      <t>キュウジツ</t>
    </rPh>
    <rPh sb="2" eb="4">
      <t>ホイク</t>
    </rPh>
    <rPh sb="4" eb="6">
      <t>カサン</t>
    </rPh>
    <phoneticPr fontId="2"/>
  </si>
  <si>
    <t>休日</t>
    <rPh sb="0" eb="2">
      <t>キュウジツ</t>
    </rPh>
    <phoneticPr fontId="2"/>
  </si>
  <si>
    <t>職員配置加算分（休日）</t>
    <rPh sb="0" eb="2">
      <t>ショクイン</t>
    </rPh>
    <rPh sb="2" eb="4">
      <t>ハイチ</t>
    </rPh>
    <rPh sb="4" eb="6">
      <t>カサン</t>
    </rPh>
    <rPh sb="6" eb="7">
      <t>ブン</t>
    </rPh>
    <rPh sb="8" eb="10">
      <t>キュウジツ</t>
    </rPh>
    <phoneticPr fontId="2"/>
  </si>
  <si>
    <t>市独自助成（円/月額）（Ｈ27人勧反映後）</t>
    <rPh sb="15" eb="17">
      <t>ジンカン</t>
    </rPh>
    <rPh sb="17" eb="19">
      <t>ハンエイ</t>
    </rPh>
    <rPh sb="19" eb="20">
      <t>ゴ</t>
    </rPh>
    <phoneticPr fontId="4"/>
  </si>
  <si>
    <t>休日保育の年間延べ
利用子ども数
（人）</t>
    <rPh sb="18" eb="19">
      <t>ニン</t>
    </rPh>
    <phoneticPr fontId="34"/>
  </si>
  <si>
    <t>休日保育加算
単価</t>
    <rPh sb="0" eb="4">
      <t>キュウジツ</t>
    </rPh>
    <rPh sb="4" eb="6">
      <t>カサン</t>
    </rPh>
    <rPh sb="7" eb="9">
      <t>タンカ</t>
    </rPh>
    <phoneticPr fontId="34"/>
  </si>
  <si>
    <t>処遇改善等加算</t>
    <phoneticPr fontId="34"/>
  </si>
  <si>
    <t>市配置基準加算単価
（６日で試算）</t>
    <rPh sb="0" eb="1">
      <t>シ</t>
    </rPh>
    <rPh sb="1" eb="3">
      <t>ハイチ</t>
    </rPh>
    <rPh sb="3" eb="5">
      <t>キジュン</t>
    </rPh>
    <rPh sb="5" eb="7">
      <t>カサン</t>
    </rPh>
    <rPh sb="7" eb="9">
      <t>タンカ</t>
    </rPh>
    <phoneticPr fontId="34"/>
  </si>
  <si>
    <t xml:space="preserve">処遇改善等加算
</t>
    <phoneticPr fontId="34"/>
  </si>
  <si>
    <t>事業費分</t>
    <rPh sb="0" eb="2">
      <t>ジギョウ</t>
    </rPh>
    <rPh sb="2" eb="3">
      <t>ヒ</t>
    </rPh>
    <rPh sb="3" eb="4">
      <t>ブン</t>
    </rPh>
    <phoneticPr fontId="34"/>
  </si>
  <si>
    <t>市独自助成
自園調理加算</t>
    <rPh sb="0" eb="1">
      <t>シ</t>
    </rPh>
    <rPh sb="1" eb="3">
      <t>ドクジ</t>
    </rPh>
    <rPh sb="3" eb="5">
      <t>ジョセイ</t>
    </rPh>
    <rPh sb="6" eb="8">
      <t>ジエン</t>
    </rPh>
    <rPh sb="8" eb="10">
      <t>チョウリ</t>
    </rPh>
    <rPh sb="10" eb="12">
      <t>カサン</t>
    </rPh>
    <phoneticPr fontId="34"/>
  </si>
  <si>
    <t>～</t>
    <phoneticPr fontId="34"/>
  </si>
  <si>
    <t>×加算率</t>
  </si>
  <si>
    <t>×加算率</t>
    <phoneticPr fontId="34"/>
  </si>
  <si>
    <t>平均経験年数</t>
    <rPh sb="0" eb="6">
      <t>ヘイキンケイケンネンスウ</t>
    </rPh>
    <phoneticPr fontId="8"/>
  </si>
  <si>
    <t>※青色欄を記入してください。</t>
    <rPh sb="1" eb="3">
      <t>アオイロ</t>
    </rPh>
    <rPh sb="3" eb="4">
      <t>ラン</t>
    </rPh>
    <rPh sb="5" eb="7">
      <t>キニュウ</t>
    </rPh>
    <phoneticPr fontId="4"/>
  </si>
  <si>
    <t>＋</t>
    <phoneticPr fontId="14"/>
  </si>
  <si>
    <t>(⑥＋⑦
　＋⑨＋⑪)</t>
    <phoneticPr fontId="14"/>
  </si>
  <si>
    <t>(⑥～⑯)</t>
    <phoneticPr fontId="14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</si>
  <si>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</si>
  <si>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</si>
  <si>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A</t>
    <phoneticPr fontId="2"/>
  </si>
  <si>
    <t>B</t>
    <phoneticPr fontId="2"/>
  </si>
  <si>
    <t>事務職員雇上費加算</t>
    <rPh sb="0" eb="2">
      <t>ジム</t>
    </rPh>
    <rPh sb="2" eb="4">
      <t>ショクイン</t>
    </rPh>
    <rPh sb="4" eb="5">
      <t>ヤトイ</t>
    </rPh>
    <rPh sb="5" eb="6">
      <t>ア</t>
    </rPh>
    <rPh sb="6" eb="7">
      <t>ヒ</t>
    </rPh>
    <rPh sb="7" eb="9">
      <t>カサン</t>
    </rPh>
    <phoneticPr fontId="2"/>
  </si>
  <si>
    <t>職員処遇改善費</t>
    <rPh sb="0" eb="2">
      <t>ショクイン</t>
    </rPh>
    <rPh sb="2" eb="4">
      <t>ショグウ</t>
    </rPh>
    <rPh sb="4" eb="6">
      <t>カイゼン</t>
    </rPh>
    <rPh sb="6" eb="7">
      <t>ヒ</t>
    </rPh>
    <phoneticPr fontId="2"/>
  </si>
  <si>
    <t>１歳</t>
    <rPh sb="1" eb="2">
      <t>サイ</t>
    </rPh>
    <phoneticPr fontId="2"/>
  </si>
  <si>
    <t>４・５歳</t>
    <rPh sb="3" eb="4">
      <t>サイ</t>
    </rPh>
    <phoneticPr fontId="2"/>
  </si>
  <si>
    <t>２歳</t>
    <rPh sb="1" eb="2">
      <t>サイ</t>
    </rPh>
    <phoneticPr fontId="2"/>
  </si>
  <si>
    <t>区</t>
    <rPh sb="0" eb="1">
      <t>ク</t>
    </rPh>
    <phoneticPr fontId="2"/>
  </si>
  <si>
    <t>職員配置加算分⑥</t>
    <rPh sb="0" eb="2">
      <t>ショクイン</t>
    </rPh>
    <rPh sb="2" eb="4">
      <t>ハイチ</t>
    </rPh>
    <rPh sb="4" eb="6">
      <t>カサン</t>
    </rPh>
    <rPh sb="6" eb="7">
      <t>ブン</t>
    </rPh>
    <phoneticPr fontId="4"/>
  </si>
  <si>
    <t>①×⑥</t>
    <phoneticPr fontId="4"/>
  </si>
  <si>
    <t>２　職員処遇改善費（市独自）</t>
    <rPh sb="2" eb="4">
      <t>ショクイン</t>
    </rPh>
    <rPh sb="4" eb="6">
      <t>ショグウ</t>
    </rPh>
    <rPh sb="6" eb="8">
      <t>カイゼン</t>
    </rPh>
    <rPh sb="8" eb="9">
      <t>ヒ</t>
    </rPh>
    <rPh sb="10" eb="11">
      <t>シ</t>
    </rPh>
    <rPh sb="11" eb="13">
      <t>ドクジ</t>
    </rPh>
    <phoneticPr fontId="2"/>
  </si>
  <si>
    <t>（注）</t>
    <phoneticPr fontId="14"/>
  </si>
  <si>
    <t>⑥</t>
    <phoneticPr fontId="14"/>
  </si>
  <si>
    <t>⑦</t>
    <phoneticPr fontId="14"/>
  </si>
  <si>
    <t>処遇改善等加算Ⅰ</t>
    <phoneticPr fontId="14"/>
  </si>
  <si>
    <t>処遇改善等
加算Ⅰ</t>
    <phoneticPr fontId="14"/>
  </si>
  <si>
    <t>⑫</t>
    <phoneticPr fontId="14"/>
  </si>
  <si>
    <t>＋</t>
    <phoneticPr fontId="14"/>
  </si>
  <si>
    <t>(⑥～⑯)</t>
    <phoneticPr fontId="14"/>
  </si>
  <si>
    <t>(⑥～⑯)</t>
    <phoneticPr fontId="14"/>
  </si>
  <si>
    <t>(⑥＋⑦
　＋⑨＋⑪)</t>
    <phoneticPr fontId="14"/>
  </si>
  <si>
    <t>⑱</t>
    <phoneticPr fontId="8"/>
  </si>
  <si>
    <t>・処遇改善等加算Ⅱ－①</t>
    <phoneticPr fontId="14"/>
  </si>
  <si>
    <t xml:space="preserve">× 人数Ａ </t>
    <phoneticPr fontId="14"/>
  </si>
  <si>
    <t>・処遇改善等加算Ⅱ－②</t>
    <phoneticPr fontId="14"/>
  </si>
  <si>
    <t>㉑</t>
    <phoneticPr fontId="14"/>
  </si>
  <si>
    <t>× 人数Ｂ</t>
    <phoneticPr fontId="14"/>
  </si>
  <si>
    <t>㉓</t>
    <phoneticPr fontId="8"/>
  </si>
  <si>
    <t>㉔</t>
    <phoneticPr fontId="8"/>
  </si>
  <si>
    <t>2019年度 処遇改善等加算Ⅰ加算見込額積算表</t>
    <rPh sb="4" eb="6">
      <t>ネンド</t>
    </rPh>
    <rPh sb="7" eb="9">
      <t>ショグウ</t>
    </rPh>
    <rPh sb="9" eb="11">
      <t>カイゼン</t>
    </rPh>
    <rPh sb="11" eb="12">
      <t>トウ</t>
    </rPh>
    <rPh sb="12" eb="14">
      <t>カサン</t>
    </rPh>
    <rPh sb="15" eb="17">
      <t>カサン</t>
    </rPh>
    <rPh sb="17" eb="19">
      <t>ミコ</t>
    </rPh>
    <rPh sb="19" eb="20">
      <t>ガク</t>
    </rPh>
    <rPh sb="20" eb="22">
      <t>セキサン</t>
    </rPh>
    <rPh sb="22" eb="23">
      <t>ヒョウ</t>
    </rPh>
    <phoneticPr fontId="8"/>
  </si>
  <si>
    <t>公定価格（円/月額）（Ｒ１）</t>
    <rPh sb="0" eb="2">
      <t>コウテイ</t>
    </rPh>
    <rPh sb="2" eb="4">
      <t>カカク</t>
    </rPh>
    <rPh sb="5" eb="6">
      <t>エン</t>
    </rPh>
    <rPh sb="7" eb="9">
      <t>ゲツガク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</si>
</sst>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[$-411]ggge&quot;年&quot;m&quot;月&quot;d&quot;日&quot;;@"/>
    <numFmt numFmtId="177" formatCode="0_);[Red]\(0\)"/>
    <numFmt numFmtId="178" formatCode="0&quot; 年&quot;"/>
    <numFmt numFmtId="179" formatCode="0&quot;人&quot;"/>
    <numFmt numFmtId="180" formatCode="0&quot; 月&quot;"/>
    <numFmt numFmtId="181" formatCode="##&quot;％&quot;"/>
    <numFmt numFmtId="182" formatCode="0.0_);[Red]\(0.0\)"/>
    <numFmt numFmtId="183" formatCode="\(#,##0\)"/>
    <numFmt numFmtId="184" formatCode="#,##0;&quot;▲ &quot;#,##0"/>
    <numFmt numFmtId="185" formatCode="#,##0\×&quot;加&quot;&quot;算&quot;&quot;率&quot;"/>
    <numFmt numFmtId="186" formatCode="\(#,##0\×&quot;加&quot;&quot;算&quot;&quot;率&quot;\)"/>
    <numFmt numFmtId="187" formatCode="&quot;×&quot;#\ ?/100"/>
    <numFmt numFmtId="188" formatCode="#,##0\×&quot;加&quot;&quot;算&quot;&quot;数&quot;"/>
    <numFmt numFmtId="189" formatCode="#,##0&quot;×加算率&quot;"/>
    <numFmt numFmtId="190" formatCode="#,##0&quot;÷３月初日の利用子ども数&quot;"/>
    <numFmt numFmtId="191" formatCode="#,##0&quot;（限度額）÷３月初日の利用子ども数&quot;"/>
    <numFmt numFmtId="192" formatCode="0.0"/>
    <numFmt numFmtId="193" formatCode="#,##0;[Red]#,##0"/>
    <numFmt numFmtId="194" formatCode="#,##0_);[Red]\(#,##0\)"/>
    <numFmt numFmtId="195" formatCode="0;\-0;;@"/>
    <numFmt numFmtId="196" formatCode="#,##0_ "/>
  </numFmts>
  <fonts count="3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創英角ﾎﾟｯﾌﾟ体"/>
      <family val="3"/>
      <charset val="128"/>
    </font>
    <font>
      <b/>
      <sz val="18"/>
      <name val="HGｺﾞｼｯｸM"/>
      <family val="3"/>
      <charset val="128"/>
    </font>
    <font>
      <b/>
      <sz val="28"/>
      <name val="HGPｺﾞｼｯｸM"/>
      <family val="3"/>
      <charset val="128"/>
    </font>
    <font>
      <sz val="10"/>
      <name val="HGｺﾞｼｯｸM"/>
      <family val="3"/>
      <charset val="128"/>
    </font>
    <font>
      <b/>
      <sz val="11"/>
      <name val="HGｺﾞｼｯｸM"/>
      <family val="3"/>
      <charset val="128"/>
    </font>
    <font>
      <sz val="6"/>
      <name val="明朝"/>
      <family val="3"/>
      <charset val="128"/>
    </font>
    <font>
      <sz val="18"/>
      <name val="HGP創英角ﾎﾟｯﾌﾟ体"/>
      <family val="3"/>
      <charset val="128"/>
    </font>
    <font>
      <sz val="10"/>
      <name val="HGPｺﾞｼｯｸM"/>
      <family val="3"/>
      <charset val="128"/>
    </font>
    <font>
      <b/>
      <sz val="18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0"/>
      <color theme="1"/>
      <name val="Arial Unicode MS"/>
      <family val="3"/>
      <charset val="128"/>
    </font>
    <font>
      <sz val="11"/>
      <color theme="1"/>
      <name val="Arial Unicode MS"/>
      <family val="3"/>
      <charset val="128"/>
    </font>
    <font>
      <sz val="8"/>
      <name val="HGｺﾞｼｯｸM"/>
      <family val="3"/>
      <charset val="128"/>
    </font>
    <font>
      <sz val="11"/>
      <name val="明朝"/>
      <family val="3"/>
      <charset val="128"/>
    </font>
    <font>
      <b/>
      <sz val="16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name val="HGP創英角ﾎﾟｯﾌﾟ体"/>
      <family val="3"/>
      <charset val="128"/>
    </font>
    <font>
      <sz val="11"/>
      <name val="Arial Unicode MS"/>
      <family val="3"/>
      <charset val="128"/>
    </font>
    <font>
      <sz val="9"/>
      <name val="HGPｺﾞｼｯｸM"/>
      <family val="3"/>
      <charset val="128"/>
    </font>
    <font>
      <sz val="12"/>
      <name val="Arial Unicode MS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31" fillId="0" borderId="0">
      <alignment vertical="center"/>
    </xf>
  </cellStyleXfs>
  <cellXfs count="725">
    <xf numFmtId="0" fontId="0" fillId="0" borderId="0" xfId="0">
      <alignment vertical="center"/>
    </xf>
    <xf numFmtId="0" fontId="1" fillId="0" borderId="0" xfId="1" applyProtection="1"/>
    <xf numFmtId="0" fontId="1" fillId="0" borderId="0" xfId="1" applyFont="1" applyProtection="1"/>
    <xf numFmtId="0" fontId="3" fillId="0" borderId="0" xfId="1" applyFont="1" applyProtection="1"/>
    <xf numFmtId="0" fontId="12" fillId="0" borderId="24" xfId="1" applyFont="1" applyBorder="1" applyAlignment="1" applyProtection="1">
      <alignment horizontal="left" vertical="center"/>
    </xf>
    <xf numFmtId="0" fontId="3" fillId="0" borderId="25" xfId="1" applyFont="1" applyBorder="1" applyProtection="1"/>
    <xf numFmtId="0" fontId="13" fillId="0" borderId="25" xfId="1" applyFont="1" applyBorder="1" applyAlignment="1" applyProtection="1">
      <alignment horizontal="center" vertical="center"/>
    </xf>
    <xf numFmtId="1" fontId="6" fillId="0" borderId="25" xfId="1" applyNumberFormat="1" applyFont="1" applyFill="1" applyBorder="1" applyAlignment="1" applyProtection="1">
      <alignment horizontal="right" vertical="center"/>
    </xf>
    <xf numFmtId="0" fontId="1" fillId="0" borderId="25" xfId="1" applyFont="1" applyFill="1" applyBorder="1" applyProtection="1"/>
    <xf numFmtId="0" fontId="1" fillId="0" borderId="25" xfId="1" applyFont="1" applyBorder="1" applyProtection="1"/>
    <xf numFmtId="0" fontId="3" fillId="0" borderId="25" xfId="1" applyFont="1" applyBorder="1" applyAlignment="1" applyProtection="1">
      <alignment horizontal="right"/>
    </xf>
    <xf numFmtId="0" fontId="3" fillId="0" borderId="26" xfId="1" applyFont="1" applyBorder="1" applyProtection="1"/>
    <xf numFmtId="0" fontId="12" fillId="0" borderId="29" xfId="1" applyFont="1" applyBorder="1" applyAlignment="1" applyProtection="1">
      <alignment horizontal="left" vertical="center"/>
    </xf>
    <xf numFmtId="0" fontId="3" fillId="0" borderId="30" xfId="1" applyFont="1" applyBorder="1" applyProtection="1"/>
    <xf numFmtId="0" fontId="1" fillId="0" borderId="30" xfId="1" applyFont="1" applyBorder="1" applyProtection="1"/>
    <xf numFmtId="0" fontId="1" fillId="0" borderId="30" xfId="1" applyFont="1" applyFill="1" applyBorder="1" applyProtection="1"/>
    <xf numFmtId="0" fontId="6" fillId="0" borderId="30" xfId="1" applyFont="1" applyFill="1" applyBorder="1" applyAlignment="1" applyProtection="1">
      <alignment vertical="center"/>
    </xf>
    <xf numFmtId="1" fontId="6" fillId="0" borderId="30" xfId="1" applyNumberFormat="1" applyFont="1" applyFill="1" applyBorder="1" applyAlignment="1" applyProtection="1">
      <alignment horizontal="right" vertical="center"/>
    </xf>
    <xf numFmtId="0" fontId="3" fillId="0" borderId="30" xfId="1" applyFont="1" applyBorder="1" applyAlignment="1" applyProtection="1">
      <alignment horizontal="right"/>
    </xf>
    <xf numFmtId="0" fontId="3" fillId="0" borderId="31" xfId="1" applyFont="1" applyBorder="1" applyProtection="1"/>
    <xf numFmtId="0" fontId="3" fillId="0" borderId="0" xfId="1" applyFont="1" applyBorder="1" applyAlignment="1" applyProtection="1">
      <alignment horizontal="right"/>
    </xf>
    <xf numFmtId="0" fontId="3" fillId="0" borderId="0" xfId="1" applyFont="1" applyBorder="1" applyProtection="1"/>
    <xf numFmtId="0" fontId="5" fillId="0" borderId="0" xfId="2" applyProtection="1">
      <alignment vertical="center"/>
    </xf>
    <xf numFmtId="9" fontId="6" fillId="0" borderId="25" xfId="3" applyFont="1" applyFill="1" applyBorder="1" applyAlignment="1" applyProtection="1">
      <alignment vertical="center"/>
    </xf>
    <xf numFmtId="9" fontId="16" fillId="0" borderId="25" xfId="3" applyFont="1" applyFill="1" applyBorder="1" applyAlignment="1" applyProtection="1">
      <alignment vertical="center" wrapText="1"/>
    </xf>
    <xf numFmtId="9" fontId="16" fillId="0" borderId="8" xfId="3" applyFont="1" applyFill="1" applyBorder="1" applyAlignment="1" applyProtection="1">
      <alignment vertical="center" wrapText="1"/>
    </xf>
    <xf numFmtId="182" fontId="18" fillId="0" borderId="0" xfId="2" applyNumberFormat="1" applyFont="1" applyFill="1" applyBorder="1" applyAlignment="1" applyProtection="1">
      <alignment horizontal="distributed" vertical="center" shrinkToFit="1"/>
    </xf>
    <xf numFmtId="0" fontId="19" fillId="0" borderId="0" xfId="2" applyFont="1" applyFill="1" applyBorder="1" applyAlignment="1" applyProtection="1">
      <alignment horizontal="distributed" vertical="center"/>
    </xf>
    <xf numFmtId="0" fontId="5" fillId="0" borderId="0" xfId="2">
      <alignment vertical="center"/>
    </xf>
    <xf numFmtId="0" fontId="5" fillId="0" borderId="0" xfId="2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33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38" fontId="22" fillId="0" borderId="33" xfId="2" applyNumberFormat="1" applyFont="1" applyBorder="1">
      <alignment vertical="center"/>
    </xf>
    <xf numFmtId="181" fontId="5" fillId="0" borderId="33" xfId="2" applyNumberFormat="1" applyBorder="1">
      <alignment vertical="center"/>
    </xf>
    <xf numFmtId="3" fontId="12" fillId="0" borderId="0" xfId="6" applyNumberFormat="1" applyFont="1" applyFill="1" applyAlignment="1">
      <alignment horizontal="left" vertical="center"/>
    </xf>
    <xf numFmtId="3" fontId="23" fillId="0" borderId="0" xfId="6" applyNumberFormat="1" applyFont="1" applyFill="1" applyBorder="1" applyAlignment="1">
      <alignment vertical="center"/>
    </xf>
    <xf numFmtId="3" fontId="23" fillId="0" borderId="27" xfId="6" applyNumberFormat="1" applyFont="1" applyFill="1" applyBorder="1" applyAlignment="1">
      <alignment horizontal="center" vertical="center" wrapText="1"/>
    </xf>
    <xf numFmtId="3" fontId="23" fillId="0" borderId="0" xfId="6" applyNumberFormat="1" applyFont="1" applyFill="1" applyBorder="1" applyAlignment="1">
      <alignment horizontal="center" vertical="center" wrapText="1"/>
    </xf>
    <xf numFmtId="183" fontId="23" fillId="0" borderId="0" xfId="6" applyNumberFormat="1" applyFont="1" applyFill="1" applyBorder="1" applyAlignment="1">
      <alignment horizontal="center" vertical="center" wrapText="1"/>
    </xf>
    <xf numFmtId="184" fontId="23" fillId="0" borderId="27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>
      <alignment vertical="center"/>
    </xf>
    <xf numFmtId="184" fontId="23" fillId="0" borderId="0" xfId="6" applyNumberFormat="1" applyFont="1" applyFill="1" applyBorder="1" applyAlignment="1">
      <alignment vertical="center" wrapText="1"/>
    </xf>
    <xf numFmtId="0" fontId="3" fillId="0" borderId="0" xfId="6" applyFont="1" applyFill="1">
      <alignment vertical="center"/>
    </xf>
    <xf numFmtId="0" fontId="12" fillId="0" borderId="0" xfId="6" applyFont="1" applyFill="1">
      <alignment vertical="center"/>
    </xf>
    <xf numFmtId="184" fontId="23" fillId="0" borderId="44" xfId="6" applyNumberFormat="1" applyFont="1" applyFill="1" applyBorder="1" applyAlignment="1">
      <alignment horizontal="center" vertical="center" wrapText="1"/>
    </xf>
    <xf numFmtId="184" fontId="23" fillId="0" borderId="43" xfId="6" applyNumberFormat="1" applyFont="1" applyFill="1" applyBorder="1" applyAlignment="1">
      <alignment horizontal="center" vertical="center" wrapText="1"/>
    </xf>
    <xf numFmtId="184" fontId="23" fillId="0" borderId="0" xfId="6" applyNumberFormat="1" applyFont="1" applyFill="1" applyBorder="1" applyAlignment="1">
      <alignment horizontal="center" vertical="center" wrapText="1"/>
    </xf>
    <xf numFmtId="3" fontId="23" fillId="0" borderId="8" xfId="6" applyNumberFormat="1" applyFont="1" applyFill="1" applyBorder="1" applyAlignment="1">
      <alignment vertical="center" wrapText="1"/>
    </xf>
    <xf numFmtId="3" fontId="23" fillId="0" borderId="8" xfId="6" applyNumberFormat="1" applyFont="1" applyFill="1" applyBorder="1" applyAlignment="1">
      <alignment vertical="center"/>
    </xf>
    <xf numFmtId="184" fontId="23" fillId="0" borderId="0" xfId="6" applyNumberFormat="1" applyFont="1" applyFill="1" applyBorder="1" applyAlignment="1">
      <alignment horizontal="right" vertical="center" wrapText="1"/>
    </xf>
    <xf numFmtId="0" fontId="3" fillId="0" borderId="0" xfId="6" applyFont="1" applyFill="1" applyBorder="1">
      <alignment vertical="center"/>
    </xf>
    <xf numFmtId="3" fontId="23" fillId="0" borderId="46" xfId="6" applyNumberFormat="1" applyFont="1" applyFill="1" applyBorder="1" applyAlignment="1">
      <alignment horizontal="distributed" vertical="center"/>
    </xf>
    <xf numFmtId="3" fontId="23" fillId="0" borderId="27" xfId="6" applyNumberFormat="1" applyFont="1" applyFill="1" applyBorder="1" applyAlignment="1">
      <alignment horizontal="distributed" vertical="center"/>
    </xf>
    <xf numFmtId="185" fontId="23" fillId="0" borderId="27" xfId="6" applyNumberFormat="1" applyFont="1" applyFill="1" applyBorder="1" applyAlignment="1">
      <alignment vertical="center"/>
    </xf>
    <xf numFmtId="184" fontId="23" fillId="0" borderId="24" xfId="6" applyNumberFormat="1" applyFont="1" applyFill="1" applyBorder="1" applyAlignment="1">
      <alignment horizontal="center" vertical="center" wrapText="1"/>
    </xf>
    <xf numFmtId="184" fontId="23" fillId="0" borderId="51" xfId="6" applyNumberFormat="1" applyFont="1" applyFill="1" applyBorder="1" applyAlignment="1">
      <alignment horizontal="right" vertical="center" wrapText="1"/>
    </xf>
    <xf numFmtId="184" fontId="23" fillId="0" borderId="52" xfId="6" applyNumberFormat="1" applyFont="1" applyFill="1" applyBorder="1" applyAlignment="1">
      <alignment horizontal="right" vertical="center" wrapText="1"/>
    </xf>
    <xf numFmtId="3" fontId="23" fillId="0" borderId="53" xfId="6" applyNumberFormat="1" applyFont="1" applyFill="1" applyBorder="1" applyAlignment="1">
      <alignment horizontal="distributed" vertical="center"/>
    </xf>
    <xf numFmtId="184" fontId="23" fillId="0" borderId="58" xfId="6" applyNumberFormat="1" applyFont="1" applyFill="1" applyBorder="1" applyAlignment="1">
      <alignment horizontal="right" vertical="center" wrapText="1"/>
    </xf>
    <xf numFmtId="184" fontId="23" fillId="0" borderId="59" xfId="6" applyNumberFormat="1" applyFont="1" applyFill="1" applyBorder="1" applyAlignment="1">
      <alignment horizontal="right" vertical="center" wrapText="1"/>
    </xf>
    <xf numFmtId="184" fontId="23" fillId="0" borderId="40" xfId="6" applyNumberFormat="1" applyFont="1" applyFill="1" applyBorder="1" applyAlignment="1">
      <alignment wrapText="1"/>
    </xf>
    <xf numFmtId="183" fontId="23" fillId="0" borderId="0" xfId="6" applyNumberFormat="1" applyFont="1" applyFill="1" applyBorder="1" applyAlignment="1">
      <alignment vertical="center"/>
    </xf>
    <xf numFmtId="184" fontId="23" fillId="0" borderId="0" xfId="6" applyNumberFormat="1" applyFont="1" applyFill="1" applyBorder="1" applyAlignment="1">
      <alignment vertical="center"/>
    </xf>
    <xf numFmtId="3" fontId="23" fillId="0" borderId="57" xfId="6" applyNumberFormat="1" applyFont="1" applyFill="1" applyBorder="1" applyAlignment="1">
      <alignment horizontal="distributed" vertical="center"/>
    </xf>
    <xf numFmtId="184" fontId="23" fillId="0" borderId="29" xfId="6" applyNumberFormat="1" applyFont="1" applyFill="1" applyBorder="1" applyAlignment="1">
      <alignment horizontal="center" vertical="center" wrapText="1"/>
    </xf>
    <xf numFmtId="184" fontId="23" fillId="0" borderId="64" xfId="6" applyNumberFormat="1" applyFont="1" applyFill="1" applyBorder="1" applyAlignment="1">
      <alignment horizontal="right" vertical="center" wrapText="1"/>
    </xf>
    <xf numFmtId="184" fontId="23" fillId="0" borderId="65" xfId="6" applyNumberFormat="1" applyFont="1" applyFill="1" applyBorder="1" applyAlignment="1">
      <alignment horizontal="right" vertical="center" wrapText="1"/>
    </xf>
    <xf numFmtId="3" fontId="3" fillId="0" borderId="0" xfId="6" applyNumberFormat="1" applyFont="1" applyFill="1" applyBorder="1" applyAlignment="1">
      <alignment vertical="center"/>
    </xf>
    <xf numFmtId="185" fontId="23" fillId="0" borderId="0" xfId="6" applyNumberFormat="1" applyFont="1" applyFill="1" applyBorder="1" applyAlignment="1">
      <alignment vertical="center"/>
    </xf>
    <xf numFmtId="3" fontId="3" fillId="0" borderId="40" xfId="6" applyNumberFormat="1" applyFont="1" applyFill="1" applyBorder="1" applyAlignment="1">
      <alignment vertical="center"/>
    </xf>
    <xf numFmtId="184" fontId="23" fillId="0" borderId="40" xfId="6" applyNumberFormat="1" applyFont="1" applyFill="1" applyBorder="1" applyAlignment="1">
      <alignment horizontal="center" vertical="center" wrapText="1"/>
    </xf>
    <xf numFmtId="3" fontId="3" fillId="0" borderId="0" xfId="6" applyNumberFormat="1" applyFont="1" applyFill="1" applyAlignment="1">
      <alignment vertical="center"/>
    </xf>
    <xf numFmtId="184" fontId="23" fillId="0" borderId="0" xfId="6" applyNumberFormat="1" applyFont="1" applyFill="1" applyAlignment="1">
      <alignment vertical="center"/>
    </xf>
    <xf numFmtId="3" fontId="23" fillId="0" borderId="0" xfId="6" applyNumberFormat="1" applyFont="1" applyFill="1" applyAlignment="1">
      <alignment vertical="center"/>
    </xf>
    <xf numFmtId="183" fontId="23" fillId="0" borderId="0" xfId="6" applyNumberFormat="1" applyFont="1" applyFill="1" applyAlignment="1">
      <alignment vertical="center"/>
    </xf>
    <xf numFmtId="184" fontId="3" fillId="0" borderId="0" xfId="6" applyNumberFormat="1" applyFont="1" applyFill="1" applyAlignment="1">
      <alignment vertical="center"/>
    </xf>
    <xf numFmtId="183" fontId="23" fillId="0" borderId="0" xfId="6" applyNumberFormat="1" applyFont="1" applyFill="1" applyAlignment="1">
      <alignment horizontal="center" vertical="center"/>
    </xf>
    <xf numFmtId="185" fontId="23" fillId="0" borderId="0" xfId="6" applyNumberFormat="1" applyFont="1" applyFill="1" applyAlignment="1">
      <alignment vertical="center"/>
    </xf>
    <xf numFmtId="184" fontId="3" fillId="0" borderId="0" xfId="6" applyNumberFormat="1" applyFont="1" applyFill="1" applyBorder="1" applyAlignment="1">
      <alignment vertical="center"/>
    </xf>
    <xf numFmtId="185" fontId="3" fillId="0" borderId="0" xfId="6" applyNumberFormat="1" applyFont="1" applyFill="1" applyBorder="1" applyAlignment="1">
      <alignment vertical="center"/>
    </xf>
    <xf numFmtId="184" fontId="23" fillId="0" borderId="0" xfId="6" applyNumberFormat="1" applyFont="1" applyFill="1" applyAlignment="1">
      <alignment horizontal="center" vertical="center"/>
    </xf>
    <xf numFmtId="185" fontId="3" fillId="0" borderId="0" xfId="6" applyNumberFormat="1" applyFont="1" applyFill="1" applyAlignment="1">
      <alignment vertical="center"/>
    </xf>
    <xf numFmtId="184" fontId="25" fillId="0" borderId="0" xfId="7" applyNumberFormat="1" applyFont="1" applyFill="1" applyBorder="1" applyAlignment="1">
      <alignment vertical="center"/>
    </xf>
    <xf numFmtId="184" fontId="3" fillId="0" borderId="0" xfId="7" applyNumberFormat="1" applyFont="1" applyFill="1" applyBorder="1" applyAlignment="1">
      <alignment vertical="center"/>
    </xf>
    <xf numFmtId="184" fontId="3" fillId="0" borderId="0" xfId="7" applyNumberFormat="1" applyFont="1" applyFill="1" applyAlignment="1">
      <alignment vertical="center"/>
    </xf>
    <xf numFmtId="0" fontId="3" fillId="0" borderId="25" xfId="7" applyFont="1" applyFill="1" applyBorder="1" applyAlignment="1">
      <alignment vertical="center" wrapText="1"/>
    </xf>
    <xf numFmtId="0" fontId="3" fillId="0" borderId="25" xfId="7" applyFont="1" applyFill="1" applyBorder="1" applyAlignment="1">
      <alignment vertical="center"/>
    </xf>
    <xf numFmtId="0" fontId="3" fillId="0" borderId="26" xfId="7" applyFont="1" applyFill="1" applyBorder="1" applyAlignment="1">
      <alignment vertical="center"/>
    </xf>
    <xf numFmtId="0" fontId="3" fillId="0" borderId="0" xfId="7" applyFont="1" applyFill="1" applyBorder="1" applyAlignment="1">
      <alignment horizontal="left" vertical="center" wrapText="1"/>
    </xf>
    <xf numFmtId="0" fontId="3" fillId="0" borderId="0" xfId="7" applyFont="1" applyFill="1" applyBorder="1" applyAlignment="1">
      <alignment vertical="center"/>
    </xf>
    <xf numFmtId="0" fontId="3" fillId="0" borderId="0" xfId="7" applyFont="1" applyFill="1" applyBorder="1" applyAlignment="1">
      <alignment horizontal="left" vertical="center"/>
    </xf>
    <xf numFmtId="0" fontId="3" fillId="0" borderId="28" xfId="7" applyFont="1" applyFill="1" applyBorder="1" applyAlignment="1">
      <alignment vertical="center"/>
    </xf>
    <xf numFmtId="0" fontId="3" fillId="0" borderId="30" xfId="7" applyFont="1" applyFill="1" applyBorder="1" applyAlignment="1">
      <alignment vertical="center" wrapText="1"/>
    </xf>
    <xf numFmtId="0" fontId="3" fillId="0" borderId="30" xfId="7" quotePrefix="1" applyFont="1" applyFill="1" applyBorder="1" applyAlignment="1">
      <alignment vertical="center" wrapText="1"/>
    </xf>
    <xf numFmtId="0" fontId="3" fillId="0" borderId="0" xfId="7" applyFont="1" applyFill="1" applyAlignment="1">
      <alignment horizontal="center" vertical="center"/>
    </xf>
    <xf numFmtId="0" fontId="3" fillId="0" borderId="0" xfId="7" applyFont="1" applyFill="1" applyAlignment="1">
      <alignment horizontal="distributed" vertical="center"/>
    </xf>
    <xf numFmtId="0" fontId="3" fillId="0" borderId="0" xfId="7" applyFont="1" applyFill="1" applyAlignment="1">
      <alignment horizontal="right" vertical="center"/>
    </xf>
    <xf numFmtId="0" fontId="3" fillId="0" borderId="0" xfId="7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3" fillId="0" borderId="0" xfId="7" applyFont="1" applyFill="1" applyBorder="1" applyAlignment="1">
      <alignment vertical="center" wrapText="1"/>
    </xf>
    <xf numFmtId="0" fontId="3" fillId="0" borderId="0" xfId="7" applyFont="1" applyFill="1" applyBorder="1" applyAlignment="1">
      <alignment horizontal="center" vertical="center"/>
    </xf>
    <xf numFmtId="0" fontId="3" fillId="0" borderId="0" xfId="7" quotePrefix="1" applyFont="1" applyFill="1" applyBorder="1" applyAlignment="1">
      <alignment vertical="center" wrapText="1"/>
    </xf>
    <xf numFmtId="0" fontId="3" fillId="0" borderId="0" xfId="7" applyFont="1" applyFill="1" applyBorder="1" applyAlignment="1">
      <alignment horizontal="left" vertical="top" wrapText="1"/>
    </xf>
    <xf numFmtId="0" fontId="12" fillId="0" borderId="0" xfId="7" applyFont="1" applyFill="1" applyBorder="1" applyAlignment="1">
      <alignment vertical="center" wrapText="1"/>
    </xf>
    <xf numFmtId="0" fontId="3" fillId="0" borderId="10" xfId="7" applyFont="1" applyFill="1" applyBorder="1" applyAlignment="1">
      <alignment vertical="center" wrapText="1"/>
    </xf>
    <xf numFmtId="0" fontId="3" fillId="0" borderId="9" xfId="7" applyFont="1" applyFill="1" applyBorder="1" applyAlignment="1">
      <alignment vertical="center" wrapText="1"/>
    </xf>
    <xf numFmtId="0" fontId="12" fillId="0" borderId="33" xfId="7" applyFont="1" applyFill="1" applyBorder="1" applyAlignment="1">
      <alignment vertical="center"/>
    </xf>
    <xf numFmtId="0" fontId="12" fillId="0" borderId="0" xfId="7" applyFont="1" applyFill="1" applyAlignment="1">
      <alignment horizontal="center" vertical="center"/>
    </xf>
    <xf numFmtId="3" fontId="3" fillId="0" borderId="25" xfId="7" applyNumberFormat="1" applyFont="1" applyFill="1" applyBorder="1" applyAlignment="1">
      <alignment vertical="center" wrapText="1"/>
    </xf>
    <xf numFmtId="3" fontId="3" fillId="0" borderId="26" xfId="7" applyNumberFormat="1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  <xf numFmtId="184" fontId="12" fillId="0" borderId="0" xfId="7" applyNumberFormat="1" applyFont="1" applyFill="1" applyAlignment="1">
      <alignment vertical="center"/>
    </xf>
    <xf numFmtId="184" fontId="23" fillId="2" borderId="47" xfId="6" applyNumberFormat="1" applyFont="1" applyFill="1" applyBorder="1" applyAlignment="1">
      <alignment horizontal="right" vertical="center"/>
    </xf>
    <xf numFmtId="183" fontId="23" fillId="2" borderId="48" xfId="6" applyNumberFormat="1" applyFont="1" applyFill="1" applyBorder="1" applyAlignment="1">
      <alignment horizontal="right" vertical="center"/>
    </xf>
    <xf numFmtId="183" fontId="23" fillId="2" borderId="28" xfId="6" applyNumberFormat="1" applyFont="1" applyFill="1" applyBorder="1" applyAlignment="1">
      <alignment horizontal="center" vertical="center"/>
    </xf>
    <xf numFmtId="184" fontId="23" fillId="2" borderId="47" xfId="6" applyNumberFormat="1" applyFont="1" applyFill="1" applyBorder="1" applyAlignment="1">
      <alignment horizontal="right" vertical="center" wrapText="1"/>
    </xf>
    <xf numFmtId="183" fontId="23" fillId="2" borderId="49" xfId="6" applyNumberFormat="1" applyFont="1" applyFill="1" applyBorder="1" applyAlignment="1">
      <alignment horizontal="right" vertical="center" wrapText="1"/>
    </xf>
    <xf numFmtId="183" fontId="23" fillId="2" borderId="50" xfId="6" applyNumberFormat="1" applyFont="1" applyFill="1" applyBorder="1" applyAlignment="1">
      <alignment horizontal="center" vertical="center" wrapText="1"/>
    </xf>
    <xf numFmtId="183" fontId="23" fillId="2" borderId="47" xfId="6" applyNumberFormat="1" applyFont="1" applyFill="1" applyBorder="1" applyAlignment="1">
      <alignment horizontal="right" vertical="center" wrapText="1"/>
    </xf>
    <xf numFmtId="186" fontId="23" fillId="2" borderId="46" xfId="6" applyNumberFormat="1" applyFont="1" applyFill="1" applyBorder="1" applyAlignment="1">
      <alignment vertical="center" wrapText="1"/>
    </xf>
    <xf numFmtId="185" fontId="23" fillId="2" borderId="27" xfId="6" applyNumberFormat="1" applyFont="1" applyFill="1" applyBorder="1" applyAlignment="1">
      <alignment vertical="center"/>
    </xf>
    <xf numFmtId="184" fontId="23" fillId="2" borderId="50" xfId="6" applyNumberFormat="1" applyFont="1" applyFill="1" applyBorder="1" applyAlignment="1">
      <alignment vertical="center"/>
    </xf>
    <xf numFmtId="184" fontId="23" fillId="2" borderId="24" xfId="6" applyNumberFormat="1" applyFont="1" applyFill="1" applyBorder="1" applyAlignment="1">
      <alignment horizontal="center" vertical="center" wrapText="1"/>
    </xf>
    <xf numFmtId="184" fontId="23" fillId="2" borderId="51" xfId="6" applyNumberFormat="1" applyFont="1" applyFill="1" applyBorder="1" applyAlignment="1">
      <alignment horizontal="right" vertical="center" wrapText="1"/>
    </xf>
    <xf numFmtId="184" fontId="23" fillId="2" borderId="52" xfId="6" applyNumberFormat="1" applyFont="1" applyFill="1" applyBorder="1" applyAlignment="1">
      <alignment horizontal="right" vertical="center" wrapText="1"/>
    </xf>
    <xf numFmtId="183" fontId="23" fillId="2" borderId="0" xfId="6" applyNumberFormat="1" applyFont="1" applyFill="1" applyBorder="1" applyAlignment="1">
      <alignment horizontal="center" vertical="center" wrapText="1"/>
    </xf>
    <xf numFmtId="184" fontId="23" fillId="2" borderId="54" xfId="6" applyNumberFormat="1" applyFont="1" applyFill="1" applyBorder="1" applyAlignment="1">
      <alignment horizontal="right" vertical="center"/>
    </xf>
    <xf numFmtId="183" fontId="23" fillId="2" borderId="42" xfId="6" applyNumberFormat="1" applyFont="1" applyFill="1" applyBorder="1" applyAlignment="1">
      <alignment horizontal="right" vertical="center"/>
    </xf>
    <xf numFmtId="184" fontId="23" fillId="2" borderId="54" xfId="6" applyNumberFormat="1" applyFont="1" applyFill="1" applyBorder="1" applyAlignment="1">
      <alignment horizontal="right" vertical="center" wrapText="1"/>
    </xf>
    <xf numFmtId="183" fontId="23" fillId="2" borderId="41" xfId="6" applyNumberFormat="1" applyFont="1" applyFill="1" applyBorder="1" applyAlignment="1">
      <alignment horizontal="right" vertical="center" wrapText="1"/>
    </xf>
    <xf numFmtId="183" fontId="23" fillId="2" borderId="55" xfId="6" applyNumberFormat="1" applyFont="1" applyFill="1" applyBorder="1" applyAlignment="1">
      <alignment horizontal="center" vertical="center" wrapText="1"/>
    </xf>
    <xf numFmtId="184" fontId="23" fillId="2" borderId="56" xfId="6" applyNumberFormat="1" applyFont="1" applyFill="1" applyBorder="1" applyAlignment="1">
      <alignment horizontal="right" vertical="center" wrapText="1"/>
    </xf>
    <xf numFmtId="185" fontId="23" fillId="2" borderId="57" xfId="6" applyNumberFormat="1" applyFont="1" applyFill="1" applyBorder="1" applyAlignment="1">
      <alignment vertical="center" wrapText="1"/>
    </xf>
    <xf numFmtId="184" fontId="23" fillId="2" borderId="42" xfId="6" applyNumberFormat="1" applyFont="1" applyFill="1" applyBorder="1" applyAlignment="1">
      <alignment vertical="center"/>
    </xf>
    <xf numFmtId="184" fontId="23" fillId="2" borderId="27" xfId="6" applyNumberFormat="1" applyFont="1" applyFill="1" applyBorder="1" applyAlignment="1">
      <alignment horizontal="center" vertical="center" wrapText="1"/>
    </xf>
    <xf numFmtId="184" fontId="23" fillId="2" borderId="58" xfId="6" applyNumberFormat="1" applyFont="1" applyFill="1" applyBorder="1" applyAlignment="1">
      <alignment horizontal="right" vertical="center" wrapText="1"/>
    </xf>
    <xf numFmtId="184" fontId="23" fillId="2" borderId="59" xfId="6" applyNumberFormat="1" applyFont="1" applyFill="1" applyBorder="1" applyAlignment="1">
      <alignment horizontal="right" vertical="center" wrapText="1"/>
    </xf>
    <xf numFmtId="184" fontId="23" fillId="2" borderId="0" xfId="6" applyNumberFormat="1" applyFont="1" applyFill="1" applyBorder="1" applyAlignment="1">
      <alignment vertical="center"/>
    </xf>
    <xf numFmtId="185" fontId="23" fillId="2" borderId="25" xfId="6" applyNumberFormat="1" applyFont="1" applyFill="1" applyBorder="1" applyAlignment="1">
      <alignment vertical="center"/>
    </xf>
    <xf numFmtId="184" fontId="23" fillId="2" borderId="61" xfId="6" applyNumberFormat="1" applyFont="1" applyFill="1" applyBorder="1" applyAlignment="1">
      <alignment vertical="center"/>
    </xf>
    <xf numFmtId="184" fontId="23" fillId="2" borderId="56" xfId="6" applyNumberFormat="1" applyFont="1" applyFill="1" applyBorder="1" applyAlignment="1">
      <alignment horizontal="right" vertical="center"/>
    </xf>
    <xf numFmtId="183" fontId="23" fillId="2" borderId="62" xfId="6" applyNumberFormat="1" applyFont="1" applyFill="1" applyBorder="1" applyAlignment="1">
      <alignment horizontal="right" vertical="center"/>
    </xf>
    <xf numFmtId="183" fontId="23" fillId="2" borderId="63" xfId="6" applyNumberFormat="1" applyFont="1" applyFill="1" applyBorder="1" applyAlignment="1">
      <alignment horizontal="right" vertical="center" wrapText="1"/>
    </xf>
    <xf numFmtId="183" fontId="23" fillId="2" borderId="62" xfId="6" applyNumberFormat="1" applyFont="1" applyFill="1" applyBorder="1" applyAlignment="1">
      <alignment horizontal="center" vertical="center" wrapText="1"/>
    </xf>
    <xf numFmtId="185" fontId="23" fillId="2" borderId="30" xfId="6" applyNumberFormat="1" applyFont="1" applyFill="1" applyBorder="1" applyAlignment="1">
      <alignment vertical="center"/>
    </xf>
    <xf numFmtId="184" fontId="23" fillId="2" borderId="31" xfId="6" applyNumberFormat="1" applyFont="1" applyFill="1" applyBorder="1" applyAlignment="1">
      <alignment vertical="center"/>
    </xf>
    <xf numFmtId="184" fontId="23" fillId="2" borderId="29" xfId="6" applyNumberFormat="1" applyFont="1" applyFill="1" applyBorder="1" applyAlignment="1">
      <alignment horizontal="center" vertical="center" wrapText="1"/>
    </xf>
    <xf numFmtId="184" fontId="23" fillId="2" borderId="64" xfId="6" applyNumberFormat="1" applyFont="1" applyFill="1" applyBorder="1" applyAlignment="1">
      <alignment horizontal="right" vertical="center" wrapText="1"/>
    </xf>
    <xf numFmtId="184" fontId="23" fillId="2" borderId="65" xfId="6" applyNumberFormat="1" applyFont="1" applyFill="1" applyBorder="1" applyAlignment="1">
      <alignment horizontal="right" vertical="center" wrapText="1"/>
    </xf>
    <xf numFmtId="0" fontId="12" fillId="2" borderId="40" xfId="6" applyFont="1" applyFill="1" applyBorder="1">
      <alignment vertical="center"/>
    </xf>
    <xf numFmtId="3" fontId="3" fillId="2" borderId="40" xfId="6" applyNumberFormat="1" applyFont="1" applyFill="1" applyBorder="1" applyAlignment="1">
      <alignment vertical="center"/>
    </xf>
    <xf numFmtId="185" fontId="3" fillId="2" borderId="40" xfId="6" applyNumberFormat="1" applyFont="1" applyFill="1" applyBorder="1" applyAlignment="1">
      <alignment vertical="center"/>
    </xf>
    <xf numFmtId="3" fontId="3" fillId="2" borderId="27" xfId="6" applyNumberFormat="1" applyFont="1" applyFill="1" applyBorder="1" applyAlignment="1">
      <alignment vertical="center"/>
    </xf>
    <xf numFmtId="188" fontId="23" fillId="2" borderId="25" xfId="6" applyNumberFormat="1" applyFont="1" applyFill="1" applyBorder="1" applyAlignment="1">
      <alignment vertical="center"/>
    </xf>
    <xf numFmtId="188" fontId="23" fillId="2" borderId="0" xfId="6" applyNumberFormat="1" applyFont="1" applyFill="1" applyBorder="1" applyAlignment="1">
      <alignment vertical="center"/>
    </xf>
    <xf numFmtId="185" fontId="23" fillId="2" borderId="40" xfId="6" applyNumberFormat="1" applyFont="1" applyFill="1" applyBorder="1" applyAlignment="1">
      <alignment horizontal="right" vertical="center"/>
    </xf>
    <xf numFmtId="185" fontId="23" fillId="2" borderId="0" xfId="6" applyNumberFormat="1" applyFont="1" applyFill="1" applyBorder="1" applyAlignment="1">
      <alignment vertical="center"/>
    </xf>
    <xf numFmtId="184" fontId="23" fillId="2" borderId="45" xfId="6" applyNumberFormat="1" applyFont="1" applyFill="1" applyBorder="1" applyAlignment="1">
      <alignment horizontal="center" vertical="center" wrapText="1"/>
    </xf>
    <xf numFmtId="0" fontId="6" fillId="3" borderId="24" xfId="1" applyFont="1" applyFill="1" applyBorder="1" applyAlignment="1" applyProtection="1">
      <alignment horizontal="left" vertical="center"/>
    </xf>
    <xf numFmtId="0" fontId="6" fillId="3" borderId="25" xfId="1" applyFont="1" applyFill="1" applyBorder="1" applyAlignment="1" applyProtection="1">
      <alignment horizontal="left" vertical="center"/>
    </xf>
    <xf numFmtId="0" fontId="6" fillId="3" borderId="25" xfId="1" applyFont="1" applyFill="1" applyBorder="1" applyAlignment="1" applyProtection="1">
      <alignment horizontal="right" vertical="center"/>
    </xf>
    <xf numFmtId="0" fontId="6" fillId="3" borderId="25" xfId="1" applyFont="1" applyFill="1" applyBorder="1" applyAlignment="1" applyProtection="1">
      <alignment horizontal="center" vertical="center"/>
    </xf>
    <xf numFmtId="0" fontId="6" fillId="3" borderId="27" xfId="1" applyFont="1" applyFill="1" applyBorder="1" applyAlignment="1" applyProtection="1">
      <alignment horizontal="left" vertical="center"/>
    </xf>
    <xf numFmtId="0" fontId="6" fillId="3" borderId="29" xfId="1" applyFont="1" applyFill="1" applyBorder="1" applyAlignment="1" applyProtection="1">
      <alignment horizontal="left" vertical="center"/>
    </xf>
    <xf numFmtId="0" fontId="6" fillId="0" borderId="54" xfId="1" applyFont="1" applyFill="1" applyBorder="1" applyAlignment="1" applyProtection="1">
      <alignment vertical="center"/>
    </xf>
    <xf numFmtId="0" fontId="6" fillId="0" borderId="83" xfId="1" applyFont="1" applyFill="1" applyBorder="1" applyAlignment="1" applyProtection="1">
      <alignment vertical="center"/>
    </xf>
    <xf numFmtId="0" fontId="6" fillId="0" borderId="83" xfId="1" applyFont="1" applyFill="1" applyBorder="1" applyAlignment="1" applyProtection="1">
      <alignment horizontal="right" vertical="center"/>
    </xf>
    <xf numFmtId="0" fontId="6" fillId="0" borderId="96" xfId="1" applyFont="1" applyFill="1" applyBorder="1" applyAlignment="1" applyProtection="1">
      <alignment vertical="center"/>
    </xf>
    <xf numFmtId="9" fontId="16" fillId="0" borderId="9" xfId="3" applyFont="1" applyFill="1" applyBorder="1" applyAlignment="1" applyProtection="1">
      <alignment vertical="center" wrapText="1"/>
    </xf>
    <xf numFmtId="0" fontId="6" fillId="0" borderId="75" xfId="1" applyFont="1" applyFill="1" applyBorder="1" applyAlignment="1" applyProtection="1">
      <alignment vertical="center"/>
    </xf>
    <xf numFmtId="0" fontId="6" fillId="0" borderId="95" xfId="1" applyFont="1" applyFill="1" applyBorder="1" applyAlignment="1" applyProtection="1">
      <alignment vertical="center"/>
    </xf>
    <xf numFmtId="0" fontId="6" fillId="0" borderId="96" xfId="1" applyFont="1" applyFill="1" applyBorder="1" applyAlignment="1" applyProtection="1">
      <alignment horizontal="right" vertical="center"/>
    </xf>
    <xf numFmtId="0" fontId="6" fillId="0" borderId="30" xfId="1" applyFont="1" applyFill="1" applyBorder="1" applyAlignment="1" applyProtection="1">
      <alignment horizontal="right" vertical="center"/>
    </xf>
    <xf numFmtId="0" fontId="6" fillId="0" borderId="25" xfId="1" applyFont="1" applyFill="1" applyBorder="1" applyAlignment="1" applyProtection="1">
      <alignment vertical="center"/>
    </xf>
    <xf numFmtId="0" fontId="6" fillId="0" borderId="25" xfId="1" applyFont="1" applyFill="1" applyBorder="1" applyAlignment="1" applyProtection="1">
      <alignment horizontal="right" vertical="center"/>
    </xf>
    <xf numFmtId="0" fontId="6" fillId="0" borderId="9" xfId="1" applyFont="1" applyFill="1" applyBorder="1" applyAlignment="1" applyProtection="1">
      <alignment horizontal="right" vertical="center"/>
    </xf>
    <xf numFmtId="0" fontId="6" fillId="0" borderId="27" xfId="1" applyFont="1" applyFill="1" applyBorder="1" applyAlignment="1" applyProtection="1">
      <alignment horizontal="left" vertical="center"/>
    </xf>
    <xf numFmtId="0" fontId="1" fillId="0" borderId="0" xfId="1" applyFont="1" applyFill="1" applyProtection="1"/>
    <xf numFmtId="0" fontId="28" fillId="0" borderId="0" xfId="1" applyFont="1" applyFill="1" applyProtection="1"/>
    <xf numFmtId="0" fontId="6" fillId="0" borderId="25" xfId="1" applyFont="1" applyFill="1" applyBorder="1" applyAlignment="1" applyProtection="1">
      <alignment horizontal="center" vertical="center"/>
    </xf>
    <xf numFmtId="0" fontId="6" fillId="0" borderId="45" xfId="1" applyFont="1" applyFill="1" applyBorder="1" applyAlignment="1" applyProtection="1">
      <alignment horizontal="left" vertical="center"/>
    </xf>
    <xf numFmtId="0" fontId="6" fillId="0" borderId="0" xfId="1" applyFont="1" applyBorder="1" applyAlignment="1" applyProtection="1">
      <alignment vertical="center" shrinkToFit="1"/>
    </xf>
    <xf numFmtId="0" fontId="10" fillId="0" borderId="0" xfId="1" applyFont="1" applyAlignment="1" applyProtection="1">
      <alignment vertical="center"/>
    </xf>
    <xf numFmtId="0" fontId="32" fillId="0" borderId="0" xfId="8" applyFont="1" applyProtection="1">
      <alignment vertical="center"/>
      <protection hidden="1"/>
    </xf>
    <xf numFmtId="0" fontId="33" fillId="0" borderId="0" xfId="8" applyNumberFormat="1" applyFont="1" applyBorder="1" applyAlignment="1" applyProtection="1">
      <alignment vertical="top" shrinkToFit="1"/>
      <protection hidden="1"/>
    </xf>
    <xf numFmtId="0" fontId="32" fillId="0" borderId="0" xfId="8" applyFont="1" applyAlignment="1" applyProtection="1">
      <alignment wrapText="1"/>
      <protection hidden="1"/>
    </xf>
    <xf numFmtId="3" fontId="32" fillId="0" borderId="0" xfId="8" applyNumberFormat="1" applyFont="1" applyProtection="1">
      <alignment vertical="center"/>
      <protection hidden="1"/>
    </xf>
    <xf numFmtId="0" fontId="32" fillId="0" borderId="29" xfId="8" applyFont="1" applyBorder="1" applyAlignment="1" applyProtection="1">
      <alignment horizontal="center" vertical="center"/>
      <protection hidden="1"/>
    </xf>
    <xf numFmtId="0" fontId="32" fillId="0" borderId="30" xfId="8" applyFont="1" applyBorder="1" applyAlignment="1" applyProtection="1">
      <alignment horizontal="center" vertical="center"/>
      <protection hidden="1"/>
    </xf>
    <xf numFmtId="0" fontId="32" fillId="5" borderId="30" xfId="8" applyFont="1" applyFill="1" applyBorder="1" applyAlignment="1" applyProtection="1">
      <alignment horizontal="center" vertical="center"/>
      <protection hidden="1"/>
    </xf>
    <xf numFmtId="3" fontId="32" fillId="5" borderId="31" xfId="8" applyNumberFormat="1" applyFont="1" applyFill="1" applyBorder="1" applyProtection="1">
      <alignment vertical="center"/>
      <protection hidden="1"/>
    </xf>
    <xf numFmtId="0" fontId="35" fillId="0" borderId="0" xfId="8" applyFont="1" applyBorder="1" applyAlignment="1" applyProtection="1">
      <alignment horizontal="center" vertical="center" wrapText="1"/>
      <protection hidden="1"/>
    </xf>
    <xf numFmtId="0" fontId="32" fillId="0" borderId="0" xfId="8" applyFont="1" applyBorder="1" applyProtection="1">
      <alignment vertical="center"/>
      <protection hidden="1"/>
    </xf>
    <xf numFmtId="0" fontId="32" fillId="0" borderId="29" xfId="8" applyFont="1" applyBorder="1" applyAlignment="1" applyProtection="1">
      <alignment horizontal="center" vertical="center" wrapText="1"/>
      <protection hidden="1"/>
    </xf>
    <xf numFmtId="0" fontId="32" fillId="0" borderId="30" xfId="8" applyFont="1" applyBorder="1" applyAlignment="1" applyProtection="1">
      <alignment horizontal="center" vertical="center" wrapText="1"/>
      <protection hidden="1"/>
    </xf>
    <xf numFmtId="0" fontId="32" fillId="0" borderId="31" xfId="8" applyFont="1" applyBorder="1" applyAlignment="1" applyProtection="1">
      <alignment horizontal="center" vertical="center" wrapText="1"/>
      <protection hidden="1"/>
    </xf>
    <xf numFmtId="0" fontId="32" fillId="0" borderId="45" xfId="8" applyFont="1" applyBorder="1" applyAlignment="1" applyProtection="1">
      <alignment horizontal="center" vertical="center" wrapText="1"/>
      <protection hidden="1"/>
    </xf>
    <xf numFmtId="0" fontId="36" fillId="0" borderId="10" xfId="8" applyFont="1" applyBorder="1" applyAlignment="1" applyProtection="1">
      <alignment horizontal="center" vertical="center"/>
      <protection hidden="1"/>
    </xf>
    <xf numFmtId="0" fontId="36" fillId="0" borderId="8" xfId="8" applyFont="1" applyBorder="1" applyAlignment="1" applyProtection="1">
      <alignment horizontal="center" vertical="center"/>
      <protection hidden="1"/>
    </xf>
    <xf numFmtId="0" fontId="36" fillId="0" borderId="9" xfId="8" applyFont="1" applyBorder="1" applyAlignment="1" applyProtection="1">
      <alignment horizontal="center" vertical="center"/>
      <protection hidden="1"/>
    </xf>
    <xf numFmtId="196" fontId="37" fillId="0" borderId="33" xfId="8" applyNumberFormat="1" applyFont="1" applyBorder="1" applyAlignment="1" applyProtection="1">
      <alignment vertical="center" shrinkToFit="1"/>
      <protection hidden="1"/>
    </xf>
    <xf numFmtId="3" fontId="37" fillId="0" borderId="33" xfId="8" applyNumberFormat="1" applyFont="1" applyBorder="1" applyAlignment="1" applyProtection="1">
      <alignment vertical="center" shrinkToFit="1"/>
      <protection hidden="1"/>
    </xf>
    <xf numFmtId="0" fontId="32" fillId="0" borderId="33" xfId="8" applyFont="1" applyBorder="1" applyAlignment="1" applyProtection="1">
      <alignment vertical="center" shrinkToFit="1"/>
      <protection hidden="1"/>
    </xf>
    <xf numFmtId="0" fontId="32" fillId="5" borderId="33" xfId="8" applyFont="1" applyFill="1" applyBorder="1" applyAlignment="1" applyProtection="1">
      <alignment vertical="center" shrinkToFit="1"/>
      <protection hidden="1"/>
    </xf>
    <xf numFmtId="3" fontId="36" fillId="5" borderId="33" xfId="8" applyNumberFormat="1" applyFont="1" applyFill="1" applyBorder="1" applyAlignment="1" applyProtection="1">
      <alignment vertical="center" shrinkToFit="1"/>
      <protection hidden="1"/>
    </xf>
    <xf numFmtId="196" fontId="36" fillId="5" borderId="33" xfId="8" applyNumberFormat="1" applyFont="1" applyFill="1" applyBorder="1" applyAlignment="1" applyProtection="1">
      <alignment vertical="center" shrinkToFit="1"/>
      <protection hidden="1"/>
    </xf>
    <xf numFmtId="196" fontId="32" fillId="0" borderId="0" xfId="8" applyNumberFormat="1" applyFont="1" applyBorder="1" applyProtection="1">
      <alignment vertical="center"/>
      <protection hidden="1"/>
    </xf>
    <xf numFmtId="3" fontId="36" fillId="0" borderId="9" xfId="8" applyNumberFormat="1" applyFont="1" applyBorder="1" applyAlignment="1" applyProtection="1">
      <alignment horizontal="center" vertical="center"/>
      <protection hidden="1"/>
    </xf>
    <xf numFmtId="3" fontId="36" fillId="0" borderId="10" xfId="8" applyNumberFormat="1" applyFont="1" applyBorder="1" applyAlignment="1" applyProtection="1">
      <alignment horizontal="center" vertical="center"/>
      <protection hidden="1"/>
    </xf>
    <xf numFmtId="0" fontId="32" fillId="0" borderId="0" xfId="8" applyFont="1" applyBorder="1" applyAlignment="1" applyProtection="1">
      <alignment horizontal="center" vertical="center"/>
      <protection hidden="1"/>
    </xf>
    <xf numFmtId="0" fontId="32" fillId="0" borderId="0" xfId="8" applyFont="1" applyBorder="1" applyAlignment="1" applyProtection="1">
      <alignment horizontal="center" vertical="center" shrinkToFit="1"/>
      <protection hidden="1"/>
    </xf>
    <xf numFmtId="0" fontId="32" fillId="0" borderId="0" xfId="8" applyFont="1" applyBorder="1" applyAlignment="1" applyProtection="1">
      <alignment vertical="center" shrinkToFit="1"/>
      <protection hidden="1"/>
    </xf>
    <xf numFmtId="3" fontId="31" fillId="0" borderId="0" xfId="8" applyNumberFormat="1" applyFont="1" applyBorder="1" applyAlignment="1" applyProtection="1">
      <alignment horizontal="right" vertical="center" shrinkToFit="1"/>
      <protection hidden="1"/>
    </xf>
    <xf numFmtId="0" fontId="6" fillId="0" borderId="111" xfId="1" applyFont="1" applyFill="1" applyBorder="1" applyAlignment="1" applyProtection="1">
      <alignment horizontal="left" vertical="center"/>
    </xf>
    <xf numFmtId="0" fontId="6" fillId="0" borderId="108" xfId="1" applyFont="1" applyFill="1" applyBorder="1" applyAlignment="1" applyProtection="1">
      <alignment horizontal="left" vertical="center"/>
    </xf>
    <xf numFmtId="0" fontId="6" fillId="0" borderId="24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9" fillId="0" borderId="0" xfId="1" applyFont="1" applyFill="1" applyBorder="1" applyAlignment="1" applyProtection="1">
      <alignment vertical="center" shrinkToFit="1"/>
    </xf>
    <xf numFmtId="185" fontId="23" fillId="0" borderId="40" xfId="6" applyNumberFormat="1" applyFont="1" applyFill="1" applyBorder="1" applyAlignment="1">
      <alignment vertical="center"/>
    </xf>
    <xf numFmtId="0" fontId="11" fillId="0" borderId="0" xfId="1" applyFont="1" applyFill="1" applyBorder="1" applyAlignment="1" applyProtection="1">
      <alignment vertical="center"/>
    </xf>
    <xf numFmtId="3" fontId="23" fillId="0" borderId="0" xfId="6" applyNumberFormat="1" applyFont="1" applyFill="1" applyBorder="1" applyAlignment="1">
      <alignment horizontal="center" vertical="center"/>
    </xf>
    <xf numFmtId="3" fontId="23" fillId="0" borderId="40" xfId="6" applyNumberFormat="1" applyFont="1" applyFill="1" applyBorder="1" applyAlignment="1">
      <alignment horizontal="center" vertical="center" wrapText="1"/>
    </xf>
    <xf numFmtId="184" fontId="23" fillId="0" borderId="45" xfId="6" applyNumberFormat="1" applyFont="1" applyFill="1" applyBorder="1" applyAlignment="1">
      <alignment horizontal="center" vertical="center" wrapText="1"/>
    </xf>
    <xf numFmtId="3" fontId="23" fillId="0" borderId="45" xfId="6" applyNumberFormat="1" applyFont="1" applyFill="1" applyBorder="1" applyAlignment="1">
      <alignment horizontal="center" vertical="center" wrapText="1"/>
    </xf>
    <xf numFmtId="184" fontId="23" fillId="2" borderId="32" xfId="6" applyNumberFormat="1" applyFont="1" applyFill="1" applyBorder="1" applyAlignment="1">
      <alignment vertical="center"/>
    </xf>
    <xf numFmtId="184" fontId="23" fillId="2" borderId="40" xfId="6" applyNumberFormat="1" applyFont="1" applyFill="1" applyBorder="1" applyAlignment="1">
      <alignment vertical="center"/>
    </xf>
    <xf numFmtId="184" fontId="23" fillId="2" borderId="45" xfId="6" applyNumberFormat="1" applyFont="1" applyFill="1" applyBorder="1" applyAlignment="1">
      <alignment vertical="center"/>
    </xf>
    <xf numFmtId="185" fontId="23" fillId="2" borderId="32" xfId="6" applyNumberFormat="1" applyFont="1" applyFill="1" applyBorder="1" applyAlignment="1">
      <alignment vertical="center"/>
    </xf>
    <xf numFmtId="185" fontId="23" fillId="2" borderId="40" xfId="6" applyNumberFormat="1" applyFont="1" applyFill="1" applyBorder="1" applyAlignment="1">
      <alignment vertical="center"/>
    </xf>
    <xf numFmtId="185" fontId="23" fillId="2" borderId="45" xfId="6" applyNumberFormat="1" applyFont="1" applyFill="1" applyBorder="1" applyAlignment="1">
      <alignment vertical="center"/>
    </xf>
    <xf numFmtId="183" fontId="23" fillId="0" borderId="0" xfId="6" applyNumberFormat="1" applyFont="1" applyFill="1" applyBorder="1" applyAlignment="1">
      <alignment horizontal="center" vertical="center"/>
    </xf>
    <xf numFmtId="184" fontId="23" fillId="2" borderId="27" xfId="6" applyNumberFormat="1" applyFont="1" applyFill="1" applyBorder="1" applyAlignment="1">
      <alignment vertical="center"/>
    </xf>
    <xf numFmtId="183" fontId="23" fillId="0" borderId="28" xfId="6" applyNumberFormat="1" applyFont="1" applyFill="1" applyBorder="1" applyAlignment="1">
      <alignment horizontal="center" vertical="center"/>
    </xf>
    <xf numFmtId="184" fontId="23" fillId="2" borderId="40" xfId="6" applyNumberFormat="1" applyFont="1" applyFill="1" applyBorder="1" applyAlignment="1">
      <alignment vertical="center" wrapText="1"/>
    </xf>
    <xf numFmtId="183" fontId="23" fillId="2" borderId="0" xfId="6" applyNumberFormat="1" applyFont="1" applyFill="1" applyBorder="1" applyAlignment="1">
      <alignment horizontal="center" vertical="center"/>
    </xf>
    <xf numFmtId="184" fontId="23" fillId="0" borderId="32" xfId="6" applyNumberFormat="1" applyFont="1" applyFill="1" applyBorder="1" applyAlignment="1">
      <alignment wrapText="1"/>
    </xf>
    <xf numFmtId="184" fontId="23" fillId="2" borderId="27" xfId="6" applyNumberFormat="1" applyFont="1" applyFill="1" applyBorder="1" applyAlignment="1">
      <alignment vertical="center" wrapText="1"/>
    </xf>
    <xf numFmtId="183" fontId="23" fillId="2" borderId="43" xfId="6" applyNumberFormat="1" applyFont="1" applyFill="1" applyBorder="1" applyAlignment="1">
      <alignment horizontal="center" vertical="center"/>
    </xf>
    <xf numFmtId="184" fontId="23" fillId="2" borderId="8" xfId="6" applyNumberFormat="1" applyFont="1" applyFill="1" applyBorder="1" applyAlignment="1">
      <alignment horizontal="right" vertical="center"/>
    </xf>
    <xf numFmtId="183" fontId="23" fillId="2" borderId="8" xfId="6" applyNumberFormat="1" applyFont="1" applyFill="1" applyBorder="1" applyAlignment="1">
      <alignment horizontal="right" vertical="center"/>
    </xf>
    <xf numFmtId="184" fontId="3" fillId="2" borderId="8" xfId="6" applyNumberFormat="1" applyFont="1" applyFill="1" applyBorder="1" applyAlignment="1">
      <alignment vertical="center"/>
    </xf>
    <xf numFmtId="183" fontId="23" fillId="2" borderId="0" xfId="6" applyNumberFormat="1" applyFont="1" applyFill="1" applyBorder="1" applyAlignment="1">
      <alignment vertical="center" wrapText="1"/>
    </xf>
    <xf numFmtId="183" fontId="23" fillId="2" borderId="28" xfId="6" applyNumberFormat="1" applyFont="1" applyFill="1" applyBorder="1" applyAlignment="1">
      <alignment horizontal="center" vertical="center" wrapText="1"/>
    </xf>
    <xf numFmtId="183" fontId="23" fillId="2" borderId="44" xfId="6" applyNumberFormat="1" applyFont="1" applyFill="1" applyBorder="1" applyAlignment="1">
      <alignment horizontal="center" vertical="center" wrapText="1"/>
    </xf>
    <xf numFmtId="184" fontId="23" fillId="2" borderId="8" xfId="6" applyNumberFormat="1" applyFont="1" applyFill="1" applyBorder="1" applyAlignment="1">
      <alignment horizontal="right" vertical="center" wrapText="1"/>
    </xf>
    <xf numFmtId="183" fontId="23" fillId="2" borderId="8" xfId="6" applyNumberFormat="1" applyFont="1" applyFill="1" applyBorder="1" applyAlignment="1">
      <alignment horizontal="right" vertical="center" wrapText="1"/>
    </xf>
    <xf numFmtId="183" fontId="23" fillId="2" borderId="8" xfId="6" applyNumberFormat="1" applyFont="1" applyFill="1" applyBorder="1" applyAlignment="1">
      <alignment horizontal="center" vertical="center" wrapText="1"/>
    </xf>
    <xf numFmtId="3" fontId="23" fillId="2" borderId="28" xfId="6" applyNumberFormat="1" applyFont="1" applyFill="1" applyBorder="1" applyAlignment="1">
      <alignment horizontal="center" vertical="center" wrapText="1"/>
    </xf>
    <xf numFmtId="184" fontId="3" fillId="2" borderId="30" xfId="6" applyNumberFormat="1" applyFont="1" applyFill="1" applyBorder="1" applyAlignment="1">
      <alignment vertical="center"/>
    </xf>
    <xf numFmtId="184" fontId="23" fillId="2" borderId="30" xfId="6" applyNumberFormat="1" applyFont="1" applyFill="1" applyBorder="1" applyAlignment="1">
      <alignment vertical="center" wrapText="1"/>
    </xf>
    <xf numFmtId="185" fontId="23" fillId="2" borderId="8" xfId="6" applyNumberFormat="1" applyFont="1" applyFill="1" applyBorder="1" applyAlignment="1">
      <alignment horizontal="right" vertical="center" wrapText="1"/>
    </xf>
    <xf numFmtId="185" fontId="23" fillId="2" borderId="0" xfId="6" applyNumberFormat="1" applyFont="1" applyFill="1" applyBorder="1" applyAlignment="1">
      <alignment horizontal="center" vertical="center" wrapText="1"/>
    </xf>
    <xf numFmtId="3" fontId="23" fillId="2" borderId="0" xfId="6" applyNumberFormat="1" applyFont="1" applyFill="1" applyBorder="1" applyAlignment="1">
      <alignment horizontal="center" vertical="center" wrapText="1"/>
    </xf>
    <xf numFmtId="185" fontId="23" fillId="2" borderId="30" xfId="6" applyNumberFormat="1" applyFont="1" applyFill="1" applyBorder="1" applyAlignment="1">
      <alignment vertical="center" wrapText="1"/>
    </xf>
    <xf numFmtId="185" fontId="23" fillId="2" borderId="0" xfId="6" applyNumberFormat="1" applyFont="1" applyFill="1" applyBorder="1" applyAlignment="1">
      <alignment vertical="center" wrapText="1"/>
    </xf>
    <xf numFmtId="3" fontId="23" fillId="2" borderId="25" xfId="6" applyNumberFormat="1" applyFont="1" applyFill="1" applyBorder="1" applyAlignment="1">
      <alignment vertical="center"/>
    </xf>
    <xf numFmtId="3" fontId="23" fillId="2" borderId="26" xfId="6" applyNumberFormat="1" applyFont="1" applyFill="1" applyBorder="1" applyAlignment="1">
      <alignment vertical="center"/>
    </xf>
    <xf numFmtId="3" fontId="23" fillId="2" borderId="0" xfId="6" applyNumberFormat="1" applyFont="1" applyFill="1" applyBorder="1" applyAlignment="1">
      <alignment vertical="center"/>
    </xf>
    <xf numFmtId="3" fontId="23" fillId="2" borderId="28" xfId="6" applyNumberFormat="1" applyFont="1" applyFill="1" applyBorder="1" applyAlignment="1">
      <alignment vertical="center"/>
    </xf>
    <xf numFmtId="0" fontId="12" fillId="2" borderId="0" xfId="6" applyFont="1" applyFill="1" applyBorder="1">
      <alignment vertical="center"/>
    </xf>
    <xf numFmtId="183" fontId="23" fillId="2" borderId="43" xfId="6" applyNumberFormat="1" applyFont="1" applyFill="1" applyBorder="1" applyAlignment="1">
      <alignment vertical="center"/>
    </xf>
    <xf numFmtId="185" fontId="3" fillId="2" borderId="30" xfId="6" applyNumberFormat="1" applyFont="1" applyFill="1" applyBorder="1" applyAlignment="1">
      <alignment vertical="center"/>
    </xf>
    <xf numFmtId="184" fontId="23" fillId="2" borderId="44" xfId="6" applyNumberFormat="1" applyFont="1" applyFill="1" applyBorder="1" applyAlignment="1">
      <alignment horizontal="center" vertical="center" wrapText="1"/>
    </xf>
    <xf numFmtId="184" fontId="23" fillId="2" borderId="43" xfId="6" applyNumberFormat="1" applyFont="1" applyFill="1" applyBorder="1" applyAlignment="1">
      <alignment horizontal="center" vertical="center" wrapText="1"/>
    </xf>
    <xf numFmtId="184" fontId="23" fillId="2" borderId="25" xfId="6" applyNumberFormat="1" applyFont="1" applyFill="1" applyBorder="1" applyAlignment="1">
      <alignment horizontal="center" vertical="center" wrapText="1"/>
    </xf>
    <xf numFmtId="184" fontId="23" fillId="2" borderId="25" xfId="6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 wrapText="1"/>
    </xf>
    <xf numFmtId="0" fontId="3" fillId="2" borderId="30" xfId="0" quotePrefix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/>
    </xf>
    <xf numFmtId="194" fontId="36" fillId="5" borderId="33" xfId="8" applyNumberFormat="1" applyFont="1" applyFill="1" applyBorder="1" applyAlignment="1" applyProtection="1">
      <alignment vertical="center" shrinkToFit="1"/>
      <protection hidden="1"/>
    </xf>
    <xf numFmtId="195" fontId="27" fillId="0" borderId="128" xfId="1" applyNumberFormat="1" applyFont="1" applyFill="1" applyBorder="1" applyAlignment="1" applyProtection="1">
      <alignment horizontal="center" vertical="center"/>
    </xf>
    <xf numFmtId="195" fontId="27" fillId="0" borderId="133" xfId="1" applyNumberFormat="1" applyFont="1" applyFill="1" applyBorder="1" applyAlignment="1" applyProtection="1">
      <alignment horizontal="center" vertical="center"/>
    </xf>
    <xf numFmtId="3" fontId="28" fillId="0" borderId="128" xfId="1" applyNumberFormat="1" applyFont="1" applyFill="1" applyBorder="1" applyAlignment="1" applyProtection="1">
      <alignment horizontal="center" vertical="center" shrinkToFit="1"/>
    </xf>
    <xf numFmtId="3" fontId="28" fillId="0" borderId="108" xfId="1" applyNumberFormat="1" applyFont="1" applyFill="1" applyBorder="1" applyAlignment="1" applyProtection="1">
      <alignment horizontal="center" vertical="center" shrinkToFit="1"/>
    </xf>
    <xf numFmtId="3" fontId="28" fillId="0" borderId="112" xfId="1" applyNumberFormat="1" applyFont="1" applyFill="1" applyBorder="1" applyAlignment="1" applyProtection="1">
      <alignment horizontal="center" vertical="center" shrinkToFit="1"/>
    </xf>
    <xf numFmtId="3" fontId="28" fillId="0" borderId="89" xfId="1" applyNumberFormat="1" applyFont="1" applyFill="1" applyBorder="1" applyAlignment="1" applyProtection="1">
      <alignment horizontal="right" vertical="center" shrinkToFit="1"/>
    </xf>
    <xf numFmtId="3" fontId="28" fillId="0" borderId="54" xfId="1" applyNumberFormat="1" applyFont="1" applyFill="1" applyBorder="1" applyAlignment="1" applyProtection="1">
      <alignment horizontal="right" vertical="center" shrinkToFit="1"/>
    </xf>
    <xf numFmtId="3" fontId="28" fillId="0" borderId="93" xfId="1" applyNumberFormat="1" applyFont="1" applyFill="1" applyBorder="1" applyAlignment="1" applyProtection="1">
      <alignment horizontal="right" vertical="center" shrinkToFit="1"/>
    </xf>
    <xf numFmtId="3" fontId="28" fillId="0" borderId="83" xfId="1" applyNumberFormat="1" applyFont="1" applyFill="1" applyBorder="1" applyAlignment="1" applyProtection="1">
      <alignment horizontal="right" vertical="center" shrinkToFit="1"/>
    </xf>
    <xf numFmtId="3" fontId="28" fillId="0" borderId="55" xfId="1" applyNumberFormat="1" applyFont="1" applyFill="1" applyBorder="1" applyAlignment="1" applyProtection="1">
      <alignment horizontal="right" vertical="center" shrinkToFit="1"/>
    </xf>
    <xf numFmtId="3" fontId="28" fillId="0" borderId="90" xfId="1" applyNumberFormat="1" applyFont="1" applyFill="1" applyBorder="1" applyAlignment="1" applyProtection="1">
      <alignment horizontal="right" vertical="center" shrinkToFit="1"/>
    </xf>
    <xf numFmtId="3" fontId="28" fillId="0" borderId="61" xfId="1" applyNumberFormat="1" applyFont="1" applyFill="1" applyBorder="1" applyAlignment="1" applyProtection="1">
      <alignment horizontal="right" vertical="center" shrinkToFit="1"/>
    </xf>
    <xf numFmtId="3" fontId="28" fillId="0" borderId="94" xfId="1" applyNumberFormat="1" applyFont="1" applyFill="1" applyBorder="1" applyAlignment="1" applyProtection="1">
      <alignment horizontal="right" vertical="center" shrinkToFit="1"/>
    </xf>
    <xf numFmtId="3" fontId="28" fillId="0" borderId="88" xfId="1" applyNumberFormat="1" applyFont="1" applyFill="1" applyBorder="1" applyAlignment="1" applyProtection="1">
      <alignment horizontal="right" vertical="center" shrinkToFit="1"/>
    </xf>
    <xf numFmtId="3" fontId="28" fillId="0" borderId="41" xfId="1" applyNumberFormat="1" applyFont="1" applyFill="1" applyBorder="1" applyAlignment="1" applyProtection="1">
      <alignment horizontal="right" vertical="center" shrinkToFit="1"/>
    </xf>
    <xf numFmtId="3" fontId="28" fillId="0" borderId="42" xfId="1" applyNumberFormat="1" applyFont="1" applyFill="1" applyBorder="1" applyAlignment="1" applyProtection="1">
      <alignment horizontal="right" vertical="center" shrinkToFit="1"/>
    </xf>
    <xf numFmtId="0" fontId="27" fillId="0" borderId="97" xfId="1" applyFont="1" applyFill="1" applyBorder="1" applyAlignment="1" applyProtection="1">
      <alignment horizontal="center" vertical="center"/>
      <protection locked="0"/>
    </xf>
    <xf numFmtId="0" fontId="27" fillId="0" borderId="98" xfId="1" applyFont="1" applyFill="1" applyBorder="1" applyAlignment="1" applyProtection="1">
      <alignment horizontal="center" vertical="center"/>
      <protection locked="0"/>
    </xf>
    <xf numFmtId="3" fontId="28" fillId="0" borderId="109" xfId="1" applyNumberFormat="1" applyFont="1" applyFill="1" applyBorder="1" applyAlignment="1" applyProtection="1">
      <alignment horizontal="right" vertical="center" shrinkToFit="1"/>
    </xf>
    <xf numFmtId="3" fontId="28" fillId="0" borderId="135" xfId="1" applyNumberFormat="1" applyFont="1" applyFill="1" applyBorder="1" applyAlignment="1" applyProtection="1">
      <alignment horizontal="right" vertical="center" shrinkToFit="1"/>
    </xf>
    <xf numFmtId="3" fontId="28" fillId="0" borderId="99" xfId="1" applyNumberFormat="1" applyFont="1" applyFill="1" applyBorder="1" applyAlignment="1" applyProtection="1">
      <alignment horizontal="right" vertical="center" shrinkToFit="1"/>
    </xf>
    <xf numFmtId="3" fontId="28" fillId="0" borderId="100" xfId="1" applyNumberFormat="1" applyFont="1" applyFill="1" applyBorder="1" applyAlignment="1" applyProtection="1">
      <alignment horizontal="right" vertical="center" shrinkToFit="1"/>
    </xf>
    <xf numFmtId="3" fontId="28" fillId="0" borderId="134" xfId="1" applyNumberFormat="1" applyFont="1" applyFill="1" applyBorder="1" applyAlignment="1" applyProtection="1">
      <alignment horizontal="right" vertical="center" shrinkToFit="1"/>
    </xf>
    <xf numFmtId="38" fontId="15" fillId="3" borderId="33" xfId="5" applyFont="1" applyFill="1" applyBorder="1" applyAlignment="1" applyProtection="1">
      <alignment horizontal="right" vertical="center" indent="2" shrinkToFit="1"/>
    </xf>
    <xf numFmtId="0" fontId="16" fillId="3" borderId="10" xfId="1" applyFont="1" applyFill="1" applyBorder="1" applyAlignment="1" applyProtection="1">
      <alignment horizontal="left" vertical="center" shrinkToFit="1"/>
    </xf>
    <xf numFmtId="0" fontId="16" fillId="3" borderId="8" xfId="1" applyFont="1" applyFill="1" applyBorder="1" applyAlignment="1" applyProtection="1">
      <alignment horizontal="left" vertical="center" shrinkToFit="1"/>
    </xf>
    <xf numFmtId="0" fontId="16" fillId="3" borderId="9" xfId="1" applyFont="1" applyFill="1" applyBorder="1" applyAlignment="1" applyProtection="1">
      <alignment horizontal="left" vertical="center" shrinkToFit="1"/>
    </xf>
    <xf numFmtId="180" fontId="15" fillId="0" borderId="37" xfId="1" applyNumberFormat="1" applyFont="1" applyBorder="1" applyAlignment="1" applyProtection="1">
      <alignment horizontal="center" vertical="center"/>
      <protection locked="0"/>
    </xf>
    <xf numFmtId="180" fontId="15" fillId="0" borderId="38" xfId="1" applyNumberFormat="1" applyFont="1" applyBorder="1" applyAlignment="1" applyProtection="1">
      <alignment horizontal="center" vertical="center"/>
      <protection locked="0"/>
    </xf>
    <xf numFmtId="180" fontId="15" fillId="0" borderId="39" xfId="1" applyNumberFormat="1" applyFont="1" applyBorder="1" applyAlignment="1" applyProtection="1">
      <alignment horizontal="center" vertical="center"/>
      <protection locked="0"/>
    </xf>
    <xf numFmtId="181" fontId="15" fillId="0" borderId="9" xfId="4" applyNumberFormat="1" applyFont="1" applyFill="1" applyBorder="1" applyAlignment="1" applyProtection="1">
      <alignment horizontal="center" vertical="center"/>
    </xf>
    <xf numFmtId="181" fontId="15" fillId="0" borderId="33" xfId="4" applyNumberFormat="1" applyFont="1" applyFill="1" applyBorder="1" applyAlignment="1" applyProtection="1">
      <alignment horizontal="center" vertical="center"/>
    </xf>
    <xf numFmtId="3" fontId="28" fillId="0" borderId="106" xfId="1" applyNumberFormat="1" applyFont="1" applyFill="1" applyBorder="1" applyAlignment="1" applyProtection="1">
      <alignment horizontal="center" vertical="center" shrinkToFit="1"/>
    </xf>
    <xf numFmtId="3" fontId="28" fillId="0" borderId="75" xfId="1" applyNumberFormat="1" applyFont="1" applyFill="1" applyBorder="1" applyAlignment="1" applyProtection="1">
      <alignment horizontal="center" vertical="center" shrinkToFit="1"/>
    </xf>
    <xf numFmtId="3" fontId="28" fillId="0" borderId="50" xfId="1" applyNumberFormat="1" applyFont="1" applyFill="1" applyBorder="1" applyAlignment="1" applyProtection="1">
      <alignment horizontal="center" vertical="center" shrinkToFit="1"/>
    </xf>
    <xf numFmtId="3" fontId="28" fillId="0" borderId="84" xfId="1" applyNumberFormat="1" applyFont="1" applyFill="1" applyBorder="1" applyAlignment="1" applyProtection="1">
      <alignment horizontal="center" vertical="center" shrinkToFit="1"/>
    </xf>
    <xf numFmtId="3" fontId="28" fillId="0" borderId="83" xfId="1" applyNumberFormat="1" applyFont="1" applyFill="1" applyBorder="1" applyAlignment="1" applyProtection="1">
      <alignment horizontal="center" vertical="center" shrinkToFit="1"/>
    </xf>
    <xf numFmtId="3" fontId="28" fillId="0" borderId="55" xfId="1" applyNumberFormat="1" applyFont="1" applyFill="1" applyBorder="1" applyAlignment="1" applyProtection="1">
      <alignment horizontal="center" vertical="center" shrinkToFit="1"/>
    </xf>
    <xf numFmtId="3" fontId="28" fillId="0" borderId="103" xfId="1" applyNumberFormat="1" applyFont="1" applyFill="1" applyBorder="1" applyAlignment="1" applyProtection="1">
      <alignment horizontal="center" vertical="center" shrinkToFit="1"/>
    </xf>
    <xf numFmtId="3" fontId="28" fillId="0" borderId="121" xfId="1" applyNumberFormat="1" applyFont="1" applyFill="1" applyBorder="1" applyAlignment="1" applyProtection="1">
      <alignment horizontal="center" vertical="center" shrinkToFit="1"/>
    </xf>
    <xf numFmtId="3" fontId="28" fillId="0" borderId="105" xfId="1" applyNumberFormat="1" applyFont="1" applyFill="1" applyBorder="1" applyAlignment="1" applyProtection="1">
      <alignment horizontal="center" vertical="center" shrinkToFit="1"/>
    </xf>
    <xf numFmtId="9" fontId="17" fillId="0" borderId="34" xfId="3" applyFont="1" applyFill="1" applyBorder="1" applyAlignment="1" applyProtection="1">
      <alignment horizontal="center" vertical="center"/>
      <protection locked="0"/>
    </xf>
    <xf numFmtId="9" fontId="17" fillId="0" borderId="35" xfId="3" applyFont="1" applyFill="1" applyBorder="1" applyAlignment="1" applyProtection="1">
      <alignment horizontal="center" vertical="center"/>
      <protection locked="0"/>
    </xf>
    <xf numFmtId="9" fontId="17" fillId="0" borderId="36" xfId="3" applyFont="1" applyFill="1" applyBorder="1" applyAlignment="1" applyProtection="1">
      <alignment horizontal="center" vertical="center"/>
      <protection locked="0"/>
    </xf>
    <xf numFmtId="3" fontId="28" fillId="0" borderId="81" xfId="1" applyNumberFormat="1" applyFont="1" applyFill="1" applyBorder="1" applyAlignment="1" applyProtection="1">
      <alignment horizontal="right" vertical="center" shrinkToFit="1"/>
    </xf>
    <xf numFmtId="3" fontId="28" fillId="0" borderId="79" xfId="1" applyNumberFormat="1" applyFont="1" applyFill="1" applyBorder="1" applyAlignment="1" applyProtection="1">
      <alignment horizontal="right" vertical="center" shrinkToFit="1"/>
    </xf>
    <xf numFmtId="3" fontId="28" fillId="0" borderId="82" xfId="1" applyNumberFormat="1" applyFont="1" applyFill="1" applyBorder="1" applyAlignment="1" applyProtection="1">
      <alignment horizontal="right" vertical="center" shrinkToFit="1"/>
    </xf>
    <xf numFmtId="192" fontId="27" fillId="0" borderId="71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69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0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2" xfId="1" applyNumberFormat="1" applyFont="1" applyFill="1" applyBorder="1" applyAlignment="1" applyProtection="1">
      <alignment horizontal="right" vertical="center" shrinkToFit="1"/>
      <protection locked="0"/>
    </xf>
    <xf numFmtId="192" fontId="27" fillId="0" borderId="73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8" xfId="1" applyFont="1" applyBorder="1" applyAlignment="1" applyProtection="1">
      <alignment horizontal="right" vertical="center"/>
    </xf>
    <xf numFmtId="192" fontId="27" fillId="0" borderId="68" xfId="1" applyNumberFormat="1" applyFont="1" applyFill="1" applyBorder="1" applyAlignment="1" applyProtection="1">
      <alignment horizontal="right" vertical="center" shrinkToFit="1"/>
      <protection locked="0"/>
    </xf>
    <xf numFmtId="0" fontId="27" fillId="0" borderId="76" xfId="1" applyFont="1" applyFill="1" applyBorder="1" applyAlignment="1" applyProtection="1">
      <alignment horizontal="center" vertical="center"/>
      <protection locked="0"/>
    </xf>
    <xf numFmtId="0" fontId="27" fillId="0" borderId="77" xfId="1" applyFont="1" applyFill="1" applyBorder="1" applyAlignment="1" applyProtection="1">
      <alignment horizontal="center" vertical="center"/>
      <protection locked="0"/>
    </xf>
    <xf numFmtId="3" fontId="28" fillId="0" borderId="78" xfId="1" applyNumberFormat="1" applyFont="1" applyFill="1" applyBorder="1" applyAlignment="1" applyProtection="1">
      <alignment horizontal="right" vertical="center" shrinkToFit="1"/>
    </xf>
    <xf numFmtId="3" fontId="28" fillId="0" borderId="80" xfId="1" applyNumberFormat="1" applyFont="1" applyFill="1" applyBorder="1" applyAlignment="1" applyProtection="1">
      <alignment horizontal="right" vertical="center" shrinkToFit="1"/>
    </xf>
    <xf numFmtId="0" fontId="10" fillId="0" borderId="0" xfId="1" applyFont="1" applyAlignment="1" applyProtection="1">
      <alignment horizontal="center" vertical="center"/>
    </xf>
    <xf numFmtId="0" fontId="3" fillId="0" borderId="27" xfId="1" applyFont="1" applyBorder="1" applyAlignment="1" applyProtection="1">
      <alignment horizontal="left" vertical="center" shrinkToFit="1"/>
    </xf>
    <xf numFmtId="0" fontId="3" fillId="0" borderId="0" xfId="1" applyFont="1" applyBorder="1" applyAlignment="1" applyProtection="1">
      <alignment horizontal="left" vertical="center" shrinkToFit="1"/>
    </xf>
    <xf numFmtId="0" fontId="3" fillId="0" borderId="28" xfId="1" applyFont="1" applyBorder="1" applyAlignment="1" applyProtection="1">
      <alignment horizontal="left" vertical="center" shrinkToFit="1"/>
    </xf>
    <xf numFmtId="0" fontId="9" fillId="0" borderId="15" xfId="1" applyFont="1" applyFill="1" applyBorder="1" applyAlignment="1" applyProtection="1">
      <alignment horizontal="left" vertical="center" shrinkToFit="1"/>
      <protection locked="0"/>
    </xf>
    <xf numFmtId="0" fontId="9" fillId="0" borderId="13" xfId="1" applyFont="1" applyFill="1" applyBorder="1" applyAlignment="1" applyProtection="1">
      <alignment horizontal="left" vertical="center" shrinkToFit="1"/>
      <protection locked="0"/>
    </xf>
    <xf numFmtId="0" fontId="9" fillId="0" borderId="16" xfId="1" applyFont="1" applyFill="1" applyBorder="1" applyAlignment="1" applyProtection="1">
      <alignment horizontal="left" vertical="center" shrinkToFit="1"/>
      <protection locked="0"/>
    </xf>
    <xf numFmtId="0" fontId="1" fillId="0" borderId="1" xfId="1" applyBorder="1" applyAlignment="1" applyProtection="1">
      <alignment horizontal="center"/>
    </xf>
    <xf numFmtId="176" fontId="1" fillId="0" borderId="1" xfId="1" applyNumberFormat="1" applyFont="1" applyBorder="1" applyAlignment="1" applyProtection="1">
      <alignment horizontal="right"/>
    </xf>
    <xf numFmtId="0" fontId="1" fillId="0" borderId="1" xfId="1" applyFont="1" applyBorder="1" applyAlignment="1" applyProtection="1">
      <alignment horizont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</xf>
    <xf numFmtId="0" fontId="7" fillId="0" borderId="3" xfId="1" applyFont="1" applyBorder="1" applyAlignment="1" applyProtection="1">
      <alignment horizontal="center" vertical="center" shrinkToFit="1"/>
    </xf>
    <xf numFmtId="0" fontId="7" fillId="0" borderId="4" xfId="1" applyFont="1" applyBorder="1" applyAlignment="1" applyProtection="1">
      <alignment horizontal="center" vertical="center" shrinkToFit="1"/>
    </xf>
    <xf numFmtId="0" fontId="9" fillId="0" borderId="5" xfId="1" applyFont="1" applyFill="1" applyBorder="1" applyAlignment="1" applyProtection="1">
      <alignment horizontal="center" vertical="center" shrinkToFit="1"/>
    </xf>
    <xf numFmtId="0" fontId="9" fillId="0" borderId="3" xfId="1" applyFont="1" applyFill="1" applyBorder="1" applyAlignment="1" applyProtection="1">
      <alignment horizontal="center" vertical="center" shrinkToFit="1"/>
    </xf>
    <xf numFmtId="0" fontId="9" fillId="0" borderId="6" xfId="1" applyFont="1" applyFill="1" applyBorder="1" applyAlignment="1" applyProtection="1">
      <alignment horizontal="center" vertical="center" shrinkToFit="1"/>
    </xf>
    <xf numFmtId="0" fontId="7" fillId="0" borderId="7" xfId="1" applyFont="1" applyBorder="1" applyAlignment="1" applyProtection="1">
      <alignment horizontal="center" vertical="center" shrinkToFit="1"/>
    </xf>
    <xf numFmtId="0" fontId="7" fillId="0" borderId="8" xfId="1" applyFont="1" applyBorder="1" applyAlignment="1" applyProtection="1">
      <alignment horizontal="center" vertical="center" shrinkToFit="1"/>
    </xf>
    <xf numFmtId="0" fontId="7" fillId="0" borderId="9" xfId="1" applyFont="1" applyBorder="1" applyAlignment="1" applyProtection="1">
      <alignment horizontal="center" vertical="center" shrinkToFit="1"/>
    </xf>
    <xf numFmtId="177" fontId="9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8" xfId="1" applyFont="1" applyBorder="1" applyAlignment="1" applyProtection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</xf>
    <xf numFmtId="0" fontId="9" fillId="0" borderId="10" xfId="1" applyFont="1" applyFill="1" applyBorder="1" applyAlignment="1" applyProtection="1">
      <alignment horizontal="left" vertical="center" shrinkToFit="1"/>
      <protection locked="0"/>
    </xf>
    <xf numFmtId="0" fontId="9" fillId="0" borderId="8" xfId="1" applyFont="1" applyFill="1" applyBorder="1" applyAlignment="1" applyProtection="1">
      <alignment horizontal="left" vertical="center" shrinkToFit="1"/>
      <protection locked="0"/>
    </xf>
    <xf numFmtId="0" fontId="9" fillId="0" borderId="11" xfId="1" applyFont="1" applyFill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center" vertical="center" shrinkToFit="1"/>
    </xf>
    <xf numFmtId="0" fontId="6" fillId="0" borderId="13" xfId="1" applyFont="1" applyBorder="1" applyAlignment="1" applyProtection="1">
      <alignment horizontal="center" vertical="center" shrinkToFit="1"/>
    </xf>
    <xf numFmtId="0" fontId="6" fillId="0" borderId="14" xfId="1" applyFont="1" applyBorder="1" applyAlignment="1" applyProtection="1">
      <alignment horizontal="center" vertical="center" shrinkToFit="1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1" fillId="0" borderId="21" xfId="1" applyFont="1" applyFill="1" applyBorder="1" applyAlignment="1" applyProtection="1">
      <alignment horizontal="center" vertical="center"/>
    </xf>
    <xf numFmtId="0" fontId="11" fillId="0" borderId="22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23" xfId="1" applyFont="1" applyFill="1" applyBorder="1" applyAlignment="1" applyProtection="1">
      <alignment horizontal="center" vertical="center"/>
    </xf>
    <xf numFmtId="0" fontId="7" fillId="0" borderId="138" xfId="1" applyFont="1" applyBorder="1" applyAlignment="1" applyProtection="1">
      <alignment horizontal="center" vertical="center" shrinkToFit="1"/>
    </xf>
    <xf numFmtId="0" fontId="7" fillId="0" borderId="25" xfId="1" applyFont="1" applyBorder="1" applyAlignment="1" applyProtection="1">
      <alignment horizontal="center" vertical="center" shrinkToFit="1"/>
    </xf>
    <xf numFmtId="0" fontId="7" fillId="0" borderId="26" xfId="1" applyFont="1" applyBorder="1" applyAlignment="1" applyProtection="1">
      <alignment horizontal="center" vertical="center" shrinkToFit="1"/>
    </xf>
    <xf numFmtId="0" fontId="7" fillId="0" borderId="139" xfId="1" applyFont="1" applyBorder="1" applyAlignment="1" applyProtection="1">
      <alignment horizontal="center" vertical="center" shrinkToFit="1"/>
    </xf>
    <xf numFmtId="0" fontId="7" fillId="0" borderId="30" xfId="1" applyFont="1" applyBorder="1" applyAlignment="1" applyProtection="1">
      <alignment horizontal="center" vertical="center" shrinkToFit="1"/>
    </xf>
    <xf numFmtId="0" fontId="7" fillId="0" borderId="31" xfId="1" applyFont="1" applyBorder="1" applyAlignment="1" applyProtection="1">
      <alignment horizontal="center" vertical="center" shrinkToFit="1"/>
    </xf>
    <xf numFmtId="177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25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140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29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30" xfId="1" applyNumberFormat="1" applyFont="1" applyFill="1" applyBorder="1" applyAlignment="1" applyProtection="1">
      <alignment horizontal="center" vertical="center" shrinkToFit="1"/>
      <protection locked="0"/>
    </xf>
    <xf numFmtId="177" fontId="9" fillId="0" borderId="141" xfId="1" applyNumberFormat="1" applyFont="1" applyFill="1" applyBorder="1" applyAlignment="1" applyProtection="1">
      <alignment horizontal="center" vertical="center" shrinkToFit="1"/>
      <protection locked="0"/>
    </xf>
    <xf numFmtId="9" fontId="16" fillId="0" borderId="24" xfId="3" applyFont="1" applyFill="1" applyBorder="1" applyAlignment="1" applyProtection="1">
      <alignment horizontal="center" vertical="center" wrapText="1"/>
    </xf>
    <xf numFmtId="9" fontId="16" fillId="0" borderId="25" xfId="3" applyFont="1" applyFill="1" applyBorder="1" applyAlignment="1" applyProtection="1">
      <alignment horizontal="center" vertical="center" wrapText="1"/>
    </xf>
    <xf numFmtId="9" fontId="16" fillId="0" borderId="29" xfId="3" applyFont="1" applyFill="1" applyBorder="1" applyAlignment="1" applyProtection="1">
      <alignment horizontal="center" vertical="center" wrapText="1"/>
    </xf>
    <xf numFmtId="9" fontId="16" fillId="0" borderId="30" xfId="3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center" vertical="center" shrinkToFit="1"/>
    </xf>
    <xf numFmtId="0" fontId="7" fillId="0" borderId="10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178" fontId="15" fillId="0" borderId="34" xfId="1" applyNumberFormat="1" applyFont="1" applyFill="1" applyBorder="1" applyAlignment="1" applyProtection="1">
      <alignment horizontal="center" vertical="center"/>
      <protection locked="0"/>
    </xf>
    <xf numFmtId="178" fontId="15" fillId="0" borderId="35" xfId="1" applyNumberFormat="1" applyFont="1" applyFill="1" applyBorder="1" applyAlignment="1" applyProtection="1">
      <alignment horizontal="center" vertical="center"/>
      <protection locked="0"/>
    </xf>
    <xf numFmtId="178" fontId="15" fillId="0" borderId="36" xfId="1" applyNumberFormat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/>
    </xf>
    <xf numFmtId="179" fontId="15" fillId="0" borderId="34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35" xfId="1" applyNumberFormat="1" applyFont="1" applyFill="1" applyBorder="1" applyAlignment="1" applyProtection="1">
      <alignment horizontal="center" vertical="center" shrinkToFit="1"/>
      <protection locked="0"/>
    </xf>
    <xf numFmtId="179" fontId="15" fillId="0" borderId="36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9" xfId="1" applyFont="1" applyFill="1" applyBorder="1" applyAlignment="1" applyProtection="1">
      <alignment horizontal="center" vertical="center"/>
    </xf>
    <xf numFmtId="3" fontId="28" fillId="0" borderId="86" xfId="1" applyNumberFormat="1" applyFont="1" applyFill="1" applyBorder="1" applyAlignment="1" applyProtection="1">
      <alignment horizontal="right" vertical="center" shrinkToFit="1"/>
    </xf>
    <xf numFmtId="3" fontId="28" fillId="0" borderId="87" xfId="1" applyNumberFormat="1" applyFont="1" applyFill="1" applyBorder="1" applyAlignment="1" applyProtection="1">
      <alignment horizontal="right" vertical="center" shrinkToFit="1"/>
    </xf>
    <xf numFmtId="0" fontId="6" fillId="0" borderId="67" xfId="1" applyFont="1" applyBorder="1" applyAlignment="1" applyProtection="1">
      <alignment horizontal="center" vertical="center" shrinkToFit="1"/>
    </xf>
    <xf numFmtId="0" fontId="6" fillId="0" borderId="15" xfId="1" applyFont="1" applyBorder="1" applyAlignment="1" applyProtection="1">
      <alignment horizontal="center" vertical="center" shrinkToFit="1"/>
    </xf>
    <xf numFmtId="0" fontId="6" fillId="0" borderId="130" xfId="1" applyFont="1" applyBorder="1" applyAlignment="1" applyProtection="1">
      <alignment horizontal="center" vertical="center" shrinkToFit="1"/>
    </xf>
    <xf numFmtId="0" fontId="15" fillId="0" borderId="10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9" xfId="1" applyFont="1" applyFill="1" applyBorder="1" applyAlignment="1" applyProtection="1">
      <alignment horizontal="center" vertical="center"/>
    </xf>
    <xf numFmtId="0" fontId="16" fillId="0" borderId="33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0" fontId="6" fillId="0" borderId="33" xfId="1" applyFont="1" applyFill="1" applyBorder="1" applyAlignment="1" applyProtection="1">
      <alignment horizontal="center" vertical="center" wrapText="1"/>
    </xf>
    <xf numFmtId="0" fontId="27" fillId="0" borderId="84" xfId="1" applyFont="1" applyFill="1" applyBorder="1" applyAlignment="1" applyProtection="1">
      <alignment horizontal="center" vertical="center"/>
      <protection locked="0"/>
    </xf>
    <xf numFmtId="0" fontId="27" fillId="0" borderId="85" xfId="1" applyFont="1" applyFill="1" applyBorder="1" applyAlignment="1" applyProtection="1">
      <alignment horizontal="center" vertical="center"/>
      <protection locked="0"/>
    </xf>
    <xf numFmtId="3" fontId="28" fillId="0" borderId="136" xfId="1" applyNumberFormat="1" applyFont="1" applyFill="1" applyBorder="1" applyAlignment="1" applyProtection="1">
      <alignment horizontal="right" vertical="center" shrinkToFit="1"/>
    </xf>
    <xf numFmtId="3" fontId="28" fillId="4" borderId="89" xfId="1" applyNumberFormat="1" applyFont="1" applyFill="1" applyBorder="1" applyAlignment="1" applyProtection="1">
      <alignment horizontal="right" vertical="center" shrinkToFit="1"/>
    </xf>
    <xf numFmtId="3" fontId="28" fillId="4" borderId="90" xfId="1" applyNumberFormat="1" applyFont="1" applyFill="1" applyBorder="1" applyAlignment="1" applyProtection="1">
      <alignment horizontal="right" vertical="center" shrinkToFit="1"/>
    </xf>
    <xf numFmtId="3" fontId="28" fillId="4" borderId="91" xfId="1" applyNumberFormat="1" applyFont="1" applyFill="1" applyBorder="1" applyAlignment="1" applyProtection="1">
      <alignment horizontal="right" vertical="center" shrinkToFit="1"/>
    </xf>
    <xf numFmtId="3" fontId="28" fillId="4" borderId="60" xfId="1" applyNumberFormat="1" applyFont="1" applyFill="1" applyBorder="1" applyAlignment="1" applyProtection="1">
      <alignment horizontal="right" vertical="center" shrinkToFit="1"/>
    </xf>
    <xf numFmtId="3" fontId="28" fillId="4" borderId="61" xfId="1" applyNumberFormat="1" applyFont="1" applyFill="1" applyBorder="1" applyAlignment="1" applyProtection="1">
      <alignment horizontal="right" vertical="center" shrinkToFit="1"/>
    </xf>
    <xf numFmtId="3" fontId="28" fillId="0" borderId="92" xfId="1" applyNumberFormat="1" applyFont="1" applyFill="1" applyBorder="1" applyAlignment="1" applyProtection="1">
      <alignment horizontal="right" vertical="center" shrinkToFit="1"/>
    </xf>
    <xf numFmtId="3" fontId="28" fillId="0" borderId="44" xfId="1" applyNumberFormat="1" applyFont="1" applyFill="1" applyBorder="1" applyAlignment="1" applyProtection="1">
      <alignment horizontal="right" vertical="center" shrinkToFit="1"/>
    </xf>
    <xf numFmtId="3" fontId="28" fillId="0" borderId="43" xfId="1" applyNumberFormat="1" applyFont="1" applyFill="1" applyBorder="1" applyAlignment="1" applyProtection="1">
      <alignment horizontal="right" vertical="center" shrinkToFit="1"/>
    </xf>
    <xf numFmtId="3" fontId="6" fillId="0" borderId="0" xfId="1" applyNumberFormat="1" applyFont="1" applyFill="1" applyBorder="1" applyAlignment="1" applyProtection="1">
      <alignment horizontal="right" vertical="center" shrinkToFit="1"/>
    </xf>
    <xf numFmtId="0" fontId="6" fillId="0" borderId="28" xfId="1" applyFont="1" applyFill="1" applyBorder="1" applyAlignment="1" applyProtection="1">
      <alignment horizontal="right" vertical="center" shrinkToFit="1"/>
    </xf>
    <xf numFmtId="3" fontId="28" fillId="0" borderId="29" xfId="1" applyNumberFormat="1" applyFont="1" applyFill="1" applyBorder="1" applyAlignment="1" applyProtection="1">
      <alignment horizontal="right" vertical="center" shrinkToFit="1"/>
    </xf>
    <xf numFmtId="3" fontId="28" fillId="0" borderId="30" xfId="1" applyNumberFormat="1" applyFont="1" applyFill="1" applyBorder="1" applyAlignment="1" applyProtection="1">
      <alignment horizontal="right" vertical="center" shrinkToFit="1"/>
    </xf>
    <xf numFmtId="3" fontId="28" fillId="0" borderId="137" xfId="1" applyNumberFormat="1" applyFont="1" applyFill="1" applyBorder="1" applyAlignment="1" applyProtection="1">
      <alignment horizontal="right" vertical="center" shrinkToFit="1"/>
    </xf>
    <xf numFmtId="3" fontId="28" fillId="0" borderId="47" xfId="1" quotePrefix="1" applyNumberFormat="1" applyFont="1" applyFill="1" applyBorder="1" applyAlignment="1" applyProtection="1">
      <alignment vertical="center" shrinkToFit="1"/>
    </xf>
    <xf numFmtId="3" fontId="28" fillId="0" borderId="107" xfId="1" quotePrefix="1" applyNumberFormat="1" applyFont="1" applyFill="1" applyBorder="1" applyAlignment="1" applyProtection="1">
      <alignment vertical="center" shrinkToFit="1"/>
    </xf>
    <xf numFmtId="3" fontId="28" fillId="0" borderId="75" xfId="1" quotePrefix="1" applyNumberFormat="1" applyFont="1" applyFill="1" applyBorder="1" applyAlignment="1" applyProtection="1">
      <alignment vertical="center" shrinkToFit="1"/>
    </xf>
    <xf numFmtId="3" fontId="28" fillId="0" borderId="50" xfId="1" quotePrefix="1" applyNumberFormat="1" applyFont="1" applyFill="1" applyBorder="1" applyAlignment="1" applyProtection="1">
      <alignment vertical="center" shrinkToFit="1"/>
    </xf>
    <xf numFmtId="3" fontId="28" fillId="0" borderId="103" xfId="1" applyNumberFormat="1" applyFont="1" applyFill="1" applyBorder="1" applyAlignment="1" applyProtection="1">
      <alignment horizontal="right" vertical="center" shrinkToFit="1"/>
    </xf>
    <xf numFmtId="3" fontId="28" fillId="0" borderId="102" xfId="1" applyNumberFormat="1" applyFont="1" applyFill="1" applyBorder="1" applyAlignment="1" applyProtection="1">
      <alignment horizontal="right" vertical="center" shrinkToFit="1"/>
    </xf>
    <xf numFmtId="3" fontId="28" fillId="0" borderId="104" xfId="1" applyNumberFormat="1" applyFont="1" applyFill="1" applyBorder="1" applyAlignment="1" applyProtection="1">
      <alignment horizontal="right" vertical="center" shrinkToFit="1"/>
    </xf>
    <xf numFmtId="3" fontId="28" fillId="0" borderId="101" xfId="1" applyNumberFormat="1" applyFont="1" applyFill="1" applyBorder="1" applyAlignment="1" applyProtection="1">
      <alignment horizontal="right" vertical="center" shrinkToFit="1"/>
    </xf>
    <xf numFmtId="38" fontId="30" fillId="0" borderId="123" xfId="5" applyFont="1" applyFill="1" applyBorder="1" applyAlignment="1" applyProtection="1">
      <alignment horizontal="right" vertical="center" shrinkToFit="1"/>
    </xf>
    <xf numFmtId="38" fontId="30" fillId="0" borderId="124" xfId="5" applyFont="1" applyFill="1" applyBorder="1" applyAlignment="1" applyProtection="1">
      <alignment horizontal="right" vertical="center" shrinkToFit="1"/>
    </xf>
    <xf numFmtId="0" fontId="6" fillId="0" borderId="108" xfId="1" applyFont="1" applyFill="1" applyBorder="1" applyAlignment="1" applyProtection="1">
      <alignment horizontal="left" vertical="center" shrinkToFit="1"/>
    </xf>
    <xf numFmtId="0" fontId="27" fillId="0" borderId="22" xfId="1" applyFont="1" applyFill="1" applyBorder="1" applyAlignment="1" applyProtection="1">
      <alignment horizontal="center" vertical="center"/>
    </xf>
    <xf numFmtId="0" fontId="27" fillId="0" borderId="23" xfId="1" applyFont="1" applyFill="1" applyBorder="1" applyAlignment="1" applyProtection="1">
      <alignment horizontal="center" vertical="center"/>
    </xf>
    <xf numFmtId="3" fontId="28" fillId="0" borderId="93" xfId="1" quotePrefix="1" applyNumberFormat="1" applyFont="1" applyFill="1" applyBorder="1" applyAlignment="1" applyProtection="1">
      <alignment vertical="center" shrinkToFit="1"/>
    </xf>
    <xf numFmtId="3" fontId="28" fillId="0" borderId="94" xfId="1" applyNumberFormat="1" applyFont="1" applyFill="1" applyBorder="1" applyAlignment="1" applyProtection="1">
      <alignment vertical="center" shrinkToFit="1"/>
    </xf>
    <xf numFmtId="3" fontId="28" fillId="0" borderId="88" xfId="1" quotePrefix="1" applyNumberFormat="1" applyFont="1" applyFill="1" applyBorder="1" applyAlignment="1" applyProtection="1">
      <alignment vertical="center" shrinkToFit="1"/>
    </xf>
    <xf numFmtId="3" fontId="28" fillId="0" borderId="41" xfId="1" applyNumberFormat="1" applyFont="1" applyFill="1" applyBorder="1" applyAlignment="1" applyProtection="1">
      <alignment vertical="center" shrinkToFit="1"/>
    </xf>
    <xf numFmtId="0" fontId="6" fillId="0" borderId="83" xfId="1" applyFont="1" applyFill="1" applyBorder="1" applyAlignment="1" applyProtection="1">
      <alignment horizontal="left" vertical="center" wrapText="1" shrinkToFit="1"/>
    </xf>
    <xf numFmtId="195" fontId="27" fillId="0" borderId="84" xfId="1" applyNumberFormat="1" applyFont="1" applyFill="1" applyBorder="1" applyAlignment="1" applyProtection="1">
      <alignment horizontal="center" vertical="center"/>
    </xf>
    <xf numFmtId="195" fontId="27" fillId="0" borderId="85" xfId="1" applyNumberFormat="1" applyFont="1" applyFill="1" applyBorder="1" applyAlignment="1" applyProtection="1">
      <alignment horizontal="center" vertical="center"/>
    </xf>
    <xf numFmtId="3" fontId="28" fillId="0" borderId="42" xfId="1" applyNumberFormat="1" applyFont="1" applyFill="1" applyBorder="1" applyAlignment="1" applyProtection="1">
      <alignment vertical="center" shrinkToFit="1"/>
    </xf>
    <xf numFmtId="3" fontId="28" fillId="4" borderId="108" xfId="1" applyNumberFormat="1" applyFont="1" applyFill="1" applyBorder="1" applyAlignment="1" applyProtection="1">
      <alignment vertical="center" shrinkToFit="1"/>
    </xf>
    <xf numFmtId="3" fontId="28" fillId="4" borderId="109" xfId="1" applyNumberFormat="1" applyFont="1" applyFill="1" applyBorder="1" applyAlignment="1" applyProtection="1">
      <alignment vertical="center" shrinkToFit="1"/>
    </xf>
    <xf numFmtId="3" fontId="28" fillId="4" borderId="110" xfId="1" applyNumberFormat="1" applyFont="1" applyFill="1" applyBorder="1" applyAlignment="1" applyProtection="1">
      <alignment vertical="center" shrinkToFit="1"/>
    </xf>
    <xf numFmtId="3" fontId="28" fillId="4" borderId="111" xfId="1" applyNumberFormat="1" applyFont="1" applyFill="1" applyBorder="1" applyAlignment="1" applyProtection="1">
      <alignment vertical="center" shrinkToFit="1"/>
    </xf>
    <xf numFmtId="3" fontId="6" fillId="0" borderId="27" xfId="1" applyNumberFormat="1" applyFont="1" applyFill="1" applyBorder="1" applyAlignment="1" applyProtection="1">
      <alignment horizontal="right" vertical="center" shrinkToFit="1"/>
    </xf>
    <xf numFmtId="3" fontId="6" fillId="0" borderId="28" xfId="1" applyNumberFormat="1" applyFont="1" applyFill="1" applyBorder="1" applyAlignment="1" applyProtection="1">
      <alignment horizontal="right" vertical="center" shrinkToFit="1"/>
    </xf>
    <xf numFmtId="3" fontId="28" fillId="0" borderId="118" xfId="1" applyNumberFormat="1" applyFont="1" applyFill="1" applyBorder="1" applyAlignment="1" applyProtection="1">
      <alignment horizontal="right" vertical="center" shrinkToFit="1"/>
    </xf>
    <xf numFmtId="3" fontId="28" fillId="0" borderId="119" xfId="1" applyNumberFormat="1" applyFont="1" applyFill="1" applyBorder="1" applyAlignment="1" applyProtection="1">
      <alignment horizontal="right" vertical="center" shrinkToFit="1"/>
    </xf>
    <xf numFmtId="3" fontId="28" fillId="0" borderId="131" xfId="1" applyNumberFormat="1" applyFont="1" applyFill="1" applyBorder="1" applyAlignment="1" applyProtection="1">
      <alignment horizontal="right" vertical="center" shrinkToFit="1"/>
    </xf>
    <xf numFmtId="3" fontId="28" fillId="0" borderId="116" xfId="1" applyNumberFormat="1" applyFont="1" applyFill="1" applyBorder="1" applyAlignment="1" applyProtection="1">
      <alignment horizontal="right" vertical="center" shrinkToFit="1"/>
    </xf>
    <xf numFmtId="3" fontId="28" fillId="0" borderId="127" xfId="1" applyNumberFormat="1" applyFont="1" applyFill="1" applyBorder="1" applyAlignment="1" applyProtection="1">
      <alignment horizontal="right" vertical="center" shrinkToFit="1"/>
    </xf>
    <xf numFmtId="193" fontId="30" fillId="0" borderId="24" xfId="1" applyNumberFormat="1" applyFont="1" applyFill="1" applyBorder="1" applyAlignment="1" applyProtection="1">
      <alignment horizontal="center" vertical="center" shrinkToFit="1"/>
    </xf>
    <xf numFmtId="193" fontId="30" fillId="0" borderId="25" xfId="1" applyNumberFormat="1" applyFont="1" applyFill="1" applyBorder="1" applyAlignment="1" applyProtection="1">
      <alignment horizontal="center" vertical="center" shrinkToFit="1"/>
    </xf>
    <xf numFmtId="193" fontId="30" fillId="0" borderId="26" xfId="1" applyNumberFormat="1" applyFont="1" applyFill="1" applyBorder="1" applyAlignment="1" applyProtection="1">
      <alignment horizontal="center" vertical="center" shrinkToFit="1"/>
    </xf>
    <xf numFmtId="0" fontId="6" fillId="0" borderId="10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9" xfId="1" applyFont="1" applyFill="1" applyBorder="1" applyAlignment="1" applyProtection="1">
      <alignment horizontal="left" vertical="center"/>
    </xf>
    <xf numFmtId="193" fontId="30" fillId="0" borderId="10" xfId="1" applyNumberFormat="1" applyFont="1" applyFill="1" applyBorder="1" applyAlignment="1" applyProtection="1">
      <alignment horizontal="center" vertical="center" shrinkToFit="1"/>
    </xf>
    <xf numFmtId="193" fontId="30" fillId="0" borderId="8" xfId="1" applyNumberFormat="1" applyFont="1" applyFill="1" applyBorder="1" applyAlignment="1" applyProtection="1">
      <alignment horizontal="center" vertical="center" shrinkToFit="1"/>
    </xf>
    <xf numFmtId="193" fontId="30" fillId="0" borderId="9" xfId="1" applyNumberFormat="1" applyFont="1" applyFill="1" applyBorder="1" applyAlignment="1" applyProtection="1">
      <alignment horizontal="center" vertical="center" shrinkToFit="1"/>
    </xf>
    <xf numFmtId="3" fontId="28" fillId="0" borderId="120" xfId="1" applyNumberFormat="1" applyFont="1" applyFill="1" applyBorder="1" applyAlignment="1" applyProtection="1">
      <alignment horizontal="right" vertical="center" shrinkToFit="1"/>
    </xf>
    <xf numFmtId="3" fontId="28" fillId="0" borderId="129" xfId="1" applyNumberFormat="1" applyFont="1" applyFill="1" applyBorder="1" applyAlignment="1" applyProtection="1">
      <alignment horizontal="right" vertical="center" shrinkToFit="1"/>
    </xf>
    <xf numFmtId="3" fontId="28" fillId="0" borderId="132" xfId="1" applyNumberFormat="1" applyFont="1" applyFill="1" applyBorder="1" applyAlignment="1" applyProtection="1">
      <alignment horizontal="right" vertical="center" shrinkToFit="1"/>
    </xf>
    <xf numFmtId="0" fontId="6" fillId="0" borderId="10" xfId="1" applyFont="1" applyFill="1" applyBorder="1" applyAlignment="1" applyProtection="1">
      <alignment horizontal="left" vertical="center" shrinkToFit="1"/>
    </xf>
    <xf numFmtId="0" fontId="6" fillId="0" borderId="8" xfId="1" applyFont="1" applyFill="1" applyBorder="1" applyAlignment="1" applyProtection="1">
      <alignment horizontal="left" vertical="center" shrinkToFit="1"/>
    </xf>
    <xf numFmtId="3" fontId="28" fillId="0" borderId="117" xfId="1" applyNumberFormat="1" applyFont="1" applyFill="1" applyBorder="1" applyAlignment="1" applyProtection="1">
      <alignment horizontal="right" vertical="center" shrinkToFit="1"/>
    </xf>
    <xf numFmtId="38" fontId="30" fillId="0" borderId="122" xfId="5" applyFont="1" applyFill="1" applyBorder="1" applyAlignment="1" applyProtection="1">
      <alignment horizontal="right" vertical="center" shrinkToFit="1"/>
    </xf>
    <xf numFmtId="3" fontId="28" fillId="0" borderId="115" xfId="1" applyNumberFormat="1" applyFont="1" applyFill="1" applyBorder="1" applyAlignment="1" applyProtection="1">
      <alignment horizontal="right" vertical="center" shrinkToFit="1"/>
    </xf>
    <xf numFmtId="3" fontId="6" fillId="0" borderId="66" xfId="1" applyNumberFormat="1" applyFont="1" applyFill="1" applyBorder="1" applyAlignment="1" applyProtection="1">
      <alignment horizontal="right" vertical="center" shrinkToFit="1"/>
    </xf>
    <xf numFmtId="3" fontId="6" fillId="0" borderId="113" xfId="1" applyNumberFormat="1" applyFont="1" applyFill="1" applyBorder="1" applyAlignment="1" applyProtection="1">
      <alignment horizontal="right" vertical="center" shrinkToFit="1"/>
    </xf>
    <xf numFmtId="3" fontId="6" fillId="0" borderId="114" xfId="1" applyNumberFormat="1" applyFont="1" applyFill="1" applyBorder="1" applyAlignment="1" applyProtection="1">
      <alignment horizontal="right" vertical="center" shrinkToFit="1"/>
    </xf>
    <xf numFmtId="3" fontId="28" fillId="4" borderId="47" xfId="1" applyNumberFormat="1" applyFont="1" applyFill="1" applyBorder="1" applyAlignment="1" applyProtection="1">
      <alignment horizontal="right" vertical="center" shrinkToFit="1"/>
    </xf>
    <xf numFmtId="3" fontId="28" fillId="4" borderId="75" xfId="1" applyNumberFormat="1" applyFont="1" applyFill="1" applyBorder="1" applyAlignment="1" applyProtection="1">
      <alignment horizontal="right" vertical="center" shrinkToFit="1"/>
    </xf>
    <xf numFmtId="3" fontId="28" fillId="4" borderId="50" xfId="1" applyNumberFormat="1" applyFont="1" applyFill="1" applyBorder="1" applyAlignment="1" applyProtection="1">
      <alignment horizontal="right" vertical="center" shrinkToFit="1"/>
    </xf>
    <xf numFmtId="3" fontId="28" fillId="0" borderId="47" xfId="1" applyNumberFormat="1" applyFont="1" applyFill="1" applyBorder="1" applyAlignment="1" applyProtection="1">
      <alignment horizontal="right" vertical="center" shrinkToFit="1"/>
    </xf>
    <xf numFmtId="3" fontId="28" fillId="0" borderId="75" xfId="1" applyNumberFormat="1" applyFont="1" applyFill="1" applyBorder="1" applyAlignment="1" applyProtection="1">
      <alignment horizontal="right" vertical="center" shrinkToFit="1"/>
    </xf>
    <xf numFmtId="3" fontId="28" fillId="0" borderId="50" xfId="1" applyNumberFormat="1" applyFont="1" applyFill="1" applyBorder="1" applyAlignment="1" applyProtection="1">
      <alignment horizontal="right" vertical="center" shrinkToFit="1"/>
    </xf>
    <xf numFmtId="0" fontId="6" fillId="0" borderId="47" xfId="1" applyFont="1" applyFill="1" applyBorder="1" applyAlignment="1" applyProtection="1">
      <alignment horizontal="left" vertical="center" wrapText="1"/>
    </xf>
    <xf numFmtId="0" fontId="6" fillId="0" borderId="75" xfId="1" applyFont="1" applyFill="1" applyBorder="1" applyAlignment="1" applyProtection="1">
      <alignment horizontal="left" vertical="center" wrapText="1"/>
    </xf>
    <xf numFmtId="3" fontId="28" fillId="4" borderId="75" xfId="1" applyNumberFormat="1" applyFont="1" applyFill="1" applyBorder="1" applyAlignment="1" applyProtection="1">
      <alignment horizontal="center" vertical="center" shrinkToFit="1"/>
    </xf>
    <xf numFmtId="3" fontId="28" fillId="4" borderId="50" xfId="1" applyNumberFormat="1" applyFont="1" applyFill="1" applyBorder="1" applyAlignment="1" applyProtection="1">
      <alignment horizontal="center" vertical="center" shrinkToFit="1"/>
    </xf>
    <xf numFmtId="0" fontId="28" fillId="0" borderId="25" xfId="1" applyFont="1" applyFill="1" applyBorder="1" applyAlignment="1" applyProtection="1">
      <alignment horizontal="center" shrinkToFit="1"/>
    </xf>
    <xf numFmtId="0" fontId="28" fillId="0" borderId="25" xfId="1" applyNumberFormat="1" applyFont="1" applyFill="1" applyBorder="1" applyAlignment="1" applyProtection="1">
      <alignment horizontal="center" shrinkToFit="1"/>
    </xf>
    <xf numFmtId="194" fontId="28" fillId="0" borderId="24" xfId="1" applyNumberFormat="1" applyFont="1" applyFill="1" applyBorder="1" applyAlignment="1" applyProtection="1">
      <alignment horizontal="center" vertical="center" shrinkToFit="1"/>
    </xf>
    <xf numFmtId="194" fontId="28" fillId="0" borderId="25" xfId="1" applyNumberFormat="1" applyFont="1" applyFill="1" applyBorder="1" applyAlignment="1" applyProtection="1">
      <alignment horizontal="center" vertical="center" shrinkToFit="1"/>
    </xf>
    <xf numFmtId="194" fontId="28" fillId="0" borderId="26" xfId="1" applyNumberFormat="1" applyFont="1" applyFill="1" applyBorder="1" applyAlignment="1" applyProtection="1">
      <alignment horizontal="center" vertical="center" shrinkToFit="1"/>
    </xf>
    <xf numFmtId="0" fontId="6" fillId="0" borderId="10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194" fontId="28" fillId="0" borderId="10" xfId="1" applyNumberFormat="1" applyFont="1" applyFill="1" applyBorder="1" applyAlignment="1" applyProtection="1">
      <alignment horizontal="center" vertical="center" shrinkToFit="1"/>
    </xf>
    <xf numFmtId="194" fontId="28" fillId="0" borderId="8" xfId="1" applyNumberFormat="1" applyFont="1" applyFill="1" applyBorder="1" applyAlignment="1" applyProtection="1">
      <alignment horizontal="center" vertical="center" shrinkToFit="1"/>
    </xf>
    <xf numFmtId="194" fontId="28" fillId="0" borderId="9" xfId="1" applyNumberFormat="1" applyFont="1" applyFill="1" applyBorder="1" applyAlignment="1" applyProtection="1">
      <alignment horizontal="center" vertical="center" shrinkToFit="1"/>
    </xf>
    <xf numFmtId="0" fontId="6" fillId="0" borderId="10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192" fontId="27" fillId="0" borderId="74" xfId="1" applyNumberFormat="1" applyFont="1" applyFill="1" applyBorder="1" applyAlignment="1" applyProtection="1">
      <alignment horizontal="right" vertical="center" shrinkToFit="1"/>
      <protection locked="0"/>
    </xf>
    <xf numFmtId="38" fontId="30" fillId="0" borderId="126" xfId="5" applyFont="1" applyFill="1" applyBorder="1" applyAlignment="1" applyProtection="1">
      <alignment horizontal="right" vertical="center" shrinkToFit="1"/>
    </xf>
    <xf numFmtId="0" fontId="6" fillId="0" borderId="24" xfId="1" applyFont="1" applyFill="1" applyBorder="1" applyAlignment="1" applyProtection="1">
      <alignment horizontal="left" vertical="center"/>
    </xf>
    <xf numFmtId="0" fontId="6" fillId="0" borderId="25" xfId="1" applyFont="1" applyFill="1" applyBorder="1" applyAlignment="1" applyProtection="1">
      <alignment horizontal="left" vertical="center"/>
    </xf>
    <xf numFmtId="0" fontId="6" fillId="0" borderId="26" xfId="1" applyFont="1" applyFill="1" applyBorder="1" applyAlignment="1" applyProtection="1">
      <alignment horizontal="left" vertical="center"/>
    </xf>
    <xf numFmtId="0" fontId="6" fillId="0" borderId="29" xfId="1" applyFont="1" applyFill="1" applyBorder="1" applyAlignment="1" applyProtection="1">
      <alignment horizontal="left" vertical="center" shrinkToFit="1"/>
    </xf>
    <xf numFmtId="0" fontId="6" fillId="0" borderId="30" xfId="1" applyFont="1" applyFill="1" applyBorder="1" applyAlignment="1" applyProtection="1">
      <alignment horizontal="left" vertical="center" shrinkToFit="1"/>
    </xf>
    <xf numFmtId="0" fontId="6" fillId="0" borderId="30" xfId="1" applyFont="1" applyFill="1" applyBorder="1" applyAlignment="1" applyProtection="1">
      <alignment horizontal="right" vertical="center" shrinkToFit="1"/>
    </xf>
    <xf numFmtId="0" fontId="6" fillId="0" borderId="31" xfId="1" applyFont="1" applyFill="1" applyBorder="1" applyAlignment="1" applyProtection="1">
      <alignment horizontal="right" vertical="center" shrinkToFit="1"/>
    </xf>
    <xf numFmtId="3" fontId="28" fillId="4" borderId="29" xfId="1" applyNumberFormat="1" applyFont="1" applyFill="1" applyBorder="1" applyAlignment="1" applyProtection="1">
      <alignment horizontal="center" vertical="center" shrinkToFit="1"/>
    </xf>
    <xf numFmtId="3" fontId="28" fillId="4" borderId="30" xfId="1" applyNumberFormat="1" applyFont="1" applyFill="1" applyBorder="1" applyAlignment="1" applyProtection="1">
      <alignment horizontal="center" vertical="center" shrinkToFit="1"/>
    </xf>
    <xf numFmtId="3" fontId="28" fillId="4" borderId="31" xfId="1" applyNumberFormat="1" applyFont="1" applyFill="1" applyBorder="1" applyAlignment="1" applyProtection="1">
      <alignment horizontal="center" vertical="center" shrinkToFit="1"/>
    </xf>
    <xf numFmtId="3" fontId="28" fillId="0" borderId="31" xfId="1" applyNumberFormat="1" applyFont="1" applyFill="1" applyBorder="1" applyAlignment="1" applyProtection="1">
      <alignment horizontal="right" vertical="center" shrinkToFit="1"/>
    </xf>
    <xf numFmtId="3" fontId="28" fillId="4" borderId="29" xfId="1" applyNumberFormat="1" applyFont="1" applyFill="1" applyBorder="1" applyAlignment="1" applyProtection="1">
      <alignment horizontal="right" vertical="center" shrinkToFit="1"/>
    </xf>
    <xf numFmtId="3" fontId="28" fillId="4" borderId="30" xfId="1" applyNumberFormat="1" applyFont="1" applyFill="1" applyBorder="1" applyAlignment="1" applyProtection="1">
      <alignment horizontal="right" vertical="center" shrinkToFit="1"/>
    </xf>
    <xf numFmtId="3" fontId="28" fillId="4" borderId="31" xfId="1" applyNumberFormat="1" applyFont="1" applyFill="1" applyBorder="1" applyAlignment="1" applyProtection="1">
      <alignment horizontal="right" vertical="center" shrinkToFit="1"/>
    </xf>
    <xf numFmtId="0" fontId="16" fillId="0" borderId="33" xfId="1" applyFont="1" applyFill="1" applyBorder="1" applyAlignment="1" applyProtection="1">
      <alignment horizontal="center" vertical="center" textRotation="255" wrapText="1"/>
    </xf>
    <xf numFmtId="0" fontId="6" fillId="0" borderId="3" xfId="1" applyFont="1" applyFill="1" applyBorder="1" applyAlignment="1" applyProtection="1">
      <alignment horizontal="right" vertical="center" shrinkToFit="1"/>
    </xf>
    <xf numFmtId="0" fontId="6" fillId="0" borderId="4" xfId="1" applyFont="1" applyFill="1" applyBorder="1" applyAlignment="1" applyProtection="1">
      <alignment horizontal="right" vertical="center" shrinkToFit="1"/>
    </xf>
    <xf numFmtId="38" fontId="30" fillId="0" borderId="125" xfId="5" applyFont="1" applyFill="1" applyBorder="1" applyAlignment="1" applyProtection="1">
      <alignment horizontal="right" vertical="center" shrinkToFit="1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0" fontId="27" fillId="0" borderId="19" xfId="1" applyFont="1" applyFill="1" applyBorder="1" applyAlignment="1" applyProtection="1">
      <alignment horizontal="center" vertical="center"/>
      <protection locked="0"/>
    </xf>
    <xf numFmtId="0" fontId="27" fillId="0" borderId="22" xfId="1" applyFont="1" applyFill="1" applyBorder="1" applyAlignment="1" applyProtection="1">
      <alignment horizontal="center" vertical="center"/>
      <protection locked="0"/>
    </xf>
    <xf numFmtId="0" fontId="27" fillId="0" borderId="23" xfId="1" applyFont="1" applyFill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</xf>
    <xf numFmtId="0" fontId="6" fillId="0" borderId="25" xfId="1" applyFont="1" applyBorder="1" applyAlignment="1" applyProtection="1">
      <alignment horizontal="center" vertical="center"/>
    </xf>
    <xf numFmtId="0" fontId="6" fillId="0" borderId="27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29" xfId="1" applyFont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</xf>
    <xf numFmtId="0" fontId="6" fillId="0" borderId="27" xfId="1" applyFont="1" applyBorder="1" applyAlignment="1" applyProtection="1">
      <alignment horizontal="center" vertical="center" wrapText="1"/>
    </xf>
    <xf numFmtId="0" fontId="6" fillId="0" borderId="28" xfId="1" applyFont="1" applyBorder="1" applyAlignment="1" applyProtection="1">
      <alignment horizontal="center" vertical="center" wrapText="1"/>
    </xf>
    <xf numFmtId="0" fontId="6" fillId="0" borderId="33" xfId="1" applyFont="1" applyBorder="1" applyAlignment="1" applyProtection="1">
      <alignment horizontal="center" vertical="center"/>
    </xf>
    <xf numFmtId="0" fontId="6" fillId="0" borderId="33" xfId="1" applyFont="1" applyFill="1" applyBorder="1" applyAlignment="1" applyProtection="1">
      <alignment horizontal="center" vertical="center" textRotation="255"/>
    </xf>
    <xf numFmtId="0" fontId="16" fillId="0" borderId="9" xfId="1" applyFont="1" applyFill="1" applyBorder="1" applyAlignment="1" applyProtection="1">
      <alignment horizontal="center" vertical="center" textRotation="255"/>
    </xf>
    <xf numFmtId="0" fontId="29" fillId="0" borderId="32" xfId="1" applyFont="1" applyFill="1" applyBorder="1" applyAlignment="1" applyProtection="1">
      <alignment horizontal="center" vertical="center" textRotation="255" wrapText="1"/>
    </xf>
    <xf numFmtId="0" fontId="29" fillId="0" borderId="40" xfId="1" applyFont="1" applyFill="1" applyBorder="1" applyAlignment="1" applyProtection="1">
      <alignment horizontal="center" vertical="center" textRotation="255" wrapText="1"/>
    </xf>
    <xf numFmtId="0" fontId="29" fillId="0" borderId="45" xfId="1" applyFont="1" applyFill="1" applyBorder="1" applyAlignment="1" applyProtection="1">
      <alignment horizontal="center" vertical="center" textRotation="255" wrapText="1"/>
    </xf>
    <xf numFmtId="3" fontId="28" fillId="4" borderId="112" xfId="1" applyNumberFormat="1" applyFont="1" applyFill="1" applyBorder="1" applyAlignment="1" applyProtection="1">
      <alignment vertical="center" shrinkToFit="1"/>
    </xf>
    <xf numFmtId="3" fontId="28" fillId="0" borderId="105" xfId="1" applyNumberFormat="1" applyFont="1" applyFill="1" applyBorder="1" applyAlignment="1" applyProtection="1">
      <alignment horizontal="right" vertical="center" shrinkToFit="1"/>
    </xf>
    <xf numFmtId="3" fontId="23" fillId="0" borderId="33" xfId="6" applyNumberFormat="1" applyFont="1" applyFill="1" applyBorder="1" applyAlignment="1">
      <alignment horizontal="center" vertical="center" wrapText="1"/>
    </xf>
    <xf numFmtId="3" fontId="23" fillId="0" borderId="32" xfId="6" applyNumberFormat="1" applyFont="1" applyFill="1" applyBorder="1" applyAlignment="1">
      <alignment horizontal="center" vertical="center" wrapText="1"/>
    </xf>
    <xf numFmtId="3" fontId="23" fillId="2" borderId="33" xfId="6" applyNumberFormat="1" applyFont="1" applyFill="1" applyBorder="1" applyAlignment="1">
      <alignment horizontal="center" vertical="center"/>
    </xf>
    <xf numFmtId="183" fontId="23" fillId="2" borderId="33" xfId="6" applyNumberFormat="1" applyFont="1" applyFill="1" applyBorder="1" applyAlignment="1">
      <alignment horizontal="center" vertical="center"/>
    </xf>
    <xf numFmtId="3" fontId="23" fillId="2" borderId="10" xfId="6" applyNumberFormat="1" applyFont="1" applyFill="1" applyBorder="1" applyAlignment="1">
      <alignment horizontal="center" vertical="center"/>
    </xf>
    <xf numFmtId="3" fontId="23" fillId="2" borderId="24" xfId="6" applyNumberFormat="1" applyFont="1" applyFill="1" applyBorder="1" applyAlignment="1">
      <alignment horizontal="center" vertical="center"/>
    </xf>
    <xf numFmtId="3" fontId="23" fillId="2" borderId="25" xfId="6" applyNumberFormat="1" applyFont="1" applyFill="1" applyBorder="1" applyAlignment="1">
      <alignment horizontal="center" vertical="center"/>
    </xf>
    <xf numFmtId="3" fontId="23" fillId="2" borderId="26" xfId="6" applyNumberFormat="1" applyFont="1" applyFill="1" applyBorder="1" applyAlignment="1">
      <alignment horizontal="center" vertical="center"/>
    </xf>
    <xf numFmtId="3" fontId="23" fillId="2" borderId="27" xfId="6" applyNumberFormat="1" applyFont="1" applyFill="1" applyBorder="1" applyAlignment="1">
      <alignment horizontal="center" vertical="center"/>
    </xf>
    <xf numFmtId="3" fontId="23" fillId="2" borderId="0" xfId="6" applyNumberFormat="1" applyFont="1" applyFill="1" applyBorder="1" applyAlignment="1">
      <alignment horizontal="center" vertical="center"/>
    </xf>
    <xf numFmtId="3" fontId="23" fillId="2" borderId="28" xfId="6" applyNumberFormat="1" applyFont="1" applyFill="1" applyBorder="1" applyAlignment="1">
      <alignment horizontal="center" vertical="center"/>
    </xf>
    <xf numFmtId="3" fontId="23" fillId="0" borderId="40" xfId="6" applyNumberFormat="1" applyFont="1" applyFill="1" applyBorder="1" applyAlignment="1">
      <alignment horizontal="center" vertical="center" wrapText="1"/>
    </xf>
    <xf numFmtId="3" fontId="23" fillId="2" borderId="32" xfId="6" applyNumberFormat="1" applyFont="1" applyFill="1" applyBorder="1" applyAlignment="1">
      <alignment horizontal="center" vertical="center" wrapText="1"/>
    </xf>
    <xf numFmtId="3" fontId="23" fillId="2" borderId="40" xfId="6" applyNumberFormat="1" applyFont="1" applyFill="1" applyBorder="1" applyAlignment="1">
      <alignment horizontal="center" vertical="center" wrapText="1"/>
    </xf>
    <xf numFmtId="3" fontId="23" fillId="2" borderId="24" xfId="6" applyNumberFormat="1" applyFont="1" applyFill="1" applyBorder="1" applyAlignment="1">
      <alignment horizontal="left" vertical="center" indent="1"/>
    </xf>
    <xf numFmtId="3" fontId="23" fillId="2" borderId="25" xfId="6" applyNumberFormat="1" applyFont="1" applyFill="1" applyBorder="1" applyAlignment="1">
      <alignment horizontal="left" vertical="center" indent="1"/>
    </xf>
    <xf numFmtId="3" fontId="23" fillId="2" borderId="26" xfId="6" applyNumberFormat="1" applyFont="1" applyFill="1" applyBorder="1" applyAlignment="1">
      <alignment horizontal="left" vertical="center" indent="1"/>
    </xf>
    <xf numFmtId="3" fontId="23" fillId="2" borderId="27" xfId="6" applyNumberFormat="1" applyFont="1" applyFill="1" applyBorder="1" applyAlignment="1">
      <alignment horizontal="left" vertical="center" indent="1"/>
    </xf>
    <xf numFmtId="3" fontId="23" fillId="2" borderId="0" xfId="6" applyNumberFormat="1" applyFont="1" applyFill="1" applyBorder="1" applyAlignment="1">
      <alignment horizontal="left" vertical="center" indent="1"/>
    </xf>
    <xf numFmtId="3" fontId="23" fillId="2" borderId="28" xfId="6" applyNumberFormat="1" applyFont="1" applyFill="1" applyBorder="1" applyAlignment="1">
      <alignment horizontal="left" vertical="center" indent="1"/>
    </xf>
    <xf numFmtId="3" fontId="23" fillId="2" borderId="32" xfId="6" applyNumberFormat="1" applyFont="1" applyFill="1" applyBorder="1" applyAlignment="1">
      <alignment horizontal="center" vertical="center"/>
    </xf>
    <xf numFmtId="3" fontId="23" fillId="0" borderId="33" xfId="6" applyNumberFormat="1" applyFont="1" applyFill="1" applyBorder="1" applyAlignment="1">
      <alignment horizontal="center" vertical="center"/>
    </xf>
    <xf numFmtId="3" fontId="23" fillId="0" borderId="32" xfId="6" applyNumberFormat="1" applyFont="1" applyFill="1" applyBorder="1" applyAlignment="1">
      <alignment horizontal="center" vertical="center"/>
    </xf>
    <xf numFmtId="184" fontId="23" fillId="2" borderId="45" xfId="6" applyNumberFormat="1" applyFont="1" applyFill="1" applyBorder="1" applyAlignment="1">
      <alignment horizontal="center" vertical="center" wrapText="1"/>
    </xf>
    <xf numFmtId="184" fontId="23" fillId="2" borderId="45" xfId="6" applyNumberFormat="1" applyFont="1" applyFill="1" applyBorder="1" applyAlignment="1">
      <alignment horizontal="center" vertical="center"/>
    </xf>
    <xf numFmtId="3" fontId="23" fillId="2" borderId="24" xfId="6" applyNumberFormat="1" applyFont="1" applyFill="1" applyBorder="1" applyAlignment="1">
      <alignment horizontal="center" vertical="center" wrapText="1"/>
    </xf>
    <xf numFmtId="3" fontId="23" fillId="2" borderId="26" xfId="6" applyNumberFormat="1" applyFont="1" applyFill="1" applyBorder="1" applyAlignment="1">
      <alignment horizontal="center" vertical="center" wrapText="1"/>
    </xf>
    <xf numFmtId="3" fontId="23" fillId="2" borderId="32" xfId="6" applyNumberFormat="1" applyFont="1" applyFill="1" applyBorder="1" applyAlignment="1">
      <alignment horizontal="center" vertical="center" shrinkToFit="1"/>
    </xf>
    <xf numFmtId="3" fontId="23" fillId="2" borderId="40" xfId="6" applyNumberFormat="1" applyFont="1" applyFill="1" applyBorder="1" applyAlignment="1">
      <alignment horizontal="center" vertical="center" shrinkToFit="1"/>
    </xf>
    <xf numFmtId="184" fontId="23" fillId="0" borderId="45" xfId="6" applyNumberFormat="1" applyFont="1" applyFill="1" applyBorder="1" applyAlignment="1">
      <alignment horizontal="center" vertical="center" wrapText="1"/>
    </xf>
    <xf numFmtId="185" fontId="23" fillId="2" borderId="32" xfId="6" applyNumberFormat="1" applyFont="1" applyFill="1" applyBorder="1" applyAlignment="1">
      <alignment horizontal="center" vertical="center" wrapText="1"/>
    </xf>
    <xf numFmtId="185" fontId="23" fillId="2" borderId="40" xfId="6" applyNumberFormat="1" applyFont="1" applyFill="1" applyBorder="1" applyAlignment="1">
      <alignment horizontal="center" vertical="center" wrapText="1"/>
    </xf>
    <xf numFmtId="184" fontId="23" fillId="2" borderId="41" xfId="6" applyNumberFormat="1" applyFont="1" applyFill="1" applyBorder="1" applyAlignment="1">
      <alignment horizontal="center" vertical="center" wrapText="1"/>
    </xf>
    <xf numFmtId="184" fontId="23" fillId="2" borderId="42" xfId="6" applyNumberFormat="1" applyFont="1" applyFill="1" applyBorder="1" applyAlignment="1">
      <alignment horizontal="center" vertical="center" wrapText="1"/>
    </xf>
    <xf numFmtId="184" fontId="23" fillId="0" borderId="41" xfId="6" applyNumberFormat="1" applyFont="1" applyFill="1" applyBorder="1" applyAlignment="1">
      <alignment horizontal="center" vertical="center" wrapText="1"/>
    </xf>
    <xf numFmtId="184" fontId="23" fillId="0" borderId="42" xfId="6" applyNumberFormat="1" applyFont="1" applyFill="1" applyBorder="1" applyAlignment="1">
      <alignment horizontal="center" vertical="center" wrapText="1"/>
    </xf>
    <xf numFmtId="185" fontId="23" fillId="2" borderId="28" xfId="6" applyNumberFormat="1" applyFont="1" applyFill="1" applyBorder="1" applyAlignment="1">
      <alignment horizontal="center" vertical="center" wrapText="1"/>
    </xf>
    <xf numFmtId="3" fontId="23" fillId="0" borderId="45" xfId="6" applyNumberFormat="1" applyFont="1" applyFill="1" applyBorder="1" applyAlignment="1">
      <alignment horizontal="center" vertical="center" wrapText="1"/>
    </xf>
    <xf numFmtId="3" fontId="23" fillId="0" borderId="29" xfId="6" applyNumberFormat="1" applyFont="1" applyFill="1" applyBorder="1" applyAlignment="1">
      <alignment vertical="center" wrapText="1"/>
    </xf>
    <xf numFmtId="0" fontId="23" fillId="0" borderId="10" xfId="6" applyFont="1" applyFill="1" applyBorder="1" applyAlignment="1">
      <alignment vertical="center"/>
    </xf>
    <xf numFmtId="3" fontId="23" fillId="0" borderId="46" xfId="6" applyNumberFormat="1" applyFont="1" applyFill="1" applyBorder="1" applyAlignment="1">
      <alignment horizontal="center" vertical="center" wrapText="1"/>
    </xf>
    <xf numFmtId="3" fontId="23" fillId="0" borderId="53" xfId="6" applyNumberFormat="1" applyFont="1" applyFill="1" applyBorder="1" applyAlignment="1">
      <alignment horizontal="center" vertical="center" wrapText="1"/>
    </xf>
    <xf numFmtId="183" fontId="23" fillId="0" borderId="40" xfId="6" applyNumberFormat="1" applyFont="1" applyFill="1" applyBorder="1" applyAlignment="1">
      <alignment horizontal="center" vertical="center"/>
    </xf>
    <xf numFmtId="184" fontId="23" fillId="2" borderId="32" xfId="6" applyNumberFormat="1" applyFont="1" applyFill="1" applyBorder="1" applyAlignment="1">
      <alignment vertical="center"/>
    </xf>
    <xf numFmtId="184" fontId="23" fillId="2" borderId="40" xfId="6" applyNumberFormat="1" applyFont="1" applyFill="1" applyBorder="1" applyAlignment="1">
      <alignment vertical="center"/>
    </xf>
    <xf numFmtId="184" fontId="23" fillId="2" borderId="45" xfId="6" applyNumberFormat="1" applyFont="1" applyFill="1" applyBorder="1" applyAlignment="1">
      <alignment vertical="center"/>
    </xf>
    <xf numFmtId="183" fontId="23" fillId="2" borderId="40" xfId="6" applyNumberFormat="1" applyFont="1" applyFill="1" applyBorder="1" applyAlignment="1">
      <alignment horizontal="center" vertical="center"/>
    </xf>
    <xf numFmtId="3" fontId="23" fillId="0" borderId="10" xfId="6" applyNumberFormat="1" applyFont="1" applyFill="1" applyBorder="1" applyAlignment="1">
      <alignment vertical="center" wrapText="1"/>
    </xf>
    <xf numFmtId="0" fontId="23" fillId="0" borderId="53" xfId="6" applyFont="1" applyFill="1" applyBorder="1" applyAlignment="1">
      <alignment horizontal="center" vertical="center"/>
    </xf>
    <xf numFmtId="0" fontId="23" fillId="0" borderId="57" xfId="6" applyFont="1" applyFill="1" applyBorder="1" applyAlignment="1">
      <alignment horizontal="center" vertical="center"/>
    </xf>
    <xf numFmtId="184" fontId="23" fillId="2" borderId="60" xfId="6" applyNumberFormat="1" applyFont="1" applyFill="1" applyBorder="1" applyAlignment="1">
      <alignment vertical="center"/>
    </xf>
    <xf numFmtId="184" fontId="23" fillId="2" borderId="29" xfId="6" applyNumberFormat="1" applyFont="1" applyFill="1" applyBorder="1" applyAlignment="1">
      <alignment vertical="center"/>
    </xf>
    <xf numFmtId="187" fontId="23" fillId="2" borderId="40" xfId="6" applyNumberFormat="1" applyFont="1" applyFill="1" applyBorder="1" applyAlignment="1">
      <alignment vertical="top" wrapText="1"/>
    </xf>
    <xf numFmtId="187" fontId="23" fillId="2" borderId="45" xfId="6" applyNumberFormat="1" applyFont="1" applyFill="1" applyBorder="1" applyAlignment="1">
      <alignment vertical="top" wrapText="1"/>
    </xf>
    <xf numFmtId="185" fontId="23" fillId="2" borderId="32" xfId="6" applyNumberFormat="1" applyFont="1" applyFill="1" applyBorder="1" applyAlignment="1">
      <alignment vertical="center"/>
    </xf>
    <xf numFmtId="185" fontId="23" fillId="2" borderId="40" xfId="6" applyNumberFormat="1" applyFont="1" applyFill="1" applyBorder="1" applyAlignment="1">
      <alignment vertical="center"/>
    </xf>
    <xf numFmtId="185" fontId="23" fillId="2" borderId="45" xfId="6" applyNumberFormat="1" applyFont="1" applyFill="1" applyBorder="1" applyAlignment="1">
      <alignment vertical="center"/>
    </xf>
    <xf numFmtId="185" fontId="23" fillId="0" borderId="40" xfId="6" applyNumberFormat="1" applyFont="1" applyFill="1" applyBorder="1" applyAlignment="1">
      <alignment horizontal="center" vertical="center"/>
    </xf>
    <xf numFmtId="184" fontId="23" fillId="2" borderId="32" xfId="6" applyNumberFormat="1" applyFont="1" applyFill="1" applyBorder="1" applyAlignment="1">
      <alignment wrapText="1"/>
    </xf>
    <xf numFmtId="184" fontId="23" fillId="2" borderId="40" xfId="6" applyNumberFormat="1" applyFont="1" applyFill="1" applyBorder="1" applyAlignment="1">
      <alignment wrapText="1"/>
    </xf>
    <xf numFmtId="183" fontId="23" fillId="0" borderId="27" xfId="6" applyNumberFormat="1" applyFont="1" applyFill="1" applyBorder="1" applyAlignment="1">
      <alignment horizontal="center" vertical="center"/>
    </xf>
    <xf numFmtId="183" fontId="23" fillId="0" borderId="0" xfId="6" applyNumberFormat="1" applyFont="1" applyFill="1" applyBorder="1" applyAlignment="1">
      <alignment horizontal="center" vertical="center"/>
    </xf>
    <xf numFmtId="184" fontId="23" fillId="2" borderId="24" xfId="6" applyNumberFormat="1" applyFont="1" applyFill="1" applyBorder="1" applyAlignment="1">
      <alignment vertical="center"/>
    </xf>
    <xf numFmtId="184" fontId="23" fillId="2" borderId="27" xfId="6" applyNumberFormat="1" applyFont="1" applyFill="1" applyBorder="1" applyAlignment="1">
      <alignment vertical="center"/>
    </xf>
    <xf numFmtId="183" fontId="23" fillId="2" borderId="28" xfId="6" applyNumberFormat="1" applyFont="1" applyFill="1" applyBorder="1" applyAlignment="1">
      <alignment horizontal="center" vertical="center"/>
    </xf>
    <xf numFmtId="3" fontId="23" fillId="0" borderId="24" xfId="6" applyNumberFormat="1" applyFont="1" applyFill="1" applyBorder="1" applyAlignment="1">
      <alignment vertical="center" wrapText="1"/>
    </xf>
    <xf numFmtId="0" fontId="23" fillId="0" borderId="27" xfId="6" applyFont="1" applyFill="1" applyBorder="1" applyAlignment="1">
      <alignment vertical="center"/>
    </xf>
    <xf numFmtId="184" fontId="23" fillId="2" borderId="40" xfId="6" applyNumberFormat="1" applyFont="1" applyFill="1" applyBorder="1" applyAlignment="1">
      <alignment vertical="center" wrapText="1"/>
    </xf>
    <xf numFmtId="185" fontId="23" fillId="2" borderId="40" xfId="6" applyNumberFormat="1" applyFont="1" applyFill="1" applyBorder="1" applyAlignment="1">
      <alignment vertical="center" wrapText="1"/>
    </xf>
    <xf numFmtId="183" fontId="23" fillId="2" borderId="0" xfId="6" applyNumberFormat="1" applyFont="1" applyFill="1" applyBorder="1" applyAlignment="1">
      <alignment horizontal="center" vertical="center"/>
    </xf>
    <xf numFmtId="187" fontId="23" fillId="0" borderId="40" xfId="6" applyNumberFormat="1" applyFont="1" applyFill="1" applyBorder="1" applyAlignment="1">
      <alignment vertical="center" wrapText="1"/>
    </xf>
    <xf numFmtId="184" fontId="23" fillId="0" borderId="40" xfId="6" applyNumberFormat="1" applyFont="1" applyFill="1" applyBorder="1" applyAlignment="1">
      <alignment vertical="center" wrapText="1"/>
    </xf>
    <xf numFmtId="185" fontId="23" fillId="0" borderId="28" xfId="6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3" fontId="3" fillId="2" borderId="30" xfId="0" applyNumberFormat="1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189" fontId="3" fillId="2" borderId="0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/>
    </xf>
    <xf numFmtId="0" fontId="12" fillId="0" borderId="33" xfId="7" applyFont="1" applyFill="1" applyBorder="1" applyAlignment="1">
      <alignment vertical="center" wrapText="1"/>
    </xf>
    <xf numFmtId="3" fontId="3" fillId="0" borderId="0" xfId="7" applyNumberFormat="1" applyFont="1" applyFill="1" applyBorder="1" applyAlignment="1">
      <alignment horizontal="right" vertical="center" wrapText="1"/>
    </xf>
    <xf numFmtId="189" fontId="3" fillId="0" borderId="0" xfId="7" applyNumberFormat="1" applyFont="1" applyFill="1" applyBorder="1" applyAlignment="1">
      <alignment horizontal="center" vertical="center"/>
    </xf>
    <xf numFmtId="0" fontId="3" fillId="0" borderId="30" xfId="7" applyFont="1" applyFill="1" applyBorder="1" applyAlignment="1">
      <alignment horizontal="left" vertical="center" wrapText="1"/>
    </xf>
    <xf numFmtId="0" fontId="3" fillId="0" borderId="31" xfId="7" applyFont="1" applyFill="1" applyBorder="1" applyAlignment="1">
      <alignment horizontal="left" vertical="center" wrapText="1"/>
    </xf>
    <xf numFmtId="0" fontId="3" fillId="0" borderId="32" xfId="7" applyFont="1" applyFill="1" applyBorder="1" applyAlignment="1">
      <alignment horizontal="center" vertical="center"/>
    </xf>
    <xf numFmtId="0" fontId="3" fillId="0" borderId="40" xfId="7" applyFont="1" applyFill="1" applyBorder="1" applyAlignment="1">
      <alignment horizontal="center" vertical="center"/>
    </xf>
    <xf numFmtId="0" fontId="3" fillId="0" borderId="45" xfId="7" applyFont="1" applyFill="1" applyBorder="1" applyAlignment="1">
      <alignment horizontal="center" vertical="center"/>
    </xf>
    <xf numFmtId="0" fontId="3" fillId="0" borderId="24" xfId="7" applyFont="1" applyFill="1" applyBorder="1" applyAlignment="1">
      <alignment vertical="center" wrapText="1"/>
    </xf>
    <xf numFmtId="0" fontId="3" fillId="0" borderId="27" xfId="7" applyFont="1" applyFill="1" applyBorder="1" applyAlignment="1">
      <alignment vertical="center" wrapText="1"/>
    </xf>
    <xf numFmtId="0" fontId="3" fillId="0" borderId="29" xfId="7" applyFont="1" applyFill="1" applyBorder="1" applyAlignment="1">
      <alignment vertical="center" wrapText="1"/>
    </xf>
    <xf numFmtId="0" fontId="3" fillId="0" borderId="26" xfId="7" applyFont="1" applyFill="1" applyBorder="1" applyAlignment="1">
      <alignment vertical="center" wrapText="1"/>
    </xf>
    <xf numFmtId="0" fontId="3" fillId="0" borderId="28" xfId="7" applyFont="1" applyFill="1" applyBorder="1" applyAlignment="1">
      <alignment vertical="center" wrapText="1"/>
    </xf>
    <xf numFmtId="0" fontId="3" fillId="0" borderId="31" xfId="7" applyFont="1" applyFill="1" applyBorder="1" applyAlignment="1">
      <alignment vertical="center" wrapText="1"/>
    </xf>
    <xf numFmtId="0" fontId="3" fillId="0" borderId="25" xfId="7" applyFont="1" applyFill="1" applyBorder="1" applyAlignment="1">
      <alignment horizontal="center" wrapText="1"/>
    </xf>
    <xf numFmtId="0" fontId="3" fillId="0" borderId="25" xfId="7" applyFont="1" applyFill="1" applyBorder="1" applyAlignment="1">
      <alignment horizontal="center"/>
    </xf>
    <xf numFmtId="0" fontId="3" fillId="0" borderId="30" xfId="7" applyFont="1" applyFill="1" applyBorder="1" applyAlignment="1">
      <alignment horizontal="left" vertical="top" wrapText="1"/>
    </xf>
    <xf numFmtId="0" fontId="3" fillId="0" borderId="31" xfId="7" applyFont="1" applyFill="1" applyBorder="1" applyAlignment="1">
      <alignment horizontal="left" vertical="top" wrapText="1"/>
    </xf>
    <xf numFmtId="0" fontId="0" fillId="2" borderId="27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25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12" fillId="2" borderId="32" xfId="0" applyFont="1" applyFill="1" applyBorder="1" applyAlignment="1">
      <alignment vertical="center" wrapText="1"/>
    </xf>
    <xf numFmtId="0" fontId="0" fillId="2" borderId="40" xfId="0" applyFill="1" applyBorder="1" applyAlignment="1">
      <alignment vertical="center" wrapText="1"/>
    </xf>
    <xf numFmtId="0" fontId="0" fillId="2" borderId="45" xfId="0" applyFill="1" applyBorder="1" applyAlignment="1">
      <alignment vertical="center" wrapText="1"/>
    </xf>
    <xf numFmtId="0" fontId="3" fillId="0" borderId="24" xfId="7" applyFont="1" applyFill="1" applyBorder="1" applyAlignment="1">
      <alignment horizontal="center" vertical="center"/>
    </xf>
    <xf numFmtId="0" fontId="3" fillId="0" borderId="27" xfId="7" applyFont="1" applyFill="1" applyBorder="1" applyAlignment="1">
      <alignment horizontal="center" vertical="center"/>
    </xf>
    <xf numFmtId="0" fontId="3" fillId="0" borderId="29" xfId="7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distributed" vertical="center" wrapText="1"/>
    </xf>
    <xf numFmtId="0" fontId="3" fillId="2" borderId="8" xfId="0" applyFont="1" applyFill="1" applyBorder="1" applyAlignment="1">
      <alignment horizontal="distributed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190" fontId="3" fillId="2" borderId="33" xfId="0" applyNumberFormat="1" applyFont="1" applyFill="1" applyBorder="1" applyAlignment="1">
      <alignment horizontal="center" vertical="center" wrapText="1"/>
    </xf>
    <xf numFmtId="190" fontId="3" fillId="2" borderId="10" xfId="0" applyNumberFormat="1" applyFont="1" applyFill="1" applyBorder="1" applyAlignment="1">
      <alignment horizontal="center" vertical="center" wrapText="1"/>
    </xf>
    <xf numFmtId="0" fontId="12" fillId="0" borderId="24" xfId="7" applyFont="1" applyFill="1" applyBorder="1" applyAlignment="1">
      <alignment vertical="center" wrapText="1"/>
    </xf>
    <xf numFmtId="0" fontId="12" fillId="0" borderId="25" xfId="7" applyFont="1" applyFill="1" applyBorder="1" applyAlignment="1">
      <alignment vertical="center" wrapText="1"/>
    </xf>
    <xf numFmtId="0" fontId="12" fillId="0" borderId="29" xfId="7" applyFont="1" applyFill="1" applyBorder="1" applyAlignment="1">
      <alignment vertical="center" wrapText="1"/>
    </xf>
    <xf numFmtId="0" fontId="12" fillId="0" borderId="30" xfId="7" applyFont="1" applyFill="1" applyBorder="1" applyAlignment="1">
      <alignment vertical="center" wrapText="1"/>
    </xf>
    <xf numFmtId="3" fontId="3" fillId="0" borderId="25" xfId="7" applyNumberFormat="1" applyFont="1" applyFill="1" applyBorder="1" applyAlignment="1">
      <alignment horizontal="left" wrapText="1"/>
    </xf>
    <xf numFmtId="0" fontId="3" fillId="0" borderId="0" xfId="7" applyFont="1" applyFill="1" applyBorder="1" applyAlignment="1">
      <alignment horizontal="left" vertical="center"/>
    </xf>
    <xf numFmtId="190" fontId="3" fillId="0" borderId="30" xfId="7" applyNumberFormat="1" applyFont="1" applyFill="1" applyBorder="1" applyAlignment="1">
      <alignment horizontal="center" vertical="top" wrapText="1"/>
    </xf>
    <xf numFmtId="190" fontId="3" fillId="0" borderId="31" xfId="7" applyNumberFormat="1" applyFont="1" applyFill="1" applyBorder="1" applyAlignment="1">
      <alignment horizontal="center" vertical="top" wrapText="1"/>
    </xf>
    <xf numFmtId="191" fontId="3" fillId="0" borderId="33" xfId="7" applyNumberFormat="1" applyFont="1" applyFill="1" applyBorder="1" applyAlignment="1">
      <alignment horizontal="center" vertical="center" wrapText="1"/>
    </xf>
    <xf numFmtId="191" fontId="3" fillId="0" borderId="10" xfId="7" applyNumberFormat="1" applyFont="1" applyFill="1" applyBorder="1" applyAlignment="1">
      <alignment horizontal="center" vertical="center" wrapText="1"/>
    </xf>
    <xf numFmtId="190" fontId="3" fillId="0" borderId="33" xfId="7" applyNumberFormat="1" applyFont="1" applyFill="1" applyBorder="1" applyAlignment="1">
      <alignment horizontal="center" vertical="center" wrapText="1"/>
    </xf>
    <xf numFmtId="190" fontId="3" fillId="0" borderId="10" xfId="7" applyNumberFormat="1" applyFont="1" applyFill="1" applyBorder="1" applyAlignment="1">
      <alignment horizontal="center" vertical="center" wrapText="1"/>
    </xf>
    <xf numFmtId="0" fontId="32" fillId="0" borderId="32" xfId="8" applyFont="1" applyBorder="1" applyAlignment="1" applyProtection="1">
      <alignment horizontal="center" vertical="center"/>
      <protection hidden="1"/>
    </xf>
    <xf numFmtId="0" fontId="32" fillId="0" borderId="24" xfId="8" applyFont="1" applyBorder="1" applyAlignment="1" applyProtection="1">
      <alignment horizontal="center" vertical="center"/>
      <protection hidden="1"/>
    </xf>
    <xf numFmtId="0" fontId="32" fillId="5" borderId="24" xfId="8" applyFont="1" applyFill="1" applyBorder="1" applyAlignment="1" applyProtection="1">
      <alignment horizontal="center" vertical="center"/>
      <protection hidden="1"/>
    </xf>
    <xf numFmtId="0" fontId="32" fillId="5" borderId="25" xfId="8" applyFont="1" applyFill="1" applyBorder="1" applyAlignment="1" applyProtection="1">
      <alignment horizontal="center" vertical="center"/>
      <protection hidden="1"/>
    </xf>
    <xf numFmtId="0" fontId="32" fillId="5" borderId="26" xfId="8" applyFont="1" applyFill="1" applyBorder="1" applyAlignment="1" applyProtection="1">
      <alignment horizontal="center" vertical="center"/>
      <protection hidden="1"/>
    </xf>
    <xf numFmtId="0" fontId="32" fillId="5" borderId="29" xfId="8" applyFont="1" applyFill="1" applyBorder="1" applyAlignment="1" applyProtection="1">
      <alignment horizontal="center" vertical="center"/>
      <protection hidden="1"/>
    </xf>
    <xf numFmtId="0" fontId="32" fillId="5" borderId="30" xfId="8" applyFont="1" applyFill="1" applyBorder="1" applyAlignment="1" applyProtection="1">
      <alignment horizontal="center" vertical="center"/>
      <protection hidden="1"/>
    </xf>
    <xf numFmtId="0" fontId="32" fillId="0" borderId="24" xfId="8" applyFont="1" applyBorder="1" applyAlignment="1" applyProtection="1">
      <alignment horizontal="center" vertical="center" wrapText="1"/>
      <protection hidden="1"/>
    </xf>
    <xf numFmtId="0" fontId="32" fillId="0" borderId="25" xfId="8" applyFont="1" applyBorder="1" applyAlignment="1" applyProtection="1">
      <alignment horizontal="center" vertical="center" wrapText="1"/>
      <protection hidden="1"/>
    </xf>
    <xf numFmtId="0" fontId="32" fillId="0" borderId="26" xfId="8" applyFont="1" applyBorder="1" applyAlignment="1" applyProtection="1">
      <alignment horizontal="center" vertical="center" wrapText="1"/>
      <protection hidden="1"/>
    </xf>
    <xf numFmtId="0" fontId="32" fillId="0" borderId="29" xfId="8" applyFont="1" applyBorder="1" applyAlignment="1" applyProtection="1">
      <alignment horizontal="center" vertical="center" wrapText="1"/>
      <protection hidden="1"/>
    </xf>
    <xf numFmtId="0" fontId="32" fillId="0" borderId="30" xfId="8" applyFont="1" applyBorder="1" applyAlignment="1" applyProtection="1">
      <alignment horizontal="center" vertical="center" wrapText="1"/>
      <protection hidden="1"/>
    </xf>
    <xf numFmtId="0" fontId="32" fillId="0" borderId="31" xfId="8" applyFont="1" applyBorder="1" applyAlignment="1" applyProtection="1">
      <alignment horizontal="center" vertical="center" wrapText="1"/>
      <protection hidden="1"/>
    </xf>
    <xf numFmtId="0" fontId="32" fillId="0" borderId="32" xfId="8" applyFont="1" applyBorder="1" applyAlignment="1" applyProtection="1">
      <alignment horizontal="center" vertical="center" wrapText="1"/>
      <protection hidden="1"/>
    </xf>
    <xf numFmtId="0" fontId="32" fillId="0" borderId="45" xfId="8" applyFont="1" applyBorder="1" applyAlignment="1" applyProtection="1">
      <alignment horizontal="center" vertical="center" wrapText="1"/>
      <protection hidden="1"/>
    </xf>
    <xf numFmtId="0" fontId="32" fillId="5" borderId="45" xfId="8" applyFont="1" applyFill="1" applyBorder="1" applyAlignment="1" applyProtection="1">
      <alignment horizontal="center" vertical="center" wrapText="1"/>
      <protection hidden="1"/>
    </xf>
    <xf numFmtId="0" fontId="32" fillId="5" borderId="33" xfId="8" applyFont="1" applyFill="1" applyBorder="1" applyAlignment="1" applyProtection="1">
      <alignment horizontal="center" vertical="center" wrapText="1"/>
      <protection hidden="1"/>
    </xf>
    <xf numFmtId="0" fontId="32" fillId="5" borderId="33" xfId="8" applyFont="1" applyFill="1" applyBorder="1" applyAlignment="1" applyProtection="1">
      <alignment horizontal="center" vertical="center"/>
      <protection hidden="1"/>
    </xf>
    <xf numFmtId="0" fontId="32" fillId="5" borderId="32" xfId="8" applyFont="1" applyFill="1" applyBorder="1" applyAlignment="1" applyProtection="1">
      <alignment horizontal="center" vertical="center" wrapText="1"/>
      <protection hidden="1"/>
    </xf>
    <xf numFmtId="0" fontId="32" fillId="5" borderId="45" xfId="8" applyFont="1" applyFill="1" applyBorder="1" applyAlignment="1" applyProtection="1">
      <alignment horizontal="center" vertical="center"/>
      <protection hidden="1"/>
    </xf>
  </cellXfs>
  <cellStyles count="9">
    <cellStyle name="パーセント 2 2" xfId="3"/>
    <cellStyle name="パーセント 3" xfId="4"/>
    <cellStyle name="桁区切り 3" xfId="5"/>
    <cellStyle name="標準" xfId="0" builtinId="0"/>
    <cellStyle name="標準 2" xfId="7"/>
    <cellStyle name="標準 27" xfId="8"/>
    <cellStyle name="標準 4 2" xfId="6"/>
    <cellStyle name="標準 7" xfId="2"/>
    <cellStyle name="標準 8" xfId="1"/>
  </cellStyles>
  <dxfs count="9">
    <dxf>
      <numFmt numFmtId="197" formatCode="0;;;@"/>
    </dxf>
    <dxf>
      <fill>
        <patternFill>
          <bgColor theme="4"/>
        </patternFill>
      </fill>
    </dxf>
    <dxf>
      <fill>
        <patternFill>
          <bgColor rgb="FF99FF66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99FF99"/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25978</xdr:colOff>
      <xdr:row>17</xdr:row>
      <xdr:rowOff>17318</xdr:rowOff>
    </xdr:from>
    <xdr:to>
      <xdr:col>29</xdr:col>
      <xdr:colOff>112568</xdr:colOff>
      <xdr:row>63</xdr:row>
      <xdr:rowOff>8659</xdr:rowOff>
    </xdr:to>
    <xdr:sp macro="" textlink="">
      <xdr:nvSpPr>
        <xdr:cNvPr id="3" name="大かっこ 2"/>
        <xdr:cNvSpPr/>
      </xdr:nvSpPr>
      <xdr:spPr>
        <a:xfrm>
          <a:off x="11065453" y="14447693"/>
          <a:ext cx="2467840" cy="7878041"/>
        </a:xfrm>
        <a:prstGeom prst="bracketPair">
          <a:avLst>
            <a:gd name="adj" fmla="val 6849"/>
          </a:avLst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25978</xdr:colOff>
      <xdr:row>17</xdr:row>
      <xdr:rowOff>17318</xdr:rowOff>
    </xdr:from>
    <xdr:to>
      <xdr:col>29</xdr:col>
      <xdr:colOff>112568</xdr:colOff>
      <xdr:row>63</xdr:row>
      <xdr:rowOff>8659</xdr:rowOff>
    </xdr:to>
    <xdr:sp macro="" textlink="">
      <xdr:nvSpPr>
        <xdr:cNvPr id="4" name="大かっこ 3"/>
        <xdr:cNvSpPr/>
      </xdr:nvSpPr>
      <xdr:spPr>
        <a:xfrm>
          <a:off x="11065453" y="2789093"/>
          <a:ext cx="2467840" cy="7878041"/>
        </a:xfrm>
        <a:prstGeom prst="bracketPair">
          <a:avLst>
            <a:gd name="adj" fmla="val 6849"/>
          </a:avLst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352425</xdr:colOff>
      <xdr:row>1</xdr:row>
      <xdr:rowOff>76200</xdr:rowOff>
    </xdr:from>
    <xdr:to>
      <xdr:col>2</xdr:col>
      <xdr:colOff>419100</xdr:colOff>
      <xdr:row>3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352425" y="247650"/>
          <a:ext cx="11811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H30</a:t>
          </a:r>
          <a:r>
            <a:rPr kumimoji="1" lang="ja-JP" altLang="en-US" sz="1100"/>
            <a:t>単価</a:t>
          </a:r>
        </a:p>
      </xdr:txBody>
    </xdr:sp>
    <xdr:clientData/>
  </xdr:twoCellAnchor>
  <xdr:twoCellAnchor>
    <xdr:from>
      <xdr:col>25</xdr:col>
      <xdr:colOff>25978</xdr:colOff>
      <xdr:row>17</xdr:row>
      <xdr:rowOff>17318</xdr:rowOff>
    </xdr:from>
    <xdr:to>
      <xdr:col>29</xdr:col>
      <xdr:colOff>112568</xdr:colOff>
      <xdr:row>63</xdr:row>
      <xdr:rowOff>8659</xdr:rowOff>
    </xdr:to>
    <xdr:sp macro="" textlink="">
      <xdr:nvSpPr>
        <xdr:cNvPr id="5" name="大かっこ 4"/>
        <xdr:cNvSpPr/>
      </xdr:nvSpPr>
      <xdr:spPr>
        <a:xfrm>
          <a:off x="11065453" y="2789093"/>
          <a:ext cx="2467840" cy="7878041"/>
        </a:xfrm>
        <a:prstGeom prst="bracketPair">
          <a:avLst>
            <a:gd name="adj" fmla="val 6849"/>
          </a:avLst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&#20966;&#36935;&#25913;&#21892;/H28/02H28&#31309;&#31639;&#34920;/H28/&#31309;&#31639;&#34920;/01hoikushokyujits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表"/>
      <sheetName val="加算区分"/>
      <sheetName val="保育単価表"/>
      <sheetName val="保育単価表②"/>
      <sheetName val="別紙  職員配置加算単価表"/>
      <sheetName val="27人勧反映後　別紙  職員配置加算単価表"/>
    </sheetNames>
    <sheetDataSet>
      <sheetData sheetId="0">
        <row r="1">
          <cell r="AQ1" t="str">
            <v>定員</v>
          </cell>
        </row>
        <row r="2">
          <cell r="AQ2">
            <v>1</v>
          </cell>
          <cell r="AR2">
            <v>20</v>
          </cell>
        </row>
        <row r="3">
          <cell r="AQ3">
            <v>21</v>
          </cell>
          <cell r="AR3">
            <v>30</v>
          </cell>
        </row>
        <row r="4">
          <cell r="AQ4">
            <v>31</v>
          </cell>
          <cell r="AR4">
            <v>40</v>
          </cell>
        </row>
        <row r="5">
          <cell r="AQ5">
            <v>41</v>
          </cell>
          <cell r="AR5">
            <v>50</v>
          </cell>
        </row>
        <row r="6">
          <cell r="AQ6">
            <v>51</v>
          </cell>
          <cell r="AR6">
            <v>60</v>
          </cell>
        </row>
        <row r="7">
          <cell r="AQ7">
            <v>61</v>
          </cell>
          <cell r="AR7">
            <v>70</v>
          </cell>
        </row>
        <row r="8">
          <cell r="AQ8">
            <v>71</v>
          </cell>
          <cell r="AR8">
            <v>80</v>
          </cell>
        </row>
        <row r="9">
          <cell r="AQ9">
            <v>81</v>
          </cell>
          <cell r="AR9">
            <v>90</v>
          </cell>
        </row>
        <row r="10">
          <cell r="AQ10">
            <v>91</v>
          </cell>
          <cell r="AR10">
            <v>100</v>
          </cell>
        </row>
        <row r="11">
          <cell r="AQ11">
            <v>101</v>
          </cell>
          <cell r="AR11">
            <v>110</v>
          </cell>
        </row>
        <row r="12">
          <cell r="AQ12">
            <v>111</v>
          </cell>
          <cell r="AR12">
            <v>120</v>
          </cell>
        </row>
        <row r="13">
          <cell r="AQ13">
            <v>121</v>
          </cell>
          <cell r="AR13">
            <v>130</v>
          </cell>
        </row>
        <row r="14">
          <cell r="AQ14">
            <v>131</v>
          </cell>
          <cell r="AR14">
            <v>140</v>
          </cell>
        </row>
        <row r="15">
          <cell r="AQ15">
            <v>141</v>
          </cell>
          <cell r="AR15">
            <v>150</v>
          </cell>
        </row>
        <row r="16">
          <cell r="AQ16">
            <v>151</v>
          </cell>
          <cell r="AR16">
            <v>160</v>
          </cell>
        </row>
        <row r="17">
          <cell r="AQ17">
            <v>161</v>
          </cell>
          <cell r="AR17">
            <v>170</v>
          </cell>
        </row>
        <row r="18">
          <cell r="AQ18">
            <v>171</v>
          </cell>
          <cell r="AR18">
            <v>180</v>
          </cell>
        </row>
        <row r="29">
          <cell r="AQ29">
            <v>1</v>
          </cell>
          <cell r="AR29">
            <v>210</v>
          </cell>
        </row>
        <row r="30">
          <cell r="AQ30">
            <v>211</v>
          </cell>
          <cell r="AR30">
            <v>279</v>
          </cell>
        </row>
        <row r="31">
          <cell r="AQ31">
            <v>280</v>
          </cell>
          <cell r="AR31">
            <v>349</v>
          </cell>
        </row>
        <row r="32">
          <cell r="AQ32">
            <v>350</v>
          </cell>
          <cell r="AR32">
            <v>419</v>
          </cell>
        </row>
        <row r="33">
          <cell r="AQ33">
            <v>420</v>
          </cell>
          <cell r="AR33">
            <v>489</v>
          </cell>
        </row>
        <row r="34">
          <cell r="AQ34">
            <v>490</v>
          </cell>
          <cell r="AR34">
            <v>559</v>
          </cell>
        </row>
        <row r="35">
          <cell r="AQ35">
            <v>560</v>
          </cell>
          <cell r="AR35">
            <v>629</v>
          </cell>
        </row>
        <row r="36">
          <cell r="AQ36">
            <v>630</v>
          </cell>
          <cell r="AR36">
            <v>699</v>
          </cell>
        </row>
        <row r="37">
          <cell r="AQ37">
            <v>700</v>
          </cell>
          <cell r="AR37">
            <v>769</v>
          </cell>
        </row>
        <row r="38">
          <cell r="AQ38">
            <v>770</v>
          </cell>
          <cell r="AR38">
            <v>839</v>
          </cell>
        </row>
        <row r="40">
          <cell r="AQ40">
            <v>840</v>
          </cell>
          <cell r="AR40">
            <v>909</v>
          </cell>
        </row>
        <row r="41">
          <cell r="AQ41">
            <v>910</v>
          </cell>
          <cell r="AR41">
            <v>979</v>
          </cell>
        </row>
        <row r="43">
          <cell r="AQ43">
            <v>980</v>
          </cell>
          <cell r="AR43">
            <v>1049</v>
          </cell>
        </row>
        <row r="44">
          <cell r="AQ44">
            <v>1050</v>
          </cell>
          <cell r="AR44">
            <v>1050</v>
          </cell>
        </row>
      </sheetData>
      <sheetData sheetId="1">
        <row r="12">
          <cell r="B12">
            <v>0</v>
          </cell>
          <cell r="C12" t="str">
            <v>１年未満</v>
          </cell>
          <cell r="D12">
            <v>2</v>
          </cell>
          <cell r="E12">
            <v>3</v>
          </cell>
          <cell r="F12">
            <v>0</v>
          </cell>
          <cell r="G12">
            <v>5</v>
          </cell>
        </row>
        <row r="13">
          <cell r="B13">
            <v>1</v>
          </cell>
          <cell r="C13" t="str">
            <v>１年以上２年未満</v>
          </cell>
          <cell r="D13">
            <v>3</v>
          </cell>
          <cell r="E13">
            <v>3</v>
          </cell>
          <cell r="F13">
            <v>0</v>
          </cell>
          <cell r="G13">
            <v>6</v>
          </cell>
        </row>
        <row r="14">
          <cell r="B14">
            <v>2</v>
          </cell>
          <cell r="C14" t="str">
            <v>２年以上３年未満</v>
          </cell>
          <cell r="D14">
            <v>4</v>
          </cell>
          <cell r="E14">
            <v>3</v>
          </cell>
          <cell r="F14">
            <v>0</v>
          </cell>
          <cell r="G14">
            <v>7</v>
          </cell>
        </row>
        <row r="15">
          <cell r="B15">
            <v>3</v>
          </cell>
          <cell r="C15" t="str">
            <v>３年以上４年未満</v>
          </cell>
          <cell r="D15">
            <v>5</v>
          </cell>
          <cell r="E15">
            <v>3</v>
          </cell>
          <cell r="F15">
            <v>1</v>
          </cell>
          <cell r="G15">
            <v>9</v>
          </cell>
        </row>
        <row r="16">
          <cell r="B16">
            <v>4</v>
          </cell>
          <cell r="C16" t="str">
            <v>４年以上５年未満</v>
          </cell>
          <cell r="D16">
            <v>6</v>
          </cell>
          <cell r="E16">
            <v>3</v>
          </cell>
          <cell r="F16">
            <v>2</v>
          </cell>
          <cell r="G16">
            <v>11</v>
          </cell>
        </row>
        <row r="17">
          <cell r="B17">
            <v>5</v>
          </cell>
          <cell r="C17" t="str">
            <v>５年以上６年未満</v>
          </cell>
          <cell r="D17">
            <v>7</v>
          </cell>
          <cell r="E17">
            <v>3</v>
          </cell>
          <cell r="F17">
            <v>2</v>
          </cell>
          <cell r="G17">
            <v>12</v>
          </cell>
        </row>
        <row r="18">
          <cell r="B18">
            <v>6</v>
          </cell>
          <cell r="C18" t="str">
            <v>６年以上７年未満</v>
          </cell>
          <cell r="D18">
            <v>8</v>
          </cell>
          <cell r="E18">
            <v>3</v>
          </cell>
          <cell r="F18">
            <v>3</v>
          </cell>
          <cell r="G18">
            <v>14</v>
          </cell>
        </row>
        <row r="19">
          <cell r="B19">
            <v>7</v>
          </cell>
          <cell r="C19" t="str">
            <v>７年以上８年未満</v>
          </cell>
          <cell r="D19">
            <v>9</v>
          </cell>
          <cell r="E19">
            <v>3</v>
          </cell>
          <cell r="F19">
            <v>3</v>
          </cell>
          <cell r="G19">
            <v>15</v>
          </cell>
        </row>
        <row r="20">
          <cell r="B20">
            <v>8</v>
          </cell>
          <cell r="C20" t="str">
            <v>８年以上９年未満</v>
          </cell>
          <cell r="D20">
            <v>10</v>
          </cell>
          <cell r="E20">
            <v>3</v>
          </cell>
          <cell r="F20">
            <v>3</v>
          </cell>
          <cell r="G20">
            <v>16</v>
          </cell>
        </row>
        <row r="21">
          <cell r="B21">
            <v>9</v>
          </cell>
          <cell r="C21" t="str">
            <v>９年以上１０年未満</v>
          </cell>
          <cell r="D21">
            <v>11</v>
          </cell>
          <cell r="E21">
            <v>3</v>
          </cell>
          <cell r="F21">
            <v>3</v>
          </cell>
          <cell r="G21">
            <v>17</v>
          </cell>
        </row>
        <row r="22">
          <cell r="B22">
            <v>10</v>
          </cell>
          <cell r="C22" t="str">
            <v>１０年以上１１年未満</v>
          </cell>
          <cell r="D22">
            <v>12</v>
          </cell>
          <cell r="E22">
            <v>3</v>
          </cell>
          <cell r="F22">
            <v>3</v>
          </cell>
          <cell r="G22">
            <v>18</v>
          </cell>
        </row>
        <row r="23">
          <cell r="B23">
            <v>11</v>
          </cell>
          <cell r="C23" t="str">
            <v>１１年以上１２年未満</v>
          </cell>
          <cell r="D23">
            <v>12</v>
          </cell>
          <cell r="E23">
            <v>4</v>
          </cell>
          <cell r="F23">
            <v>2</v>
          </cell>
          <cell r="G23">
            <v>18</v>
          </cell>
        </row>
        <row r="24">
          <cell r="B24">
            <v>12</v>
          </cell>
          <cell r="C24" t="str">
            <v>１２年以上１３年未満</v>
          </cell>
          <cell r="D24">
            <v>12</v>
          </cell>
          <cell r="E24">
            <v>4</v>
          </cell>
          <cell r="F24">
            <v>2</v>
          </cell>
          <cell r="G24">
            <v>18</v>
          </cell>
        </row>
        <row r="25">
          <cell r="B25">
            <v>13</v>
          </cell>
          <cell r="C25" t="str">
            <v>１３年以上１４年未満</v>
          </cell>
          <cell r="D25">
            <v>12</v>
          </cell>
          <cell r="E25">
            <v>4</v>
          </cell>
          <cell r="F25">
            <v>3</v>
          </cell>
          <cell r="G25">
            <v>19</v>
          </cell>
        </row>
        <row r="26">
          <cell r="B26">
            <v>14</v>
          </cell>
          <cell r="C26" t="str">
            <v>１４年以上１５年未満</v>
          </cell>
          <cell r="D26">
            <v>12</v>
          </cell>
          <cell r="E26">
            <v>4</v>
          </cell>
          <cell r="F26">
            <v>3</v>
          </cell>
          <cell r="G26">
            <v>19</v>
          </cell>
        </row>
        <row r="27">
          <cell r="B27">
            <v>15</v>
          </cell>
          <cell r="C27" t="str">
            <v>１５年以上１６年未満</v>
          </cell>
          <cell r="D27">
            <v>12</v>
          </cell>
          <cell r="E27">
            <v>4</v>
          </cell>
          <cell r="F27">
            <v>4</v>
          </cell>
          <cell r="G27">
            <v>20</v>
          </cell>
        </row>
        <row r="28">
          <cell r="B28">
            <v>16</v>
          </cell>
          <cell r="C28" t="str">
            <v>１６年以上</v>
          </cell>
          <cell r="D28">
            <v>12</v>
          </cell>
          <cell r="E28">
            <v>4</v>
          </cell>
          <cell r="F28">
            <v>5</v>
          </cell>
          <cell r="G28">
            <v>21</v>
          </cell>
        </row>
      </sheetData>
      <sheetData sheetId="2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  <cell r="F6">
            <v>6</v>
          </cell>
          <cell r="G6">
            <v>7</v>
          </cell>
          <cell r="H6">
            <v>8</v>
          </cell>
          <cell r="I6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  <cell r="P6">
            <v>16</v>
          </cell>
          <cell r="Q6">
            <v>17</v>
          </cell>
          <cell r="R6">
            <v>18</v>
          </cell>
          <cell r="S6">
            <v>19</v>
          </cell>
          <cell r="T6">
            <v>20</v>
          </cell>
          <cell r="U6">
            <v>21</v>
          </cell>
          <cell r="V6">
            <v>22</v>
          </cell>
          <cell r="W6">
            <v>23</v>
          </cell>
          <cell r="X6">
            <v>24</v>
          </cell>
          <cell r="Y6">
            <v>25</v>
          </cell>
          <cell r="Z6">
            <v>26</v>
          </cell>
          <cell r="AA6">
            <v>27</v>
          </cell>
          <cell r="AB6">
            <v>28</v>
          </cell>
          <cell r="AC6">
            <v>29</v>
          </cell>
          <cell r="AD6">
            <v>30</v>
          </cell>
          <cell r="AE6">
            <v>31</v>
          </cell>
          <cell r="AF6">
            <v>32</v>
          </cell>
          <cell r="AG6">
            <v>33</v>
          </cell>
          <cell r="AH6">
            <v>34</v>
          </cell>
          <cell r="AI6">
            <v>35</v>
          </cell>
          <cell r="AJ6">
            <v>36</v>
          </cell>
          <cell r="AK6">
            <v>37</v>
          </cell>
        </row>
        <row r="7">
          <cell r="A7" t="str">
            <v>20４歳以上児</v>
          </cell>
          <cell r="B7" t="str">
            <v>百分の
十六地域</v>
          </cell>
          <cell r="C7" t="str">
            <v>　20人</v>
          </cell>
          <cell r="D7" t="str">
            <v>二号</v>
          </cell>
          <cell r="E7" t="str">
            <v>四歳以上児</v>
          </cell>
          <cell r="F7">
            <v>96160</v>
          </cell>
          <cell r="G7">
            <v>103420</v>
          </cell>
          <cell r="H7">
            <v>71600</v>
          </cell>
          <cell r="I7">
            <v>78860</v>
          </cell>
          <cell r="J7">
            <v>890</v>
          </cell>
          <cell r="K7">
            <v>960</v>
          </cell>
          <cell r="L7" t="str">
            <v>×加算率</v>
          </cell>
          <cell r="M7">
            <v>640</v>
          </cell>
          <cell r="N7">
            <v>710</v>
          </cell>
          <cell r="O7" t="str">
            <v>×加算率</v>
          </cell>
          <cell r="P7">
            <v>25380</v>
          </cell>
          <cell r="Q7">
            <v>250</v>
          </cell>
          <cell r="R7">
            <v>7260</v>
          </cell>
          <cell r="S7">
            <v>70</v>
          </cell>
          <cell r="X7">
            <v>26320</v>
          </cell>
          <cell r="Z7">
            <v>190</v>
          </cell>
          <cell r="AA7" t="str">
            <v>Ａ地域</v>
          </cell>
          <cell r="AB7">
            <v>5900</v>
          </cell>
          <cell r="AC7">
            <v>6500</v>
          </cell>
          <cell r="AD7" t="str">
            <v>ａ地域</v>
          </cell>
          <cell r="AE7">
            <v>15100</v>
          </cell>
          <cell r="AF7">
            <v>16800</v>
          </cell>
          <cell r="AG7">
            <v>21780</v>
          </cell>
          <cell r="AH7">
            <v>210</v>
          </cell>
          <cell r="AJ7" t="str">
            <v>（基本分単価＋三歳児配置改善加算＋夜間保育加算＋処遇改善等加算（基本分単価、三歳児配置改善加算及び夜間保育加算に係るものに限る。））</v>
          </cell>
        </row>
        <row r="8">
          <cell r="A8" t="str">
            <v>20３歳児</v>
          </cell>
          <cell r="E8" t="str">
            <v>三歳児</v>
          </cell>
          <cell r="F8">
            <v>103420</v>
          </cell>
          <cell r="G8">
            <v>157410</v>
          </cell>
          <cell r="H8">
            <v>78860</v>
          </cell>
          <cell r="I8">
            <v>132850</v>
          </cell>
          <cell r="J8">
            <v>960</v>
          </cell>
          <cell r="K8">
            <v>1470</v>
          </cell>
          <cell r="L8" t="str">
            <v>×加算率</v>
          </cell>
          <cell r="M8">
            <v>710</v>
          </cell>
          <cell r="N8">
            <v>1220</v>
          </cell>
          <cell r="O8" t="str">
            <v>×加算率</v>
          </cell>
          <cell r="R8">
            <v>7260</v>
          </cell>
          <cell r="S8">
            <v>70</v>
          </cell>
          <cell r="Y8">
            <v>24710</v>
          </cell>
          <cell r="AA8" t="str">
            <v>Ｂ地域</v>
          </cell>
          <cell r="AB8">
            <v>5600</v>
          </cell>
          <cell r="AC8">
            <v>6200</v>
          </cell>
          <cell r="AD8" t="str">
            <v>ｂ地域</v>
          </cell>
          <cell r="AE8">
            <v>8300</v>
          </cell>
          <cell r="AF8">
            <v>9200</v>
          </cell>
        </row>
        <row r="9">
          <cell r="A9" t="str">
            <v>20１，２歳児</v>
          </cell>
          <cell r="D9" t="str">
            <v>三号</v>
          </cell>
          <cell r="E9" t="str">
            <v>一、二歳児</v>
          </cell>
          <cell r="F9">
            <v>157410</v>
          </cell>
          <cell r="G9">
            <v>230020</v>
          </cell>
          <cell r="H9">
            <v>132850</v>
          </cell>
          <cell r="I9">
            <v>205460</v>
          </cell>
          <cell r="J9">
            <v>1470</v>
          </cell>
          <cell r="K9">
            <v>2190</v>
          </cell>
          <cell r="L9" t="str">
            <v>×加算率</v>
          </cell>
          <cell r="M9">
            <v>1220</v>
          </cell>
          <cell r="N9">
            <v>1940</v>
          </cell>
          <cell r="O9" t="str">
            <v>×加算率</v>
          </cell>
          <cell r="X9">
            <v>24710</v>
          </cell>
          <cell r="AA9" t="str">
            <v>Ｃ地域</v>
          </cell>
          <cell r="AB9">
            <v>5300</v>
          </cell>
          <cell r="AC9">
            <v>5900</v>
          </cell>
          <cell r="AD9" t="str">
            <v>ｃ地域</v>
          </cell>
          <cell r="AE9">
            <v>7200</v>
          </cell>
          <cell r="AF9">
            <v>8000</v>
          </cell>
          <cell r="AK9">
            <v>0.8</v>
          </cell>
        </row>
        <row r="10">
          <cell r="A10" t="str">
            <v>20乳児</v>
          </cell>
          <cell r="E10" t="str">
            <v>乳児</v>
          </cell>
          <cell r="F10">
            <v>230020</v>
          </cell>
          <cell r="H10">
            <v>205460</v>
          </cell>
          <cell r="J10">
            <v>2190</v>
          </cell>
          <cell r="L10" t="str">
            <v>×加算率</v>
          </cell>
          <cell r="M10">
            <v>1940</v>
          </cell>
          <cell r="O10" t="str">
            <v>×加算率</v>
          </cell>
          <cell r="AA10" t="str">
            <v>Ｄ地域</v>
          </cell>
          <cell r="AB10">
            <v>5000</v>
          </cell>
          <cell r="AC10">
            <v>5600</v>
          </cell>
          <cell r="AD10" t="str">
            <v>ｄ地域</v>
          </cell>
          <cell r="AE10">
            <v>6500</v>
          </cell>
          <cell r="AF10">
            <v>7200</v>
          </cell>
          <cell r="AJ10">
            <v>7.0000000000000007E-2</v>
          </cell>
        </row>
        <row r="11">
          <cell r="A11" t="str">
            <v>30４歳以上児</v>
          </cell>
          <cell r="C11" t="str">
            <v>　21人
　　から
　30人
　　まで</v>
          </cell>
          <cell r="D11" t="str">
            <v>二号</v>
          </cell>
          <cell r="E11" t="str">
            <v>四歳以上児</v>
          </cell>
          <cell r="F11">
            <v>71890</v>
          </cell>
          <cell r="G11">
            <v>79150</v>
          </cell>
          <cell r="H11">
            <v>55520</v>
          </cell>
          <cell r="I11">
            <v>62780</v>
          </cell>
          <cell r="J11">
            <v>650</v>
          </cell>
          <cell r="K11">
            <v>720</v>
          </cell>
          <cell r="L11" t="str">
            <v>×加算率</v>
          </cell>
          <cell r="M11">
            <v>480</v>
          </cell>
          <cell r="N11">
            <v>550</v>
          </cell>
          <cell r="O11" t="str">
            <v>×加算率</v>
          </cell>
          <cell r="P11">
            <v>16920</v>
          </cell>
          <cell r="Q11">
            <v>160</v>
          </cell>
          <cell r="R11">
            <v>7260</v>
          </cell>
          <cell r="S11">
            <v>70</v>
          </cell>
          <cell r="X11">
            <v>19690</v>
          </cell>
          <cell r="Z11">
            <v>130</v>
          </cell>
          <cell r="AA11" t="str">
            <v>Ａ地域</v>
          </cell>
          <cell r="AB11">
            <v>4100</v>
          </cell>
          <cell r="AC11">
            <v>4500</v>
          </cell>
          <cell r="AD11" t="str">
            <v>ａ地域</v>
          </cell>
          <cell r="AE11">
            <v>10500</v>
          </cell>
          <cell r="AF11">
            <v>11700</v>
          </cell>
          <cell r="AG11">
            <v>14520</v>
          </cell>
          <cell r="AH11">
            <v>140</v>
          </cell>
          <cell r="AJ11" t="str">
            <v>（基本分単価＋三歳児配置改善加算＋夜間保育加算＋処遇改善等加算（基本分単価、三歳児配置改善加算及び夜間保育加算に係るものに限る。））</v>
          </cell>
        </row>
        <row r="12">
          <cell r="A12" t="str">
            <v>30３歳児</v>
          </cell>
          <cell r="E12" t="str">
            <v>三歳児</v>
          </cell>
          <cell r="F12">
            <v>79150</v>
          </cell>
          <cell r="G12">
            <v>133140</v>
          </cell>
          <cell r="H12">
            <v>62780</v>
          </cell>
          <cell r="I12">
            <v>116770</v>
          </cell>
          <cell r="J12">
            <v>720</v>
          </cell>
          <cell r="K12">
            <v>1230</v>
          </cell>
          <cell r="L12" t="str">
            <v>×加算率</v>
          </cell>
          <cell r="M12">
            <v>550</v>
          </cell>
          <cell r="N12">
            <v>1060</v>
          </cell>
          <cell r="O12" t="str">
            <v>×加算率</v>
          </cell>
          <cell r="R12">
            <v>7260</v>
          </cell>
          <cell r="S12">
            <v>70</v>
          </cell>
          <cell r="Y12">
            <v>18080</v>
          </cell>
          <cell r="AA12" t="str">
            <v>Ｂ地域</v>
          </cell>
          <cell r="AB12">
            <v>3900</v>
          </cell>
          <cell r="AC12">
            <v>4300</v>
          </cell>
          <cell r="AD12" t="str">
            <v>ｂ地域</v>
          </cell>
          <cell r="AE12">
            <v>5800</v>
          </cell>
          <cell r="AF12">
            <v>6400</v>
          </cell>
        </row>
        <row r="13">
          <cell r="A13" t="str">
            <v>30１，２歳児</v>
          </cell>
          <cell r="D13" t="str">
            <v>三号</v>
          </cell>
          <cell r="E13" t="str">
            <v>一、二歳児</v>
          </cell>
          <cell r="F13">
            <v>133140</v>
          </cell>
          <cell r="G13">
            <v>205750</v>
          </cell>
          <cell r="H13">
            <v>116770</v>
          </cell>
          <cell r="I13">
            <v>189380</v>
          </cell>
          <cell r="J13">
            <v>1230</v>
          </cell>
          <cell r="K13">
            <v>1950</v>
          </cell>
          <cell r="L13" t="str">
            <v>×加算率</v>
          </cell>
          <cell r="M13">
            <v>1060</v>
          </cell>
          <cell r="N13">
            <v>1780</v>
          </cell>
          <cell r="O13" t="str">
            <v>×加算率</v>
          </cell>
          <cell r="X13">
            <v>18080</v>
          </cell>
          <cell r="Z13">
            <v>0</v>
          </cell>
          <cell r="AA13" t="str">
            <v>Ｃ地域</v>
          </cell>
          <cell r="AB13">
            <v>3800</v>
          </cell>
          <cell r="AC13">
            <v>4200</v>
          </cell>
          <cell r="AD13" t="str">
            <v>ｃ地域</v>
          </cell>
          <cell r="AE13">
            <v>5000</v>
          </cell>
          <cell r="AF13">
            <v>5600</v>
          </cell>
          <cell r="AK13">
            <v>0.87</v>
          </cell>
        </row>
        <row r="14">
          <cell r="A14" t="str">
            <v>30乳児</v>
          </cell>
          <cell r="E14" t="str">
            <v>乳児</v>
          </cell>
          <cell r="F14">
            <v>205750</v>
          </cell>
          <cell r="H14">
            <v>189380</v>
          </cell>
          <cell r="J14">
            <v>1950</v>
          </cell>
          <cell r="L14" t="str">
            <v>×加算率</v>
          </cell>
          <cell r="M14">
            <v>1780</v>
          </cell>
          <cell r="O14" t="str">
            <v>×加算率</v>
          </cell>
          <cell r="AA14" t="str">
            <v>Ｄ地域</v>
          </cell>
          <cell r="AB14">
            <v>3600</v>
          </cell>
          <cell r="AC14">
            <v>4000</v>
          </cell>
          <cell r="AD14" t="str">
            <v>ｄ地域</v>
          </cell>
          <cell r="AE14">
            <v>4500</v>
          </cell>
          <cell r="AF14">
            <v>5000</v>
          </cell>
          <cell r="AJ14">
            <v>7.0000000000000007E-2</v>
          </cell>
        </row>
        <row r="15">
          <cell r="A15" t="str">
            <v>40４歳以上児</v>
          </cell>
          <cell r="C15" t="str">
            <v>　31人
　　から
　40人
　　まで</v>
          </cell>
          <cell r="D15" t="str">
            <v>二号</v>
          </cell>
          <cell r="E15" t="str">
            <v>四歳以上児</v>
          </cell>
          <cell r="F15">
            <v>59950</v>
          </cell>
          <cell r="G15">
            <v>67210</v>
          </cell>
          <cell r="H15">
            <v>47670</v>
          </cell>
          <cell r="I15">
            <v>54930</v>
          </cell>
          <cell r="J15">
            <v>530</v>
          </cell>
          <cell r="K15">
            <v>600</v>
          </cell>
          <cell r="L15" t="str">
            <v>×加算率</v>
          </cell>
          <cell r="M15">
            <v>410</v>
          </cell>
          <cell r="N15">
            <v>480</v>
          </cell>
          <cell r="O15" t="str">
            <v>×加算率</v>
          </cell>
          <cell r="P15">
            <v>12690</v>
          </cell>
          <cell r="Q15">
            <v>120</v>
          </cell>
          <cell r="R15">
            <v>7260</v>
          </cell>
          <cell r="S15">
            <v>70</v>
          </cell>
          <cell r="X15">
            <v>16370</v>
          </cell>
          <cell r="Z15">
            <v>90</v>
          </cell>
          <cell r="AA15" t="str">
            <v>Ａ地域</v>
          </cell>
          <cell r="AB15">
            <v>3600</v>
          </cell>
          <cell r="AC15">
            <v>4000</v>
          </cell>
          <cell r="AD15" t="str">
            <v>ａ地域</v>
          </cell>
          <cell r="AE15">
            <v>9300</v>
          </cell>
          <cell r="AF15">
            <v>10400</v>
          </cell>
          <cell r="AG15">
            <v>10890</v>
          </cell>
          <cell r="AH15">
            <v>100</v>
          </cell>
          <cell r="AJ15" t="str">
            <v>（基本分単価＋三歳児配置改善加算＋夜間保育加算＋処遇改善等加算（基本分単価、三歳児配置改善加算及び夜間保育加算に係るものに限る。））</v>
          </cell>
        </row>
        <row r="16">
          <cell r="A16" t="str">
            <v>40３歳児</v>
          </cell>
          <cell r="E16" t="str">
            <v>三歳児</v>
          </cell>
          <cell r="F16">
            <v>67210</v>
          </cell>
          <cell r="G16">
            <v>121200</v>
          </cell>
          <cell r="H16">
            <v>54930</v>
          </cell>
          <cell r="I16">
            <v>108920</v>
          </cell>
          <cell r="J16">
            <v>600</v>
          </cell>
          <cell r="K16">
            <v>1110</v>
          </cell>
          <cell r="L16" t="str">
            <v>×加算率</v>
          </cell>
          <cell r="M16">
            <v>480</v>
          </cell>
          <cell r="N16">
            <v>990</v>
          </cell>
          <cell r="O16" t="str">
            <v>×加算率</v>
          </cell>
          <cell r="R16">
            <v>7260</v>
          </cell>
          <cell r="S16">
            <v>70</v>
          </cell>
          <cell r="Y16">
            <v>14760</v>
          </cell>
          <cell r="AA16" t="str">
            <v>Ｂ地域</v>
          </cell>
          <cell r="AB16">
            <v>3400</v>
          </cell>
          <cell r="AC16">
            <v>3700</v>
          </cell>
          <cell r="AD16" t="str">
            <v>ｂ地域</v>
          </cell>
          <cell r="AE16">
            <v>5100</v>
          </cell>
          <cell r="AF16">
            <v>5700</v>
          </cell>
        </row>
        <row r="17">
          <cell r="A17" t="str">
            <v>40１，２歳児</v>
          </cell>
          <cell r="D17" t="str">
            <v>三号</v>
          </cell>
          <cell r="E17" t="str">
            <v>一、二歳児</v>
          </cell>
          <cell r="F17">
            <v>121200</v>
          </cell>
          <cell r="G17">
            <v>193810</v>
          </cell>
          <cell r="H17">
            <v>108920</v>
          </cell>
          <cell r="I17">
            <v>181530</v>
          </cell>
          <cell r="J17">
            <v>1110</v>
          </cell>
          <cell r="K17">
            <v>1830</v>
          </cell>
          <cell r="L17" t="str">
            <v>×加算率</v>
          </cell>
          <cell r="M17">
            <v>990</v>
          </cell>
          <cell r="N17">
            <v>1710</v>
          </cell>
          <cell r="O17" t="str">
            <v>×加算率</v>
          </cell>
          <cell r="X17">
            <v>14760</v>
          </cell>
          <cell r="Z17">
            <v>0</v>
          </cell>
          <cell r="AA17" t="str">
            <v>Ｃ地域</v>
          </cell>
          <cell r="AB17">
            <v>3200</v>
          </cell>
          <cell r="AC17">
            <v>3600</v>
          </cell>
          <cell r="AD17" t="str">
            <v>ｃ地域</v>
          </cell>
          <cell r="AE17">
            <v>4500</v>
          </cell>
          <cell r="AF17">
            <v>5000</v>
          </cell>
          <cell r="AK17">
            <v>0.96</v>
          </cell>
        </row>
        <row r="18">
          <cell r="A18" t="str">
            <v>40乳児</v>
          </cell>
          <cell r="E18" t="str">
            <v>乳児</v>
          </cell>
          <cell r="F18">
            <v>193810</v>
          </cell>
          <cell r="H18">
            <v>181530</v>
          </cell>
          <cell r="J18">
            <v>1830</v>
          </cell>
          <cell r="L18" t="str">
            <v>×加算率</v>
          </cell>
          <cell r="M18">
            <v>1710</v>
          </cell>
          <cell r="O18" t="str">
            <v>×加算率</v>
          </cell>
          <cell r="AA18" t="str">
            <v>Ｄ地域</v>
          </cell>
          <cell r="AB18">
            <v>3100</v>
          </cell>
          <cell r="AC18">
            <v>3400</v>
          </cell>
          <cell r="AD18" t="str">
            <v>ｄ地域</v>
          </cell>
          <cell r="AE18">
            <v>4000</v>
          </cell>
          <cell r="AF18">
            <v>4400</v>
          </cell>
          <cell r="AJ18">
            <v>7.0000000000000007E-2</v>
          </cell>
        </row>
        <row r="19">
          <cell r="A19" t="str">
            <v>50４歳以上児</v>
          </cell>
          <cell r="C19" t="str">
            <v>　41人
　　から
　50人
　　まで</v>
          </cell>
          <cell r="D19" t="str">
            <v>二号</v>
          </cell>
          <cell r="E19" t="str">
            <v>四歳以上児</v>
          </cell>
          <cell r="F19">
            <v>58030</v>
          </cell>
          <cell r="G19">
            <v>65290</v>
          </cell>
          <cell r="H19">
            <v>48200</v>
          </cell>
          <cell r="I19">
            <v>55460</v>
          </cell>
          <cell r="J19">
            <v>510</v>
          </cell>
          <cell r="K19">
            <v>580</v>
          </cell>
          <cell r="L19" t="str">
            <v>×加算率</v>
          </cell>
          <cell r="M19">
            <v>410</v>
          </cell>
          <cell r="N19">
            <v>480</v>
          </cell>
          <cell r="O19" t="str">
            <v>×加算率</v>
          </cell>
          <cell r="P19">
            <v>10150</v>
          </cell>
          <cell r="Q19">
            <v>100</v>
          </cell>
          <cell r="R19">
            <v>7260</v>
          </cell>
          <cell r="S19">
            <v>70</v>
          </cell>
          <cell r="U19" t="str">
            <v>休日保育の年間延べ利用子ども数</v>
          </cell>
          <cell r="V19" t="str">
            <v>休日保育の年間延べ利用子ども数</v>
          </cell>
          <cell r="X19">
            <v>14380</v>
          </cell>
          <cell r="Z19">
            <v>70</v>
          </cell>
          <cell r="AA19" t="str">
            <v>Ａ地域</v>
          </cell>
          <cell r="AB19">
            <v>3300</v>
          </cell>
          <cell r="AC19">
            <v>3600</v>
          </cell>
          <cell r="AD19" t="str">
            <v>ａ地域</v>
          </cell>
          <cell r="AE19">
            <v>8300</v>
          </cell>
          <cell r="AF19">
            <v>9300</v>
          </cell>
          <cell r="AG19">
            <v>8710</v>
          </cell>
          <cell r="AH19">
            <v>80</v>
          </cell>
          <cell r="AJ19" t="str">
            <v>（基本分単価＋三歳児配置改善加算＋夜間保育加算＋処遇改善等加算（基本分単価、三歳児配置改善加算及び夜間保育加算に係るものに限る。））</v>
          </cell>
        </row>
        <row r="20">
          <cell r="A20" t="str">
            <v>50３歳児</v>
          </cell>
          <cell r="E20" t="str">
            <v>三歳児</v>
          </cell>
          <cell r="F20">
            <v>65290</v>
          </cell>
          <cell r="G20">
            <v>119280</v>
          </cell>
          <cell r="H20">
            <v>55460</v>
          </cell>
          <cell r="I20">
            <v>109450</v>
          </cell>
          <cell r="J20">
            <v>580</v>
          </cell>
          <cell r="K20">
            <v>1090</v>
          </cell>
          <cell r="L20" t="str">
            <v>×加算率</v>
          </cell>
          <cell r="M20">
            <v>480</v>
          </cell>
          <cell r="N20">
            <v>990</v>
          </cell>
          <cell r="O20" t="str">
            <v>×加算率</v>
          </cell>
          <cell r="R20">
            <v>7260</v>
          </cell>
          <cell r="S20">
            <v>70</v>
          </cell>
          <cell r="Y20">
            <v>12780</v>
          </cell>
          <cell r="AA20" t="str">
            <v>Ｂ地域</v>
          </cell>
          <cell r="AB20">
            <v>3100</v>
          </cell>
          <cell r="AC20">
            <v>3400</v>
          </cell>
          <cell r="AD20" t="str">
            <v>ｂ地域</v>
          </cell>
          <cell r="AE20">
            <v>4600</v>
          </cell>
          <cell r="AF20">
            <v>5100</v>
          </cell>
        </row>
        <row r="21">
          <cell r="A21" t="str">
            <v>50１，２歳児</v>
          </cell>
          <cell r="D21" t="str">
            <v>三号</v>
          </cell>
          <cell r="E21" t="str">
            <v>一、二歳児</v>
          </cell>
          <cell r="F21">
            <v>119280</v>
          </cell>
          <cell r="G21">
            <v>191890</v>
          </cell>
          <cell r="H21">
            <v>109450</v>
          </cell>
          <cell r="I21">
            <v>182060</v>
          </cell>
          <cell r="J21">
            <v>1090</v>
          </cell>
          <cell r="K21">
            <v>1810</v>
          </cell>
          <cell r="L21" t="str">
            <v>×加算率</v>
          </cell>
          <cell r="M21">
            <v>990</v>
          </cell>
          <cell r="N21">
            <v>1710</v>
          </cell>
          <cell r="O21" t="str">
            <v>×加算率</v>
          </cell>
          <cell r="X21">
            <v>12780</v>
          </cell>
          <cell r="Z21">
            <v>0</v>
          </cell>
          <cell r="AA21" t="str">
            <v>Ｃ地域</v>
          </cell>
          <cell r="AB21">
            <v>2900</v>
          </cell>
          <cell r="AC21">
            <v>3200</v>
          </cell>
          <cell r="AD21" t="str">
            <v>ｃ地域</v>
          </cell>
          <cell r="AE21">
            <v>4000</v>
          </cell>
          <cell r="AF21">
            <v>4400</v>
          </cell>
          <cell r="AK21">
            <v>0.92</v>
          </cell>
        </row>
        <row r="22">
          <cell r="A22" t="str">
            <v>50乳児</v>
          </cell>
          <cell r="E22" t="str">
            <v>乳児</v>
          </cell>
          <cell r="F22">
            <v>191890</v>
          </cell>
          <cell r="H22">
            <v>182060</v>
          </cell>
          <cell r="J22">
            <v>1810</v>
          </cell>
          <cell r="L22" t="str">
            <v>×加算率</v>
          </cell>
          <cell r="M22">
            <v>1710</v>
          </cell>
          <cell r="O22" t="str">
            <v>×加算率</v>
          </cell>
          <cell r="U22" t="str">
            <v>　 　　 ～　210人</v>
          </cell>
          <cell r="V22" t="str">
            <v>　 　　 ～　210人</v>
          </cell>
          <cell r="AA22" t="str">
            <v>Ｄ地域</v>
          </cell>
          <cell r="AB22">
            <v>2800</v>
          </cell>
          <cell r="AC22">
            <v>3100</v>
          </cell>
          <cell r="AD22" t="str">
            <v>ｄ地域</v>
          </cell>
          <cell r="AE22">
            <v>3600</v>
          </cell>
          <cell r="AF22">
            <v>4000</v>
          </cell>
          <cell r="AJ22">
            <v>7.0000000000000007E-2</v>
          </cell>
        </row>
        <row r="23">
          <cell r="A23" t="str">
            <v>60４歳以上児</v>
          </cell>
          <cell r="C23" t="str">
            <v>　51人
　　から
　60人
　　まで</v>
          </cell>
          <cell r="D23" t="str">
            <v>二号</v>
          </cell>
          <cell r="E23" t="str">
            <v>四歳以上児</v>
          </cell>
          <cell r="F23">
            <v>51800</v>
          </cell>
          <cell r="G23">
            <v>59060</v>
          </cell>
          <cell r="H23">
            <v>43610</v>
          </cell>
          <cell r="I23">
            <v>50870</v>
          </cell>
          <cell r="J23">
            <v>450</v>
          </cell>
          <cell r="K23">
            <v>520</v>
          </cell>
          <cell r="L23" t="str">
            <v>×加算率</v>
          </cell>
          <cell r="M23">
            <v>360</v>
          </cell>
          <cell r="N23">
            <v>430</v>
          </cell>
          <cell r="O23" t="str">
            <v>×加算率</v>
          </cell>
          <cell r="P23">
            <v>8460</v>
          </cell>
          <cell r="Q23">
            <v>80</v>
          </cell>
          <cell r="R23">
            <v>7260</v>
          </cell>
          <cell r="S23">
            <v>70</v>
          </cell>
          <cell r="T23">
            <v>210</v>
          </cell>
          <cell r="U23">
            <v>248200</v>
          </cell>
          <cell r="V23">
            <v>2480</v>
          </cell>
          <cell r="X23">
            <v>13060</v>
          </cell>
          <cell r="Z23">
            <v>60</v>
          </cell>
          <cell r="AA23" t="str">
            <v>Ａ地域</v>
          </cell>
          <cell r="AB23">
            <v>2700</v>
          </cell>
          <cell r="AC23">
            <v>3000</v>
          </cell>
          <cell r="AD23" t="str">
            <v>ａ地域</v>
          </cell>
          <cell r="AE23">
            <v>7000</v>
          </cell>
          <cell r="AF23">
            <v>7800</v>
          </cell>
          <cell r="AG23">
            <v>7260</v>
          </cell>
          <cell r="AH23">
            <v>70</v>
          </cell>
          <cell r="AJ23" t="str">
            <v>（基本分単価＋三歳児配置改善加算＋夜間保育加算＋処遇改善等加算（基本分単価、三歳児配置改善加算及び夜間保育加算に係るものに限る。））</v>
          </cell>
        </row>
        <row r="24">
          <cell r="A24" t="str">
            <v>60３歳児</v>
          </cell>
          <cell r="E24" t="str">
            <v>三歳児</v>
          </cell>
          <cell r="F24">
            <v>59060</v>
          </cell>
          <cell r="G24">
            <v>113050</v>
          </cell>
          <cell r="H24">
            <v>50870</v>
          </cell>
          <cell r="I24">
            <v>104860</v>
          </cell>
          <cell r="J24">
            <v>520</v>
          </cell>
          <cell r="K24">
            <v>1030</v>
          </cell>
          <cell r="L24" t="str">
            <v>×加算率</v>
          </cell>
          <cell r="M24">
            <v>430</v>
          </cell>
          <cell r="N24">
            <v>940</v>
          </cell>
          <cell r="O24" t="str">
            <v>×加算率</v>
          </cell>
          <cell r="R24">
            <v>7260</v>
          </cell>
          <cell r="S24">
            <v>70</v>
          </cell>
          <cell r="Y24">
            <v>11450</v>
          </cell>
          <cell r="AA24" t="str">
            <v>Ｂ地域</v>
          </cell>
          <cell r="AB24">
            <v>2600</v>
          </cell>
          <cell r="AC24">
            <v>2800</v>
          </cell>
          <cell r="AD24" t="str">
            <v>ｂ地域</v>
          </cell>
          <cell r="AE24">
            <v>3800</v>
          </cell>
          <cell r="AF24">
            <v>4300</v>
          </cell>
        </row>
        <row r="25">
          <cell r="A25" t="str">
            <v>60１，２歳児</v>
          </cell>
          <cell r="D25" t="str">
            <v>三号</v>
          </cell>
          <cell r="E25" t="str">
            <v>一、二歳児</v>
          </cell>
          <cell r="F25">
            <v>113050</v>
          </cell>
          <cell r="G25">
            <v>185660</v>
          </cell>
          <cell r="H25">
            <v>104860</v>
          </cell>
          <cell r="I25">
            <v>177470</v>
          </cell>
          <cell r="J25">
            <v>1030</v>
          </cell>
          <cell r="K25">
            <v>1750</v>
          </cell>
          <cell r="L25" t="str">
            <v>×加算率</v>
          </cell>
          <cell r="M25">
            <v>940</v>
          </cell>
          <cell r="N25">
            <v>1660</v>
          </cell>
          <cell r="O25" t="str">
            <v>×加算率</v>
          </cell>
          <cell r="U25" t="str">
            <v>　 211人～　279人</v>
          </cell>
          <cell r="V25" t="str">
            <v>　 211人～　279人</v>
          </cell>
          <cell r="X25">
            <v>11450</v>
          </cell>
          <cell r="Z25">
            <v>0</v>
          </cell>
          <cell r="AA25" t="str">
            <v>Ｃ地域</v>
          </cell>
          <cell r="AB25">
            <v>2400</v>
          </cell>
          <cell r="AC25">
            <v>2700</v>
          </cell>
          <cell r="AD25" t="str">
            <v>ｃ地域</v>
          </cell>
          <cell r="AE25">
            <v>3300</v>
          </cell>
          <cell r="AF25">
            <v>3700</v>
          </cell>
          <cell r="AK25">
            <v>0.9</v>
          </cell>
        </row>
        <row r="26">
          <cell r="A26" t="str">
            <v>60乳児</v>
          </cell>
          <cell r="E26" t="str">
            <v>乳児</v>
          </cell>
          <cell r="F26">
            <v>185660</v>
          </cell>
          <cell r="H26">
            <v>177470</v>
          </cell>
          <cell r="J26">
            <v>1750</v>
          </cell>
          <cell r="L26" t="str">
            <v>×加算率</v>
          </cell>
          <cell r="M26">
            <v>1660</v>
          </cell>
          <cell r="O26" t="str">
            <v>×加算率</v>
          </cell>
          <cell r="T26">
            <v>279</v>
          </cell>
          <cell r="U26">
            <v>265900</v>
          </cell>
          <cell r="V26">
            <v>2650</v>
          </cell>
          <cell r="AA26" t="str">
            <v>Ｄ地域</v>
          </cell>
          <cell r="AB26">
            <v>2300</v>
          </cell>
          <cell r="AC26">
            <v>2600</v>
          </cell>
          <cell r="AD26" t="str">
            <v>ｄ地域</v>
          </cell>
          <cell r="AE26">
            <v>3000</v>
          </cell>
          <cell r="AF26">
            <v>3300</v>
          </cell>
          <cell r="AJ26">
            <v>7.0000000000000007E-2</v>
          </cell>
        </row>
        <row r="27">
          <cell r="A27" t="str">
            <v>70４歳以上児</v>
          </cell>
          <cell r="C27" t="str">
            <v>　61人
　　から
　70人
　　まで</v>
          </cell>
          <cell r="D27" t="str">
            <v>二号</v>
          </cell>
          <cell r="E27" t="str">
            <v>四歳以上児</v>
          </cell>
          <cell r="F27">
            <v>47420</v>
          </cell>
          <cell r="G27">
            <v>54680</v>
          </cell>
          <cell r="H27">
            <v>40410</v>
          </cell>
          <cell r="I27">
            <v>47670</v>
          </cell>
          <cell r="J27">
            <v>400</v>
          </cell>
          <cell r="K27">
            <v>470</v>
          </cell>
          <cell r="L27" t="str">
            <v>×加算率</v>
          </cell>
          <cell r="M27">
            <v>330</v>
          </cell>
          <cell r="N27">
            <v>400</v>
          </cell>
          <cell r="O27" t="str">
            <v>×加算率</v>
          </cell>
          <cell r="P27">
            <v>7250</v>
          </cell>
          <cell r="Q27">
            <v>70</v>
          </cell>
          <cell r="R27">
            <v>7260</v>
          </cell>
          <cell r="S27">
            <v>70</v>
          </cell>
          <cell r="X27">
            <v>12110</v>
          </cell>
          <cell r="Z27">
            <v>50</v>
          </cell>
          <cell r="AA27" t="str">
            <v>Ａ地域</v>
          </cell>
          <cell r="AB27">
            <v>2300</v>
          </cell>
          <cell r="AC27">
            <v>2600</v>
          </cell>
          <cell r="AD27" t="str">
            <v>ａ地域</v>
          </cell>
          <cell r="AE27">
            <v>6000</v>
          </cell>
          <cell r="AF27">
            <v>6700</v>
          </cell>
          <cell r="AG27">
            <v>6220</v>
          </cell>
          <cell r="AH27">
            <v>60</v>
          </cell>
          <cell r="AJ27" t="str">
            <v>（基本分単価＋三歳児配置改善加算＋夜間保育加算＋処遇改善等加算（基本分単価、三歳児配置改善加算及び夜間保育加算に係るものに限る。））</v>
          </cell>
        </row>
        <row r="28">
          <cell r="A28" t="str">
            <v>70３歳児</v>
          </cell>
          <cell r="E28" t="str">
            <v>三歳児</v>
          </cell>
          <cell r="F28">
            <v>54680</v>
          </cell>
          <cell r="G28">
            <v>108670</v>
          </cell>
          <cell r="H28">
            <v>47670</v>
          </cell>
          <cell r="I28">
            <v>101660</v>
          </cell>
          <cell r="J28">
            <v>470</v>
          </cell>
          <cell r="K28">
            <v>980</v>
          </cell>
          <cell r="L28" t="str">
            <v>×加算率</v>
          </cell>
          <cell r="M28">
            <v>400</v>
          </cell>
          <cell r="N28">
            <v>910</v>
          </cell>
          <cell r="O28" t="str">
            <v>×加算率</v>
          </cell>
          <cell r="R28">
            <v>7260</v>
          </cell>
          <cell r="S28">
            <v>70</v>
          </cell>
          <cell r="U28" t="str">
            <v>　 280人～　349人</v>
          </cell>
          <cell r="V28" t="str">
            <v>　 280人～　349人</v>
          </cell>
          <cell r="Y28">
            <v>10500</v>
          </cell>
          <cell r="AA28" t="str">
            <v>Ｂ地域</v>
          </cell>
          <cell r="AB28">
            <v>2200</v>
          </cell>
          <cell r="AC28">
            <v>2400</v>
          </cell>
          <cell r="AD28" t="str">
            <v>ｂ地域</v>
          </cell>
          <cell r="AE28">
            <v>3300</v>
          </cell>
          <cell r="AF28">
            <v>3600</v>
          </cell>
        </row>
        <row r="29">
          <cell r="A29" t="str">
            <v>70１，２歳児</v>
          </cell>
          <cell r="D29" t="str">
            <v>三号</v>
          </cell>
          <cell r="E29" t="str">
            <v>一、二歳児</v>
          </cell>
          <cell r="F29">
            <v>108670</v>
          </cell>
          <cell r="G29">
            <v>181280</v>
          </cell>
          <cell r="H29">
            <v>101660</v>
          </cell>
          <cell r="I29">
            <v>174270</v>
          </cell>
          <cell r="J29">
            <v>980</v>
          </cell>
          <cell r="K29">
            <v>1700</v>
          </cell>
          <cell r="L29" t="str">
            <v>×加算率</v>
          </cell>
          <cell r="M29">
            <v>910</v>
          </cell>
          <cell r="N29">
            <v>1630</v>
          </cell>
          <cell r="O29" t="str">
            <v>×加算率</v>
          </cell>
          <cell r="T29">
            <v>349</v>
          </cell>
          <cell r="U29">
            <v>301500</v>
          </cell>
          <cell r="V29">
            <v>3010</v>
          </cell>
          <cell r="X29">
            <v>10500</v>
          </cell>
          <cell r="Z29">
            <v>0</v>
          </cell>
          <cell r="AA29" t="str">
            <v>Ｃ地域</v>
          </cell>
          <cell r="AB29">
            <v>2100</v>
          </cell>
          <cell r="AC29">
            <v>2300</v>
          </cell>
          <cell r="AD29" t="str">
            <v>ｃ地域</v>
          </cell>
          <cell r="AE29">
            <v>2900</v>
          </cell>
          <cell r="AF29">
            <v>3200</v>
          </cell>
          <cell r="AK29">
            <v>0.92</v>
          </cell>
        </row>
        <row r="30">
          <cell r="A30" t="str">
            <v>70乳児</v>
          </cell>
          <cell r="E30" t="str">
            <v>乳児</v>
          </cell>
          <cell r="F30">
            <v>181280</v>
          </cell>
          <cell r="H30">
            <v>174270</v>
          </cell>
          <cell r="J30">
            <v>1700</v>
          </cell>
          <cell r="L30" t="str">
            <v>×加算率</v>
          </cell>
          <cell r="M30">
            <v>1630</v>
          </cell>
          <cell r="O30" t="str">
            <v>×加算率</v>
          </cell>
          <cell r="AA30" t="str">
            <v>Ｄ地域</v>
          </cell>
          <cell r="AB30">
            <v>2000</v>
          </cell>
          <cell r="AC30">
            <v>2200</v>
          </cell>
          <cell r="AD30" t="str">
            <v>ｄ地域</v>
          </cell>
          <cell r="AE30">
            <v>2500</v>
          </cell>
          <cell r="AF30">
            <v>2800</v>
          </cell>
          <cell r="AJ30">
            <v>7.0000000000000007E-2</v>
          </cell>
        </row>
        <row r="31">
          <cell r="A31" t="str">
            <v>80４歳以上児</v>
          </cell>
          <cell r="C31" t="str">
            <v>　71人
　　から
　80人
　　まで</v>
          </cell>
          <cell r="D31" t="str">
            <v>二号</v>
          </cell>
          <cell r="E31" t="str">
            <v>四歳以上児</v>
          </cell>
          <cell r="F31">
            <v>44200</v>
          </cell>
          <cell r="G31">
            <v>51460</v>
          </cell>
          <cell r="H31">
            <v>38060</v>
          </cell>
          <cell r="I31">
            <v>45320</v>
          </cell>
          <cell r="J31">
            <v>370</v>
          </cell>
          <cell r="K31">
            <v>440</v>
          </cell>
          <cell r="L31" t="str">
            <v>×加算率</v>
          </cell>
          <cell r="M31">
            <v>310</v>
          </cell>
          <cell r="N31">
            <v>380</v>
          </cell>
          <cell r="O31" t="str">
            <v>×加算率</v>
          </cell>
          <cell r="P31">
            <v>6340</v>
          </cell>
          <cell r="Q31">
            <v>60</v>
          </cell>
          <cell r="R31">
            <v>7260</v>
          </cell>
          <cell r="S31">
            <v>70</v>
          </cell>
          <cell r="U31" t="str">
            <v xml:space="preserve"> 　350人～　419人</v>
          </cell>
          <cell r="V31" t="str">
            <v xml:space="preserve"> 　350人～　419人</v>
          </cell>
          <cell r="X31">
            <v>11400</v>
          </cell>
          <cell r="Z31">
            <v>40</v>
          </cell>
          <cell r="AA31" t="str">
            <v>Ａ地域</v>
          </cell>
          <cell r="AB31">
            <v>2600</v>
          </cell>
          <cell r="AC31">
            <v>2900</v>
          </cell>
          <cell r="AD31" t="str">
            <v>ａ地域</v>
          </cell>
          <cell r="AE31">
            <v>6700</v>
          </cell>
          <cell r="AF31">
            <v>7500</v>
          </cell>
          <cell r="AG31">
            <v>5440</v>
          </cell>
          <cell r="AH31">
            <v>50</v>
          </cell>
          <cell r="AJ31" t="str">
            <v>（基本分単価＋三歳児配置改善加算＋夜間保育加算＋処遇改善等加算（基本分単価、三歳児配置改善加算及び夜間保育加算に係るものに限る。））</v>
          </cell>
        </row>
        <row r="32">
          <cell r="A32" t="str">
            <v>80３歳児</v>
          </cell>
          <cell r="E32" t="str">
            <v>三歳児</v>
          </cell>
          <cell r="F32">
            <v>51460</v>
          </cell>
          <cell r="G32">
            <v>105450</v>
          </cell>
          <cell r="H32">
            <v>45320</v>
          </cell>
          <cell r="I32">
            <v>99310</v>
          </cell>
          <cell r="J32">
            <v>440</v>
          </cell>
          <cell r="K32">
            <v>950</v>
          </cell>
          <cell r="L32" t="str">
            <v>×加算率</v>
          </cell>
          <cell r="M32">
            <v>380</v>
          </cell>
          <cell r="N32">
            <v>890</v>
          </cell>
          <cell r="O32" t="str">
            <v>×加算率</v>
          </cell>
          <cell r="R32">
            <v>7260</v>
          </cell>
          <cell r="S32">
            <v>70</v>
          </cell>
          <cell r="T32">
            <v>419</v>
          </cell>
          <cell r="U32">
            <v>337100</v>
          </cell>
          <cell r="V32">
            <v>3370</v>
          </cell>
          <cell r="Y32">
            <v>9790</v>
          </cell>
          <cell r="AA32" t="str">
            <v>Ｂ地域</v>
          </cell>
          <cell r="AB32">
            <v>2500</v>
          </cell>
          <cell r="AC32">
            <v>2800</v>
          </cell>
          <cell r="AD32" t="str">
            <v>ｂ地域</v>
          </cell>
          <cell r="AE32">
            <v>3700</v>
          </cell>
          <cell r="AF32">
            <v>4100</v>
          </cell>
        </row>
        <row r="33">
          <cell r="A33" t="str">
            <v>80１，２歳児</v>
          </cell>
          <cell r="D33" t="str">
            <v>三号</v>
          </cell>
          <cell r="E33" t="str">
            <v>一、二歳児</v>
          </cell>
          <cell r="F33">
            <v>105450</v>
          </cell>
          <cell r="G33">
            <v>178060</v>
          </cell>
          <cell r="H33">
            <v>99310</v>
          </cell>
          <cell r="I33">
            <v>171920</v>
          </cell>
          <cell r="J33">
            <v>950</v>
          </cell>
          <cell r="K33">
            <v>1670</v>
          </cell>
          <cell r="L33" t="str">
            <v>×加算率</v>
          </cell>
          <cell r="M33">
            <v>890</v>
          </cell>
          <cell r="N33">
            <v>1610</v>
          </cell>
          <cell r="O33" t="str">
            <v>×加算率</v>
          </cell>
          <cell r="X33">
            <v>9790</v>
          </cell>
          <cell r="Z33">
            <v>0</v>
          </cell>
          <cell r="AA33" t="str">
            <v>Ｃ地域</v>
          </cell>
          <cell r="AB33">
            <v>2400</v>
          </cell>
          <cell r="AC33">
            <v>2600</v>
          </cell>
          <cell r="AD33" t="str">
            <v>ｃ地域</v>
          </cell>
          <cell r="AE33">
            <v>3200</v>
          </cell>
          <cell r="AF33">
            <v>3600</v>
          </cell>
          <cell r="AK33">
            <v>0.89</v>
          </cell>
        </row>
        <row r="34">
          <cell r="A34" t="str">
            <v>80乳児</v>
          </cell>
          <cell r="E34" t="str">
            <v>乳児</v>
          </cell>
          <cell r="F34">
            <v>178060</v>
          </cell>
          <cell r="H34">
            <v>171920</v>
          </cell>
          <cell r="J34">
            <v>1670</v>
          </cell>
          <cell r="L34" t="str">
            <v>×加算率</v>
          </cell>
          <cell r="M34">
            <v>1610</v>
          </cell>
          <cell r="O34" t="str">
            <v>×加算率</v>
          </cell>
          <cell r="U34" t="str">
            <v>　 420人～　489人</v>
          </cell>
          <cell r="V34" t="str">
            <v>　 420人～　489人</v>
          </cell>
          <cell r="AA34" t="str">
            <v>Ｄ地域</v>
          </cell>
          <cell r="AB34">
            <v>2300</v>
          </cell>
          <cell r="AC34">
            <v>2500</v>
          </cell>
          <cell r="AD34" t="str">
            <v>ｄ地域</v>
          </cell>
          <cell r="AE34">
            <v>2900</v>
          </cell>
          <cell r="AF34">
            <v>3200</v>
          </cell>
          <cell r="AJ34">
            <v>7.0000000000000007E-2</v>
          </cell>
        </row>
        <row r="35">
          <cell r="A35" t="str">
            <v>90４歳以上児</v>
          </cell>
          <cell r="C35" t="str">
            <v>　81人
　　から
　90人
　　まで</v>
          </cell>
          <cell r="D35" t="str">
            <v>二号</v>
          </cell>
          <cell r="E35" t="str">
            <v>四歳以上児</v>
          </cell>
          <cell r="F35">
            <v>41640</v>
          </cell>
          <cell r="G35">
            <v>48900</v>
          </cell>
          <cell r="H35">
            <v>36180</v>
          </cell>
          <cell r="I35">
            <v>43440</v>
          </cell>
          <cell r="J35">
            <v>350</v>
          </cell>
          <cell r="K35">
            <v>420</v>
          </cell>
          <cell r="L35" t="str">
            <v>×加算率</v>
          </cell>
          <cell r="M35">
            <v>290</v>
          </cell>
          <cell r="N35">
            <v>360</v>
          </cell>
          <cell r="O35" t="str">
            <v>×加算率</v>
          </cell>
          <cell r="P35">
            <v>5640</v>
          </cell>
          <cell r="Q35">
            <v>50</v>
          </cell>
          <cell r="R35">
            <v>7260</v>
          </cell>
          <cell r="S35">
            <v>70</v>
          </cell>
          <cell r="T35">
            <v>489</v>
          </cell>
          <cell r="U35">
            <v>372700</v>
          </cell>
          <cell r="V35">
            <v>3720</v>
          </cell>
          <cell r="X35">
            <v>10850</v>
          </cell>
          <cell r="Z35">
            <v>40</v>
          </cell>
          <cell r="AA35" t="str">
            <v>Ａ地域</v>
          </cell>
          <cell r="AB35">
            <v>2300</v>
          </cell>
          <cell r="AC35">
            <v>2600</v>
          </cell>
          <cell r="AD35" t="str">
            <v>ａ地域</v>
          </cell>
          <cell r="AE35">
            <v>6000</v>
          </cell>
          <cell r="AF35">
            <v>6700</v>
          </cell>
          <cell r="AG35">
            <v>4840</v>
          </cell>
          <cell r="AH35">
            <v>40</v>
          </cell>
          <cell r="AI35" t="str">
            <v>（基本分単価＋所長設置加算＋処遇改善等加算（基本分単価及び所長設置加算に係るものに限る。））
　　×10/100</v>
          </cell>
          <cell r="AJ35" t="str">
            <v>（基本分単価＋三歳児配置改善加算＋夜間保育加算＋処遇改善等加算（基本分単価、三歳児配置改善加算及び夜間保育加算に係るものに限る。））</v>
          </cell>
        </row>
        <row r="36">
          <cell r="A36" t="str">
            <v>90３歳児</v>
          </cell>
          <cell r="E36" t="str">
            <v>三歳児</v>
          </cell>
          <cell r="F36">
            <v>48900</v>
          </cell>
          <cell r="G36">
            <v>102890</v>
          </cell>
          <cell r="H36">
            <v>43440</v>
          </cell>
          <cell r="I36">
            <v>97430</v>
          </cell>
          <cell r="J36">
            <v>420</v>
          </cell>
          <cell r="K36">
            <v>930</v>
          </cell>
          <cell r="L36" t="str">
            <v>×加算率</v>
          </cell>
          <cell r="M36">
            <v>360</v>
          </cell>
          <cell r="N36">
            <v>870</v>
          </cell>
          <cell r="O36" t="str">
            <v>×加算率</v>
          </cell>
          <cell r="R36">
            <v>7260</v>
          </cell>
          <cell r="S36">
            <v>70</v>
          </cell>
          <cell r="Y36">
            <v>9240</v>
          </cell>
          <cell r="AA36" t="str">
            <v>Ｂ地域</v>
          </cell>
          <cell r="AB36">
            <v>2200</v>
          </cell>
          <cell r="AC36">
            <v>2500</v>
          </cell>
          <cell r="AD36" t="str">
            <v>ｂ地域</v>
          </cell>
          <cell r="AE36">
            <v>3300</v>
          </cell>
          <cell r="AF36">
            <v>3600</v>
          </cell>
        </row>
        <row r="37">
          <cell r="A37" t="str">
            <v>90１，２歳児</v>
          </cell>
          <cell r="D37" t="str">
            <v>三号</v>
          </cell>
          <cell r="E37" t="str">
            <v>一、二歳児</v>
          </cell>
          <cell r="F37">
            <v>102890</v>
          </cell>
          <cell r="G37">
            <v>175500</v>
          </cell>
          <cell r="H37">
            <v>97430</v>
          </cell>
          <cell r="I37">
            <v>170040</v>
          </cell>
          <cell r="J37">
            <v>930</v>
          </cell>
          <cell r="K37">
            <v>1650</v>
          </cell>
          <cell r="L37" t="str">
            <v>×加算率</v>
          </cell>
          <cell r="M37">
            <v>870</v>
          </cell>
          <cell r="N37">
            <v>1590</v>
          </cell>
          <cell r="O37" t="str">
            <v>×加算率</v>
          </cell>
          <cell r="U37" t="str">
            <v xml:space="preserve"> 　490人～　559人</v>
          </cell>
          <cell r="V37" t="str">
            <v xml:space="preserve"> 　490人～　559人</v>
          </cell>
          <cell r="X37">
            <v>9240</v>
          </cell>
          <cell r="Z37">
            <v>0</v>
          </cell>
          <cell r="AA37" t="str">
            <v>Ｃ地域</v>
          </cell>
          <cell r="AB37">
            <v>2100</v>
          </cell>
          <cell r="AC37">
            <v>2300</v>
          </cell>
          <cell r="AD37" t="str">
            <v>ｃ地域</v>
          </cell>
          <cell r="AE37">
            <v>2900</v>
          </cell>
          <cell r="AF37">
            <v>3200</v>
          </cell>
          <cell r="AK37">
            <v>0.91</v>
          </cell>
        </row>
        <row r="38">
          <cell r="A38" t="str">
            <v>90乳児</v>
          </cell>
          <cell r="E38" t="str">
            <v>乳児</v>
          </cell>
          <cell r="F38">
            <v>175500</v>
          </cell>
          <cell r="H38">
            <v>170040</v>
          </cell>
          <cell r="J38">
            <v>1650</v>
          </cell>
          <cell r="L38" t="str">
            <v>×加算率</v>
          </cell>
          <cell r="M38">
            <v>1590</v>
          </cell>
          <cell r="O38" t="str">
            <v>×加算率</v>
          </cell>
          <cell r="T38">
            <v>559</v>
          </cell>
          <cell r="U38">
            <v>408300</v>
          </cell>
          <cell r="V38">
            <v>4080</v>
          </cell>
          <cell r="AA38" t="str">
            <v>Ｄ地域</v>
          </cell>
          <cell r="AB38">
            <v>2000</v>
          </cell>
          <cell r="AC38">
            <v>2200</v>
          </cell>
          <cell r="AD38" t="str">
            <v>ｄ地域</v>
          </cell>
          <cell r="AE38">
            <v>2500</v>
          </cell>
          <cell r="AF38">
            <v>2800</v>
          </cell>
          <cell r="AJ38">
            <v>7.0000000000000007E-2</v>
          </cell>
        </row>
        <row r="39">
          <cell r="A39" t="str">
            <v>100４歳以上児</v>
          </cell>
          <cell r="C39" t="str">
            <v>　91人
　　から
　100人
　　まで</v>
          </cell>
          <cell r="D39" t="str">
            <v>二号</v>
          </cell>
          <cell r="E39" t="str">
            <v>四歳以上児</v>
          </cell>
          <cell r="F39">
            <v>36410</v>
          </cell>
          <cell r="G39">
            <v>43670</v>
          </cell>
          <cell r="H39">
            <v>31500</v>
          </cell>
          <cell r="I39">
            <v>38760</v>
          </cell>
          <cell r="J39">
            <v>290</v>
          </cell>
          <cell r="K39">
            <v>360</v>
          </cell>
          <cell r="L39" t="str">
            <v>×加算率</v>
          </cell>
          <cell r="M39">
            <v>240</v>
          </cell>
          <cell r="N39">
            <v>310</v>
          </cell>
          <cell r="O39" t="str">
            <v>×加算率</v>
          </cell>
          <cell r="P39">
            <v>5070</v>
          </cell>
          <cell r="Q39">
            <v>50</v>
          </cell>
          <cell r="R39">
            <v>7260</v>
          </cell>
          <cell r="S39">
            <v>70</v>
          </cell>
          <cell r="X39" t="str">
            <v>ー</v>
          </cell>
          <cell r="Z39">
            <v>0</v>
          </cell>
          <cell r="AA39" t="str">
            <v>Ａ地域</v>
          </cell>
          <cell r="AB39">
            <v>2100</v>
          </cell>
          <cell r="AC39">
            <v>2300</v>
          </cell>
          <cell r="AD39" t="str">
            <v>ａ地域</v>
          </cell>
          <cell r="AE39">
            <v>5400</v>
          </cell>
          <cell r="AF39">
            <v>6000</v>
          </cell>
          <cell r="AG39">
            <v>4350</v>
          </cell>
          <cell r="AH39">
            <v>40</v>
          </cell>
          <cell r="AJ39" t="str">
            <v>（基本分単価＋三歳児配置改善加算＋夜間保育加算＋処遇改善等加算（基本分単価、三歳児配置改善加算及び夜間保育加算に係るものに限る。））</v>
          </cell>
        </row>
        <row r="40">
          <cell r="A40" t="str">
            <v>100３歳児</v>
          </cell>
          <cell r="E40" t="str">
            <v>三歳児</v>
          </cell>
          <cell r="F40">
            <v>43670</v>
          </cell>
          <cell r="G40">
            <v>97660</v>
          </cell>
          <cell r="H40">
            <v>38760</v>
          </cell>
          <cell r="I40">
            <v>92750</v>
          </cell>
          <cell r="J40">
            <v>360</v>
          </cell>
          <cell r="K40">
            <v>870</v>
          </cell>
          <cell r="L40" t="str">
            <v>×加算率</v>
          </cell>
          <cell r="M40">
            <v>310</v>
          </cell>
          <cell r="N40">
            <v>820</v>
          </cell>
          <cell r="O40" t="str">
            <v>×加算率</v>
          </cell>
          <cell r="R40">
            <v>7260</v>
          </cell>
          <cell r="S40">
            <v>70</v>
          </cell>
          <cell r="U40" t="str">
            <v>　 560人～　629人</v>
          </cell>
          <cell r="V40" t="str">
            <v>　 560人～　629人</v>
          </cell>
          <cell r="W40" t="str">
            <v>÷各月初日の</v>
          </cell>
          <cell r="Y40" t="str">
            <v>ー</v>
          </cell>
          <cell r="AA40" t="str">
            <v>Ｂ地域</v>
          </cell>
          <cell r="AB40">
            <v>2000</v>
          </cell>
          <cell r="AC40">
            <v>2200</v>
          </cell>
          <cell r="AD40" t="str">
            <v>ｂ地域</v>
          </cell>
          <cell r="AE40">
            <v>2900</v>
          </cell>
          <cell r="AF40">
            <v>3300</v>
          </cell>
        </row>
        <row r="41">
          <cell r="A41" t="str">
            <v>100１，２歳児</v>
          </cell>
          <cell r="D41" t="str">
            <v>三号</v>
          </cell>
          <cell r="E41" t="str">
            <v>一、二歳児</v>
          </cell>
          <cell r="F41">
            <v>97660</v>
          </cell>
          <cell r="G41">
            <v>170270</v>
          </cell>
          <cell r="H41">
            <v>92750</v>
          </cell>
          <cell r="I41">
            <v>165360</v>
          </cell>
          <cell r="J41">
            <v>870</v>
          </cell>
          <cell r="K41">
            <v>1590</v>
          </cell>
          <cell r="L41" t="str">
            <v>×加算率</v>
          </cell>
          <cell r="M41">
            <v>820</v>
          </cell>
          <cell r="N41">
            <v>1540</v>
          </cell>
          <cell r="O41" t="str">
            <v>×加算率</v>
          </cell>
          <cell r="T41">
            <v>629</v>
          </cell>
          <cell r="U41">
            <v>443900</v>
          </cell>
          <cell r="V41">
            <v>4430</v>
          </cell>
          <cell r="W41" t="str">
            <v>利用子ども数</v>
          </cell>
          <cell r="X41" t="str">
            <v>ー</v>
          </cell>
          <cell r="AA41" t="str">
            <v>Ｃ地域</v>
          </cell>
          <cell r="AB41">
            <v>1900</v>
          </cell>
          <cell r="AC41">
            <v>2100</v>
          </cell>
          <cell r="AD41" t="str">
            <v>ｃ地域</v>
          </cell>
          <cell r="AE41">
            <v>2500</v>
          </cell>
          <cell r="AF41">
            <v>2800</v>
          </cell>
          <cell r="AK41">
            <v>0.96</v>
          </cell>
        </row>
        <row r="42">
          <cell r="A42" t="str">
            <v>100乳児</v>
          </cell>
          <cell r="E42" t="str">
            <v>乳児</v>
          </cell>
          <cell r="F42">
            <v>170270</v>
          </cell>
          <cell r="H42">
            <v>165360</v>
          </cell>
          <cell r="J42">
            <v>1590</v>
          </cell>
          <cell r="L42" t="str">
            <v>×加算率</v>
          </cell>
          <cell r="M42">
            <v>1540</v>
          </cell>
          <cell r="O42" t="str">
            <v>×加算率</v>
          </cell>
          <cell r="AA42" t="str">
            <v>Ｄ地域</v>
          </cell>
          <cell r="AB42">
            <v>1800</v>
          </cell>
          <cell r="AC42">
            <v>2000</v>
          </cell>
          <cell r="AD42" t="str">
            <v>ｄ地域</v>
          </cell>
          <cell r="AE42">
            <v>2300</v>
          </cell>
          <cell r="AF42">
            <v>2500</v>
          </cell>
          <cell r="AJ42">
            <v>7.0000000000000007E-2</v>
          </cell>
        </row>
        <row r="43">
          <cell r="A43" t="str">
            <v>110４歳以上児</v>
          </cell>
          <cell r="C43" t="str">
            <v>　101人
　　から
　110人
　　まで</v>
          </cell>
          <cell r="D43" t="str">
            <v>二号</v>
          </cell>
          <cell r="E43" t="str">
            <v>四歳以上児</v>
          </cell>
          <cell r="F43">
            <v>35070</v>
          </cell>
          <cell r="G43">
            <v>42330</v>
          </cell>
          <cell r="H43">
            <v>30600</v>
          </cell>
          <cell r="I43">
            <v>37860</v>
          </cell>
          <cell r="J43">
            <v>280</v>
          </cell>
          <cell r="K43">
            <v>350</v>
          </cell>
          <cell r="L43" t="str">
            <v>×加算率</v>
          </cell>
          <cell r="M43">
            <v>230</v>
          </cell>
          <cell r="N43">
            <v>300</v>
          </cell>
          <cell r="O43" t="str">
            <v>×加算率</v>
          </cell>
          <cell r="P43">
            <v>4610</v>
          </cell>
          <cell r="Q43">
            <v>40</v>
          </cell>
          <cell r="R43">
            <v>7260</v>
          </cell>
          <cell r="S43">
            <v>70</v>
          </cell>
          <cell r="U43" t="str">
            <v>　 630人～　699人</v>
          </cell>
          <cell r="V43" t="str">
            <v>　 630人～　699人</v>
          </cell>
          <cell r="X43" t="str">
            <v>ー</v>
          </cell>
          <cell r="Z43">
            <v>0</v>
          </cell>
          <cell r="AA43" t="str">
            <v>Ａ地域</v>
          </cell>
          <cell r="AB43">
            <v>2300</v>
          </cell>
          <cell r="AC43">
            <v>2500</v>
          </cell>
          <cell r="AD43" t="str">
            <v>ａ地域</v>
          </cell>
          <cell r="AE43">
            <v>5800</v>
          </cell>
          <cell r="AF43">
            <v>6500</v>
          </cell>
          <cell r="AG43">
            <v>3960</v>
          </cell>
          <cell r="AH43">
            <v>30</v>
          </cell>
          <cell r="AJ43" t="str">
            <v>（基本分単価＋三歳児配置改善加算＋夜間保育加算＋処遇改善等加算（基本分単価、三歳児配置改善加算及び夜間保育加算に係るものに限る。））</v>
          </cell>
        </row>
        <row r="44">
          <cell r="A44" t="str">
            <v>110３歳児</v>
          </cell>
          <cell r="E44" t="str">
            <v>三歳児</v>
          </cell>
          <cell r="F44">
            <v>42330</v>
          </cell>
          <cell r="G44">
            <v>96320</v>
          </cell>
          <cell r="H44">
            <v>37860</v>
          </cell>
          <cell r="I44">
            <v>91850</v>
          </cell>
          <cell r="J44">
            <v>350</v>
          </cell>
          <cell r="K44">
            <v>860</v>
          </cell>
          <cell r="L44" t="str">
            <v>×加算率</v>
          </cell>
          <cell r="M44">
            <v>300</v>
          </cell>
          <cell r="N44">
            <v>810</v>
          </cell>
          <cell r="O44" t="str">
            <v>×加算率</v>
          </cell>
          <cell r="R44">
            <v>7260</v>
          </cell>
          <cell r="S44">
            <v>70</v>
          </cell>
          <cell r="T44">
            <v>699</v>
          </cell>
          <cell r="U44">
            <v>479400</v>
          </cell>
          <cell r="V44">
            <v>4790</v>
          </cell>
          <cell r="Y44" t="str">
            <v>ー</v>
          </cell>
          <cell r="AA44" t="str">
            <v>Ｂ地域</v>
          </cell>
          <cell r="AB44">
            <v>2200</v>
          </cell>
          <cell r="AC44">
            <v>2400</v>
          </cell>
          <cell r="AD44" t="str">
            <v>ｂ地域</v>
          </cell>
          <cell r="AE44">
            <v>3200</v>
          </cell>
          <cell r="AF44">
            <v>3500</v>
          </cell>
        </row>
        <row r="45">
          <cell r="A45" t="str">
            <v>110１，２歳児</v>
          </cell>
          <cell r="D45" t="str">
            <v>三号</v>
          </cell>
          <cell r="E45" t="str">
            <v>一、二歳児</v>
          </cell>
          <cell r="F45">
            <v>96320</v>
          </cell>
          <cell r="G45">
            <v>168930</v>
          </cell>
          <cell r="H45">
            <v>91850</v>
          </cell>
          <cell r="I45">
            <v>164460</v>
          </cell>
          <cell r="J45">
            <v>860</v>
          </cell>
          <cell r="K45">
            <v>1580</v>
          </cell>
          <cell r="L45" t="str">
            <v>×加算率</v>
          </cell>
          <cell r="M45">
            <v>810</v>
          </cell>
          <cell r="N45">
            <v>1530</v>
          </cell>
          <cell r="O45" t="str">
            <v>×加算率</v>
          </cell>
          <cell r="X45" t="str">
            <v>ー</v>
          </cell>
          <cell r="AA45" t="str">
            <v>Ｃ地域</v>
          </cell>
          <cell r="AB45">
            <v>2100</v>
          </cell>
          <cell r="AC45">
            <v>2300</v>
          </cell>
          <cell r="AD45" t="str">
            <v>ｃ地域</v>
          </cell>
          <cell r="AE45">
            <v>2800</v>
          </cell>
          <cell r="AF45">
            <v>3100</v>
          </cell>
          <cell r="AK45">
            <v>0.95</v>
          </cell>
        </row>
        <row r="46">
          <cell r="A46" t="str">
            <v>110乳児</v>
          </cell>
          <cell r="E46" t="str">
            <v>乳児</v>
          </cell>
          <cell r="F46">
            <v>168930</v>
          </cell>
          <cell r="H46">
            <v>164460</v>
          </cell>
          <cell r="J46">
            <v>1580</v>
          </cell>
          <cell r="L46" t="str">
            <v>×加算率</v>
          </cell>
          <cell r="M46">
            <v>1530</v>
          </cell>
          <cell r="O46" t="str">
            <v>×加算率</v>
          </cell>
          <cell r="U46" t="str">
            <v xml:space="preserve"> 　700人～　769人</v>
          </cell>
          <cell r="V46" t="str">
            <v xml:space="preserve"> 　700人～　769人</v>
          </cell>
          <cell r="AA46" t="str">
            <v>Ｄ地域</v>
          </cell>
          <cell r="AB46">
            <v>2000</v>
          </cell>
          <cell r="AC46">
            <v>2200</v>
          </cell>
          <cell r="AD46" t="str">
            <v>ｄ地域</v>
          </cell>
          <cell r="AE46">
            <v>2500</v>
          </cell>
          <cell r="AF46">
            <v>2800</v>
          </cell>
          <cell r="AJ46">
            <v>7.0000000000000007E-2</v>
          </cell>
        </row>
        <row r="47">
          <cell r="A47" t="str">
            <v>120４歳以上児</v>
          </cell>
          <cell r="C47" t="str">
            <v>　111人
　　から
　120人
　　まで</v>
          </cell>
          <cell r="D47" t="str">
            <v>二号</v>
          </cell>
          <cell r="E47" t="str">
            <v>四歳以上児</v>
          </cell>
          <cell r="F47">
            <v>33910</v>
          </cell>
          <cell r="G47">
            <v>41170</v>
          </cell>
          <cell r="H47">
            <v>29820</v>
          </cell>
          <cell r="I47">
            <v>37080</v>
          </cell>
          <cell r="J47">
            <v>270</v>
          </cell>
          <cell r="K47">
            <v>340</v>
          </cell>
          <cell r="L47" t="str">
            <v>×加算率</v>
          </cell>
          <cell r="M47">
            <v>230</v>
          </cell>
          <cell r="N47">
            <v>300</v>
          </cell>
          <cell r="O47" t="str">
            <v>×加算率</v>
          </cell>
          <cell r="P47">
            <v>4230</v>
          </cell>
          <cell r="Q47">
            <v>40</v>
          </cell>
          <cell r="R47">
            <v>7260</v>
          </cell>
          <cell r="S47">
            <v>70</v>
          </cell>
          <cell r="T47">
            <v>769</v>
          </cell>
          <cell r="U47">
            <v>515000</v>
          </cell>
          <cell r="V47">
            <v>5150</v>
          </cell>
          <cell r="X47" t="str">
            <v>ー</v>
          </cell>
          <cell r="Z47">
            <v>0</v>
          </cell>
          <cell r="AA47" t="str">
            <v>Ａ地域</v>
          </cell>
          <cell r="AB47">
            <v>2100</v>
          </cell>
          <cell r="AC47">
            <v>2300</v>
          </cell>
          <cell r="AD47" t="str">
            <v>ａ地域</v>
          </cell>
          <cell r="AE47">
            <v>5400</v>
          </cell>
          <cell r="AF47">
            <v>6000</v>
          </cell>
          <cell r="AG47">
            <v>3630</v>
          </cell>
          <cell r="AH47">
            <v>30</v>
          </cell>
          <cell r="AJ47" t="str">
            <v>（基本分単価＋三歳児配置改善加算＋夜間保育加算＋処遇改善等加算（基本分単価、三歳児配置改善加算及び夜間保育加算に係るものに限る。））</v>
          </cell>
        </row>
        <row r="48">
          <cell r="A48" t="str">
            <v>120３歳児</v>
          </cell>
          <cell r="E48" t="str">
            <v>三歳児</v>
          </cell>
          <cell r="F48">
            <v>41170</v>
          </cell>
          <cell r="G48">
            <v>95160</v>
          </cell>
          <cell r="H48">
            <v>37080</v>
          </cell>
          <cell r="I48">
            <v>91070</v>
          </cell>
          <cell r="J48">
            <v>340</v>
          </cell>
          <cell r="K48">
            <v>850</v>
          </cell>
          <cell r="L48" t="str">
            <v>×加算率</v>
          </cell>
          <cell r="M48">
            <v>300</v>
          </cell>
          <cell r="N48">
            <v>810</v>
          </cell>
          <cell r="O48" t="str">
            <v>×加算率</v>
          </cell>
          <cell r="R48">
            <v>7260</v>
          </cell>
          <cell r="S48">
            <v>70</v>
          </cell>
          <cell r="Y48" t="str">
            <v>ー</v>
          </cell>
          <cell r="AA48" t="str">
            <v>Ｂ地域</v>
          </cell>
          <cell r="AB48">
            <v>2000</v>
          </cell>
          <cell r="AC48">
            <v>2200</v>
          </cell>
          <cell r="AD48" t="str">
            <v>ｂ地域</v>
          </cell>
          <cell r="AE48">
            <v>2900</v>
          </cell>
          <cell r="AF48">
            <v>3300</v>
          </cell>
        </row>
        <row r="49">
          <cell r="A49" t="str">
            <v>120１，２歳児</v>
          </cell>
          <cell r="D49" t="str">
            <v>三号</v>
          </cell>
          <cell r="E49" t="str">
            <v>一、二歳児</v>
          </cell>
          <cell r="F49">
            <v>95160</v>
          </cell>
          <cell r="G49">
            <v>167770</v>
          </cell>
          <cell r="H49">
            <v>91070</v>
          </cell>
          <cell r="I49">
            <v>163680</v>
          </cell>
          <cell r="J49">
            <v>850</v>
          </cell>
          <cell r="K49">
            <v>1570</v>
          </cell>
          <cell r="L49" t="str">
            <v>×加算率</v>
          </cell>
          <cell r="M49">
            <v>810</v>
          </cell>
          <cell r="N49">
            <v>1530</v>
          </cell>
          <cell r="O49" t="str">
            <v>×加算率</v>
          </cell>
          <cell r="U49" t="str">
            <v xml:space="preserve"> 　770人～　839人</v>
          </cell>
          <cell r="V49" t="str">
            <v xml:space="preserve"> 　770人～　839人</v>
          </cell>
          <cell r="X49" t="str">
            <v>ー</v>
          </cell>
          <cell r="AA49" t="str">
            <v>Ｃ地域</v>
          </cell>
          <cell r="AB49">
            <v>1900</v>
          </cell>
          <cell r="AC49">
            <v>2100</v>
          </cell>
          <cell r="AD49" t="str">
            <v>ｃ地域</v>
          </cell>
          <cell r="AE49">
            <v>2500</v>
          </cell>
          <cell r="AF49">
            <v>2800</v>
          </cell>
          <cell r="AK49">
            <v>0.96</v>
          </cell>
        </row>
        <row r="50">
          <cell r="A50" t="str">
            <v>120乳児</v>
          </cell>
          <cell r="E50" t="str">
            <v>乳児</v>
          </cell>
          <cell r="F50">
            <v>167770</v>
          </cell>
          <cell r="H50">
            <v>163680</v>
          </cell>
          <cell r="J50">
            <v>1570</v>
          </cell>
          <cell r="L50" t="str">
            <v>×加算率</v>
          </cell>
          <cell r="M50">
            <v>1530</v>
          </cell>
          <cell r="O50" t="str">
            <v>×加算率</v>
          </cell>
          <cell r="T50">
            <v>839</v>
          </cell>
          <cell r="U50">
            <v>550600</v>
          </cell>
          <cell r="V50">
            <v>5500</v>
          </cell>
          <cell r="AA50" t="str">
            <v>Ｄ地域</v>
          </cell>
          <cell r="AB50">
            <v>1800</v>
          </cell>
          <cell r="AC50">
            <v>2000</v>
          </cell>
          <cell r="AD50" t="str">
            <v>ｄ地域</v>
          </cell>
          <cell r="AE50">
            <v>2300</v>
          </cell>
          <cell r="AF50">
            <v>2500</v>
          </cell>
          <cell r="AJ50">
            <v>7.0000000000000007E-2</v>
          </cell>
        </row>
        <row r="51">
          <cell r="A51" t="str">
            <v>130４歳以上児</v>
          </cell>
          <cell r="C51" t="str">
            <v>　121人
　　から
　130人
　　まで</v>
          </cell>
          <cell r="D51" t="str">
            <v>二号</v>
          </cell>
          <cell r="E51" t="str">
            <v>四歳以上児</v>
          </cell>
          <cell r="F51">
            <v>32930</v>
          </cell>
          <cell r="G51">
            <v>40190</v>
          </cell>
          <cell r="H51">
            <v>29150</v>
          </cell>
          <cell r="I51">
            <v>36410</v>
          </cell>
          <cell r="J51">
            <v>260</v>
          </cell>
          <cell r="K51">
            <v>330</v>
          </cell>
          <cell r="L51" t="str">
            <v>×加算率</v>
          </cell>
          <cell r="M51">
            <v>220</v>
          </cell>
          <cell r="N51">
            <v>290</v>
          </cell>
          <cell r="O51" t="str">
            <v>×加算率</v>
          </cell>
          <cell r="P51">
            <v>3900</v>
          </cell>
          <cell r="Q51">
            <v>30</v>
          </cell>
          <cell r="R51">
            <v>7260</v>
          </cell>
          <cell r="S51">
            <v>70</v>
          </cell>
          <cell r="X51" t="str">
            <v>ー</v>
          </cell>
          <cell r="Z51">
            <v>0</v>
          </cell>
          <cell r="AA51" t="str">
            <v>Ａ地域</v>
          </cell>
          <cell r="AB51">
            <v>1900</v>
          </cell>
          <cell r="AC51">
            <v>2100</v>
          </cell>
          <cell r="AD51" t="str">
            <v>ａ地域</v>
          </cell>
          <cell r="AE51">
            <v>4800</v>
          </cell>
          <cell r="AF51">
            <v>5400</v>
          </cell>
          <cell r="AG51">
            <v>3350</v>
          </cell>
          <cell r="AH51">
            <v>30</v>
          </cell>
          <cell r="AJ51" t="str">
            <v>（基本分単価＋三歳児配置改善加算＋夜間保育加算＋処遇改善等加算（基本分単価、三歳児配置改善加算及び夜間保育加算に係るものに限る。））</v>
          </cell>
        </row>
        <row r="52">
          <cell r="A52" t="str">
            <v>130３歳児</v>
          </cell>
          <cell r="E52" t="str">
            <v>三歳児</v>
          </cell>
          <cell r="F52">
            <v>40190</v>
          </cell>
          <cell r="G52">
            <v>94180</v>
          </cell>
          <cell r="H52">
            <v>36410</v>
          </cell>
          <cell r="I52">
            <v>90400</v>
          </cell>
          <cell r="J52">
            <v>330</v>
          </cell>
          <cell r="K52">
            <v>840</v>
          </cell>
          <cell r="L52" t="str">
            <v>×加算率</v>
          </cell>
          <cell r="M52">
            <v>290</v>
          </cell>
          <cell r="N52">
            <v>800</v>
          </cell>
          <cell r="O52" t="str">
            <v>×加算率</v>
          </cell>
          <cell r="R52">
            <v>7260</v>
          </cell>
          <cell r="S52">
            <v>70</v>
          </cell>
          <cell r="U52" t="str">
            <v>　 840人～　909人</v>
          </cell>
          <cell r="V52" t="str">
            <v>　 840人～　909人</v>
          </cell>
          <cell r="Y52" t="str">
            <v>ー</v>
          </cell>
          <cell r="AA52" t="str">
            <v>Ｂ地域</v>
          </cell>
          <cell r="AB52">
            <v>1900</v>
          </cell>
          <cell r="AC52">
            <v>2000</v>
          </cell>
          <cell r="AD52" t="str">
            <v>ｂ地域</v>
          </cell>
          <cell r="AE52">
            <v>2600</v>
          </cell>
          <cell r="AF52">
            <v>2900</v>
          </cell>
        </row>
        <row r="53">
          <cell r="A53" t="str">
            <v>130１，２歳児</v>
          </cell>
          <cell r="D53" t="str">
            <v>三号</v>
          </cell>
          <cell r="E53" t="str">
            <v>一、二歳児</v>
          </cell>
          <cell r="F53">
            <v>94180</v>
          </cell>
          <cell r="G53">
            <v>166790</v>
          </cell>
          <cell r="H53">
            <v>90400</v>
          </cell>
          <cell r="I53">
            <v>163010</v>
          </cell>
          <cell r="J53">
            <v>840</v>
          </cell>
          <cell r="K53">
            <v>1560</v>
          </cell>
          <cell r="L53" t="str">
            <v>×加算率</v>
          </cell>
          <cell r="M53">
            <v>800</v>
          </cell>
          <cell r="N53">
            <v>1520</v>
          </cell>
          <cell r="O53" t="str">
            <v>×加算率</v>
          </cell>
          <cell r="T53">
            <v>909</v>
          </cell>
          <cell r="U53">
            <v>586200</v>
          </cell>
          <cell r="V53">
            <v>5860</v>
          </cell>
          <cell r="X53" t="str">
            <v>ー</v>
          </cell>
          <cell r="AA53" t="str">
            <v>Ｃ地域</v>
          </cell>
          <cell r="AB53">
            <v>1700</v>
          </cell>
          <cell r="AC53">
            <v>1900</v>
          </cell>
          <cell r="AD53" t="str">
            <v>ｃ地域</v>
          </cell>
          <cell r="AE53">
            <v>2300</v>
          </cell>
          <cell r="AF53">
            <v>2500</v>
          </cell>
          <cell r="AK53">
            <v>0.97</v>
          </cell>
        </row>
        <row r="54">
          <cell r="A54" t="str">
            <v>130乳児</v>
          </cell>
          <cell r="E54" t="str">
            <v>乳児</v>
          </cell>
          <cell r="F54">
            <v>166790</v>
          </cell>
          <cell r="H54">
            <v>163010</v>
          </cell>
          <cell r="J54">
            <v>1560</v>
          </cell>
          <cell r="L54" t="str">
            <v>×加算率</v>
          </cell>
          <cell r="M54">
            <v>1520</v>
          </cell>
          <cell r="O54" t="str">
            <v>×加算率</v>
          </cell>
          <cell r="AA54" t="str">
            <v>Ｄ地域</v>
          </cell>
          <cell r="AB54">
            <v>1700</v>
          </cell>
          <cell r="AC54">
            <v>1800</v>
          </cell>
          <cell r="AD54" t="str">
            <v>ｄ地域</v>
          </cell>
          <cell r="AE54">
            <v>2000</v>
          </cell>
          <cell r="AF54">
            <v>2300</v>
          </cell>
          <cell r="AJ54">
            <v>7.0000000000000007E-2</v>
          </cell>
        </row>
        <row r="55">
          <cell r="A55" t="str">
            <v>140４歳以上児</v>
          </cell>
          <cell r="C55" t="str">
            <v>　131人
　　から
　140人
　　まで</v>
          </cell>
          <cell r="D55" t="str">
            <v>二号</v>
          </cell>
          <cell r="E55" t="str">
            <v>四歳以上児</v>
          </cell>
          <cell r="F55">
            <v>32120</v>
          </cell>
          <cell r="G55">
            <v>39380</v>
          </cell>
          <cell r="H55">
            <v>28610</v>
          </cell>
          <cell r="I55">
            <v>35870</v>
          </cell>
          <cell r="J55">
            <v>250</v>
          </cell>
          <cell r="K55">
            <v>320</v>
          </cell>
          <cell r="L55" t="str">
            <v>×加算率</v>
          </cell>
          <cell r="M55">
            <v>210</v>
          </cell>
          <cell r="N55">
            <v>280</v>
          </cell>
          <cell r="O55" t="str">
            <v>×加算率</v>
          </cell>
          <cell r="P55">
            <v>3620</v>
          </cell>
          <cell r="Q55">
            <v>30</v>
          </cell>
          <cell r="R55">
            <v>7260</v>
          </cell>
          <cell r="S55">
            <v>70</v>
          </cell>
          <cell r="U55" t="str">
            <v xml:space="preserve"> 　910人～　979人</v>
          </cell>
          <cell r="V55" t="str">
            <v xml:space="preserve"> 　910人～　979人</v>
          </cell>
          <cell r="X55" t="str">
            <v>ー</v>
          </cell>
          <cell r="Z55">
            <v>0</v>
          </cell>
          <cell r="AA55" t="str">
            <v>Ａ地域</v>
          </cell>
          <cell r="AB55">
            <v>2100</v>
          </cell>
          <cell r="AC55">
            <v>2300</v>
          </cell>
          <cell r="AD55" t="str">
            <v>ａ地域</v>
          </cell>
          <cell r="AE55">
            <v>5400</v>
          </cell>
          <cell r="AF55">
            <v>6000</v>
          </cell>
          <cell r="AG55">
            <v>3110</v>
          </cell>
          <cell r="AH55">
            <v>30</v>
          </cell>
          <cell r="AJ55" t="str">
            <v>（基本分単価＋三歳児配置改善加算＋夜間保育加算＋処遇改善等加算（基本分単価、三歳児配置改善加算及び夜間保育加算に係るものに限る。））</v>
          </cell>
        </row>
        <row r="56">
          <cell r="A56" t="str">
            <v>140３歳児</v>
          </cell>
          <cell r="E56" t="str">
            <v>三歳児</v>
          </cell>
          <cell r="F56">
            <v>39380</v>
          </cell>
          <cell r="G56">
            <v>93370</v>
          </cell>
          <cell r="H56">
            <v>35870</v>
          </cell>
          <cell r="I56">
            <v>89860</v>
          </cell>
          <cell r="J56">
            <v>320</v>
          </cell>
          <cell r="K56">
            <v>830</v>
          </cell>
          <cell r="L56" t="str">
            <v>×加算率</v>
          </cell>
          <cell r="M56">
            <v>280</v>
          </cell>
          <cell r="N56">
            <v>790</v>
          </cell>
          <cell r="O56" t="str">
            <v>×加算率</v>
          </cell>
          <cell r="R56">
            <v>7260</v>
          </cell>
          <cell r="S56">
            <v>70</v>
          </cell>
          <cell r="T56">
            <v>979</v>
          </cell>
          <cell r="U56">
            <v>621800</v>
          </cell>
          <cell r="V56">
            <v>6210</v>
          </cell>
          <cell r="Y56" t="str">
            <v>ー</v>
          </cell>
          <cell r="AA56" t="str">
            <v>Ｂ地域</v>
          </cell>
          <cell r="AB56">
            <v>2000</v>
          </cell>
          <cell r="AC56">
            <v>2200</v>
          </cell>
          <cell r="AD56" t="str">
            <v>ｂ地域</v>
          </cell>
          <cell r="AE56">
            <v>2900</v>
          </cell>
          <cell r="AF56">
            <v>3300</v>
          </cell>
        </row>
        <row r="57">
          <cell r="A57" t="str">
            <v>140１，２歳児</v>
          </cell>
          <cell r="D57" t="str">
            <v>三号</v>
          </cell>
          <cell r="E57" t="str">
            <v>一、二歳児</v>
          </cell>
          <cell r="F57">
            <v>93370</v>
          </cell>
          <cell r="G57">
            <v>165980</v>
          </cell>
          <cell r="H57">
            <v>89860</v>
          </cell>
          <cell r="I57">
            <v>162470</v>
          </cell>
          <cell r="J57">
            <v>830</v>
          </cell>
          <cell r="K57">
            <v>1550</v>
          </cell>
          <cell r="L57" t="str">
            <v>×加算率</v>
          </cell>
          <cell r="M57">
            <v>790</v>
          </cell>
          <cell r="N57">
            <v>1510</v>
          </cell>
          <cell r="O57" t="str">
            <v>×加算率</v>
          </cell>
          <cell r="X57" t="str">
            <v>ー</v>
          </cell>
          <cell r="AA57" t="str">
            <v>Ｃ地域</v>
          </cell>
          <cell r="AB57">
            <v>1900</v>
          </cell>
          <cell r="AC57">
            <v>2100</v>
          </cell>
          <cell r="AD57" t="str">
            <v>ｃ地域</v>
          </cell>
          <cell r="AE57">
            <v>2500</v>
          </cell>
          <cell r="AF57">
            <v>2800</v>
          </cell>
          <cell r="AK57">
            <v>0.98</v>
          </cell>
        </row>
        <row r="58">
          <cell r="A58" t="str">
            <v>140乳児</v>
          </cell>
          <cell r="E58" t="str">
            <v>乳児</v>
          </cell>
          <cell r="F58">
            <v>165980</v>
          </cell>
          <cell r="H58">
            <v>162470</v>
          </cell>
          <cell r="J58">
            <v>1550</v>
          </cell>
          <cell r="L58" t="str">
            <v>×加算率</v>
          </cell>
          <cell r="M58">
            <v>1510</v>
          </cell>
          <cell r="O58" t="str">
            <v>×加算率</v>
          </cell>
          <cell r="U58" t="str">
            <v>　 980人～1,049人</v>
          </cell>
          <cell r="V58" t="str">
            <v>　 980人～1,049人</v>
          </cell>
          <cell r="AA58" t="str">
            <v>Ｄ地域</v>
          </cell>
          <cell r="AB58">
            <v>1800</v>
          </cell>
          <cell r="AC58">
            <v>2000</v>
          </cell>
          <cell r="AD58" t="str">
            <v>ｄ地域</v>
          </cell>
          <cell r="AE58">
            <v>2300</v>
          </cell>
          <cell r="AF58">
            <v>2500</v>
          </cell>
          <cell r="AJ58">
            <v>7.0000000000000007E-2</v>
          </cell>
        </row>
        <row r="59">
          <cell r="A59" t="str">
            <v>150４歳以上児</v>
          </cell>
          <cell r="C59" t="str">
            <v>　141人
　　から
　150人
　　まで</v>
          </cell>
          <cell r="D59" t="str">
            <v>二号</v>
          </cell>
          <cell r="E59" t="str">
            <v>四歳以上児</v>
          </cell>
          <cell r="F59">
            <v>31400</v>
          </cell>
          <cell r="G59">
            <v>38660</v>
          </cell>
          <cell r="H59">
            <v>28120</v>
          </cell>
          <cell r="I59">
            <v>35380</v>
          </cell>
          <cell r="J59">
            <v>240</v>
          </cell>
          <cell r="K59">
            <v>310</v>
          </cell>
          <cell r="L59" t="str">
            <v>×加算率</v>
          </cell>
          <cell r="M59">
            <v>210</v>
          </cell>
          <cell r="N59">
            <v>280</v>
          </cell>
          <cell r="O59" t="str">
            <v>×加算率</v>
          </cell>
          <cell r="P59">
            <v>3380</v>
          </cell>
          <cell r="Q59">
            <v>30</v>
          </cell>
          <cell r="R59">
            <v>7260</v>
          </cell>
          <cell r="S59">
            <v>70</v>
          </cell>
          <cell r="T59">
            <v>1049</v>
          </cell>
          <cell r="U59">
            <v>657400</v>
          </cell>
          <cell r="V59">
            <v>6570</v>
          </cell>
          <cell r="X59" t="str">
            <v>ー</v>
          </cell>
          <cell r="Z59">
            <v>0</v>
          </cell>
          <cell r="AA59" t="str">
            <v>Ａ地域</v>
          </cell>
          <cell r="AB59">
            <v>2000</v>
          </cell>
          <cell r="AC59">
            <v>2200</v>
          </cell>
          <cell r="AD59" t="str">
            <v>ａ地域</v>
          </cell>
          <cell r="AE59">
            <v>5100</v>
          </cell>
          <cell r="AF59">
            <v>5700</v>
          </cell>
          <cell r="AG59">
            <v>2900</v>
          </cell>
          <cell r="AH59">
            <v>20</v>
          </cell>
          <cell r="AJ59" t="str">
            <v>（基本分単価＋三歳児配置改善加算＋夜間保育加算＋処遇改善等加算（基本分単価、三歳児配置改善加算及び夜間保育加算に係るものに限る。））</v>
          </cell>
        </row>
        <row r="60">
          <cell r="A60" t="str">
            <v>150３歳児</v>
          </cell>
          <cell r="E60" t="str">
            <v>三歳児</v>
          </cell>
          <cell r="F60">
            <v>38660</v>
          </cell>
          <cell r="G60">
            <v>92650</v>
          </cell>
          <cell r="H60">
            <v>35380</v>
          </cell>
          <cell r="I60">
            <v>89370</v>
          </cell>
          <cell r="J60">
            <v>310</v>
          </cell>
          <cell r="K60">
            <v>820</v>
          </cell>
          <cell r="L60" t="str">
            <v>×加算率</v>
          </cell>
          <cell r="M60">
            <v>280</v>
          </cell>
          <cell r="N60">
            <v>790</v>
          </cell>
          <cell r="O60" t="str">
            <v>×加算率</v>
          </cell>
          <cell r="R60">
            <v>7260</v>
          </cell>
          <cell r="S60">
            <v>70</v>
          </cell>
          <cell r="Y60" t="str">
            <v>ー</v>
          </cell>
          <cell r="AA60" t="str">
            <v>Ｂ地域</v>
          </cell>
          <cell r="AB60">
            <v>1900</v>
          </cell>
          <cell r="AC60">
            <v>2100</v>
          </cell>
          <cell r="AD60" t="str">
            <v>ｂ地域</v>
          </cell>
          <cell r="AE60">
            <v>2800</v>
          </cell>
          <cell r="AF60">
            <v>3100</v>
          </cell>
        </row>
        <row r="61">
          <cell r="A61" t="str">
            <v>150１，２歳児</v>
          </cell>
          <cell r="D61" t="str">
            <v>三号</v>
          </cell>
          <cell r="E61" t="str">
            <v>一、二歳児</v>
          </cell>
          <cell r="F61">
            <v>92650</v>
          </cell>
          <cell r="G61">
            <v>165260</v>
          </cell>
          <cell r="H61">
            <v>89370</v>
          </cell>
          <cell r="I61">
            <v>161980</v>
          </cell>
          <cell r="J61">
            <v>820</v>
          </cell>
          <cell r="K61">
            <v>1540</v>
          </cell>
          <cell r="L61" t="str">
            <v>×加算率</v>
          </cell>
          <cell r="M61">
            <v>790</v>
          </cell>
          <cell r="N61">
            <v>1510</v>
          </cell>
          <cell r="O61" t="str">
            <v>×加算率</v>
          </cell>
          <cell r="U61" t="str">
            <v xml:space="preserve"> 1,050人～</v>
          </cell>
          <cell r="V61" t="str">
            <v xml:space="preserve"> 1,050人～</v>
          </cell>
          <cell r="X61" t="str">
            <v>ー</v>
          </cell>
          <cell r="AA61" t="str">
            <v>Ｃ地域</v>
          </cell>
          <cell r="AB61">
            <v>1800</v>
          </cell>
          <cell r="AC61">
            <v>1900</v>
          </cell>
          <cell r="AD61" t="str">
            <v>ｃ地域</v>
          </cell>
          <cell r="AE61">
            <v>2400</v>
          </cell>
          <cell r="AF61">
            <v>2700</v>
          </cell>
          <cell r="AK61">
            <v>0.98</v>
          </cell>
        </row>
        <row r="62">
          <cell r="A62" t="str">
            <v>150乳児</v>
          </cell>
          <cell r="E62" t="str">
            <v>乳児</v>
          </cell>
          <cell r="F62">
            <v>165260</v>
          </cell>
          <cell r="H62">
            <v>161980</v>
          </cell>
          <cell r="J62">
            <v>1540</v>
          </cell>
          <cell r="L62" t="str">
            <v>×加算率</v>
          </cell>
          <cell r="M62">
            <v>1510</v>
          </cell>
          <cell r="O62" t="str">
            <v>×加算率</v>
          </cell>
          <cell r="T62">
            <v>1050</v>
          </cell>
          <cell r="U62">
            <v>692900</v>
          </cell>
          <cell r="V62">
            <v>6920</v>
          </cell>
          <cell r="AA62" t="str">
            <v>Ｄ地域</v>
          </cell>
          <cell r="AB62">
            <v>1700</v>
          </cell>
          <cell r="AC62">
            <v>1900</v>
          </cell>
          <cell r="AD62" t="str">
            <v>ｄ地域</v>
          </cell>
          <cell r="AE62">
            <v>2200</v>
          </cell>
          <cell r="AF62">
            <v>2400</v>
          </cell>
          <cell r="AJ62">
            <v>7.0000000000000007E-2</v>
          </cell>
        </row>
        <row r="63">
          <cell r="A63" t="str">
            <v>160４歳以上児</v>
          </cell>
          <cell r="C63" t="str">
            <v>　151人
　　から
　160人
　　まで</v>
          </cell>
          <cell r="D63" t="str">
            <v>二号</v>
          </cell>
          <cell r="E63" t="str">
            <v>四歳以上児</v>
          </cell>
          <cell r="F63">
            <v>31630</v>
          </cell>
          <cell r="G63">
            <v>38890</v>
          </cell>
          <cell r="H63">
            <v>28560</v>
          </cell>
          <cell r="I63">
            <v>35820</v>
          </cell>
          <cell r="J63">
            <v>240</v>
          </cell>
          <cell r="K63">
            <v>310</v>
          </cell>
          <cell r="L63" t="str">
            <v>×加算率</v>
          </cell>
          <cell r="M63">
            <v>210</v>
          </cell>
          <cell r="N63">
            <v>280</v>
          </cell>
          <cell r="O63" t="str">
            <v>×加算率</v>
          </cell>
          <cell r="P63">
            <v>3170</v>
          </cell>
          <cell r="Q63">
            <v>30</v>
          </cell>
          <cell r="R63">
            <v>7260</v>
          </cell>
          <cell r="S63">
            <v>70</v>
          </cell>
          <cell r="X63" t="str">
            <v>ー</v>
          </cell>
          <cell r="Z63">
            <v>0</v>
          </cell>
          <cell r="AA63" t="str">
            <v>Ａ地域</v>
          </cell>
          <cell r="AB63">
            <v>1800</v>
          </cell>
          <cell r="AC63">
            <v>2000</v>
          </cell>
          <cell r="AD63" t="str">
            <v>ａ地域</v>
          </cell>
          <cell r="AE63">
            <v>4600</v>
          </cell>
          <cell r="AF63">
            <v>5200</v>
          </cell>
          <cell r="AG63">
            <v>2720</v>
          </cell>
          <cell r="AH63">
            <v>20</v>
          </cell>
          <cell r="AJ63" t="str">
            <v>（基本分単価＋三歳児配置改善加算＋夜間保育加算＋処遇改善等加算（基本分単価、三歳児配置改善加算及び夜間保育加算に係るものに限る。））</v>
          </cell>
        </row>
        <row r="64">
          <cell r="A64" t="str">
            <v>160３歳児</v>
          </cell>
          <cell r="E64" t="str">
            <v>三歳児</v>
          </cell>
          <cell r="F64">
            <v>38890</v>
          </cell>
          <cell r="G64">
            <v>92880</v>
          </cell>
          <cell r="H64">
            <v>35820</v>
          </cell>
          <cell r="I64">
            <v>89810</v>
          </cell>
          <cell r="J64">
            <v>310</v>
          </cell>
          <cell r="K64">
            <v>820</v>
          </cell>
          <cell r="L64" t="str">
            <v>×加算率</v>
          </cell>
          <cell r="M64">
            <v>280</v>
          </cell>
          <cell r="N64">
            <v>790</v>
          </cell>
          <cell r="O64" t="str">
            <v>×加算率</v>
          </cell>
          <cell r="R64">
            <v>7260</v>
          </cell>
          <cell r="S64">
            <v>70</v>
          </cell>
          <cell r="Y64" t="str">
            <v>ー</v>
          </cell>
          <cell r="AA64" t="str">
            <v>Ｂ地域</v>
          </cell>
          <cell r="AB64">
            <v>1800</v>
          </cell>
          <cell r="AC64">
            <v>1900</v>
          </cell>
          <cell r="AD64" t="str">
            <v>ｂ地域</v>
          </cell>
          <cell r="AE64">
            <v>2500</v>
          </cell>
          <cell r="AF64">
            <v>2800</v>
          </cell>
        </row>
        <row r="65">
          <cell r="A65" t="str">
            <v>160１，２歳児</v>
          </cell>
          <cell r="D65" t="str">
            <v>三号</v>
          </cell>
          <cell r="E65" t="str">
            <v>一、二歳児</v>
          </cell>
          <cell r="F65">
            <v>92880</v>
          </cell>
          <cell r="G65">
            <v>165490</v>
          </cell>
          <cell r="H65">
            <v>89810</v>
          </cell>
          <cell r="I65">
            <v>162420</v>
          </cell>
          <cell r="J65">
            <v>820</v>
          </cell>
          <cell r="K65">
            <v>1540</v>
          </cell>
          <cell r="L65" t="str">
            <v>×加算率</v>
          </cell>
          <cell r="M65">
            <v>790</v>
          </cell>
          <cell r="N65">
            <v>1510</v>
          </cell>
          <cell r="O65" t="str">
            <v>×加算率</v>
          </cell>
          <cell r="X65" t="str">
            <v>ー</v>
          </cell>
          <cell r="AA65" t="str">
            <v>Ｃ地域</v>
          </cell>
          <cell r="AB65">
            <v>1600</v>
          </cell>
          <cell r="AC65">
            <v>1800</v>
          </cell>
          <cell r="AD65" t="str">
            <v>ｃ地域</v>
          </cell>
          <cell r="AE65">
            <v>2200</v>
          </cell>
          <cell r="AF65">
            <v>2500</v>
          </cell>
          <cell r="AK65">
            <v>0.98</v>
          </cell>
        </row>
        <row r="66">
          <cell r="A66" t="str">
            <v>160乳児</v>
          </cell>
          <cell r="E66" t="str">
            <v>乳児</v>
          </cell>
          <cell r="F66">
            <v>165490</v>
          </cell>
          <cell r="H66">
            <v>162420</v>
          </cell>
          <cell r="J66">
            <v>1540</v>
          </cell>
          <cell r="L66" t="str">
            <v>×加算率</v>
          </cell>
          <cell r="M66">
            <v>1510</v>
          </cell>
          <cell r="O66" t="str">
            <v>×加算率</v>
          </cell>
          <cell r="AA66" t="str">
            <v>Ｄ地域</v>
          </cell>
          <cell r="AB66">
            <v>1600</v>
          </cell>
          <cell r="AC66">
            <v>1700</v>
          </cell>
          <cell r="AD66" t="str">
            <v>ｄ地域</v>
          </cell>
          <cell r="AE66">
            <v>2000</v>
          </cell>
          <cell r="AF66">
            <v>2200</v>
          </cell>
          <cell r="AJ66">
            <v>7.0000000000000007E-2</v>
          </cell>
        </row>
        <row r="67">
          <cell r="A67" t="str">
            <v>170４歳以上児</v>
          </cell>
          <cell r="C67" t="str">
            <v>　161人
　　から
　170人
　　まで</v>
          </cell>
          <cell r="D67" t="str">
            <v>二号</v>
          </cell>
          <cell r="E67" t="str">
            <v>四歳以上児</v>
          </cell>
          <cell r="F67">
            <v>31040</v>
          </cell>
          <cell r="G67">
            <v>38300</v>
          </cell>
          <cell r="H67">
            <v>28150</v>
          </cell>
          <cell r="I67">
            <v>35410</v>
          </cell>
          <cell r="J67">
            <v>240</v>
          </cell>
          <cell r="K67">
            <v>310</v>
          </cell>
          <cell r="L67" t="str">
            <v>×加算率</v>
          </cell>
          <cell r="M67">
            <v>210</v>
          </cell>
          <cell r="N67">
            <v>280</v>
          </cell>
          <cell r="O67" t="str">
            <v>×加算率</v>
          </cell>
          <cell r="P67">
            <v>2980</v>
          </cell>
          <cell r="Q67">
            <v>20</v>
          </cell>
          <cell r="R67">
            <v>7260</v>
          </cell>
          <cell r="S67">
            <v>70</v>
          </cell>
          <cell r="X67" t="str">
            <v>ー</v>
          </cell>
          <cell r="Z67">
            <v>0</v>
          </cell>
          <cell r="AA67" t="str">
            <v>Ａ地域</v>
          </cell>
          <cell r="AB67">
            <v>2000</v>
          </cell>
          <cell r="AC67">
            <v>2200</v>
          </cell>
          <cell r="AD67" t="str">
            <v>ａ地域</v>
          </cell>
          <cell r="AE67">
            <v>5100</v>
          </cell>
          <cell r="AF67">
            <v>5700</v>
          </cell>
          <cell r="AG67">
            <v>2560</v>
          </cell>
          <cell r="AH67">
            <v>20</v>
          </cell>
          <cell r="AJ67" t="str">
            <v>（基本分単価＋三歳児配置改善加算＋夜間保育加算＋処遇改善等加算（基本分単価、三歳児配置改善加算及び夜間保育加算に係るものに限る。））</v>
          </cell>
        </row>
        <row r="68">
          <cell r="A68" t="str">
            <v>170３歳児</v>
          </cell>
          <cell r="E68" t="str">
            <v>三歳児</v>
          </cell>
          <cell r="F68">
            <v>38300</v>
          </cell>
          <cell r="G68">
            <v>92290</v>
          </cell>
          <cell r="H68">
            <v>35410</v>
          </cell>
          <cell r="I68">
            <v>89400</v>
          </cell>
          <cell r="J68">
            <v>310</v>
          </cell>
          <cell r="K68">
            <v>820</v>
          </cell>
          <cell r="L68" t="str">
            <v>×加算率</v>
          </cell>
          <cell r="M68">
            <v>280</v>
          </cell>
          <cell r="N68">
            <v>790</v>
          </cell>
          <cell r="O68" t="str">
            <v>×加算率</v>
          </cell>
          <cell r="R68">
            <v>7260</v>
          </cell>
          <cell r="S68">
            <v>70</v>
          </cell>
          <cell r="Y68" t="str">
            <v>ー</v>
          </cell>
          <cell r="AA68" t="str">
            <v>Ｂ地域</v>
          </cell>
          <cell r="AB68">
            <v>1900</v>
          </cell>
          <cell r="AC68">
            <v>2100</v>
          </cell>
          <cell r="AD68" t="str">
            <v>ｂ地域</v>
          </cell>
          <cell r="AE68">
            <v>2800</v>
          </cell>
          <cell r="AF68">
            <v>3100</v>
          </cell>
        </row>
        <row r="69">
          <cell r="A69" t="str">
            <v>170１，２歳児</v>
          </cell>
          <cell r="D69" t="str">
            <v>三号</v>
          </cell>
          <cell r="E69" t="str">
            <v>一、二歳児</v>
          </cell>
          <cell r="F69">
            <v>92290</v>
          </cell>
          <cell r="G69">
            <v>164900</v>
          </cell>
          <cell r="H69">
            <v>89400</v>
          </cell>
          <cell r="I69">
            <v>162010</v>
          </cell>
          <cell r="J69">
            <v>820</v>
          </cell>
          <cell r="K69">
            <v>1540</v>
          </cell>
          <cell r="L69" t="str">
            <v>×加算率</v>
          </cell>
          <cell r="M69">
            <v>790</v>
          </cell>
          <cell r="N69">
            <v>1510</v>
          </cell>
          <cell r="O69" t="str">
            <v>×加算率</v>
          </cell>
          <cell r="X69" t="str">
            <v>ー</v>
          </cell>
          <cell r="AA69" t="str">
            <v>Ｃ地域</v>
          </cell>
          <cell r="AB69">
            <v>1800</v>
          </cell>
          <cell r="AC69">
            <v>1900</v>
          </cell>
          <cell r="AD69" t="str">
            <v>ｃ地域</v>
          </cell>
          <cell r="AE69">
            <v>2400</v>
          </cell>
          <cell r="AF69">
            <v>2700</v>
          </cell>
          <cell r="AK69">
            <v>0.99</v>
          </cell>
        </row>
        <row r="70">
          <cell r="A70" t="str">
            <v>170乳児</v>
          </cell>
          <cell r="E70" t="str">
            <v>乳児</v>
          </cell>
          <cell r="F70">
            <v>164900</v>
          </cell>
          <cell r="H70">
            <v>162010</v>
          </cell>
          <cell r="J70">
            <v>1540</v>
          </cell>
          <cell r="L70" t="str">
            <v>×加算率</v>
          </cell>
          <cell r="M70">
            <v>1510</v>
          </cell>
          <cell r="O70" t="str">
            <v>×加算率</v>
          </cell>
          <cell r="AA70" t="str">
            <v>Ｄ地域</v>
          </cell>
          <cell r="AB70">
            <v>1700</v>
          </cell>
          <cell r="AC70">
            <v>1800</v>
          </cell>
          <cell r="AD70" t="str">
            <v>ｄ地域</v>
          </cell>
          <cell r="AE70">
            <v>2200</v>
          </cell>
          <cell r="AF70">
            <v>2400</v>
          </cell>
          <cell r="AJ70">
            <v>0.08</v>
          </cell>
        </row>
        <row r="71">
          <cell r="A71" t="str">
            <v>180４歳以上児</v>
          </cell>
          <cell r="C71" t="str">
            <v>　171人
　　以上</v>
          </cell>
          <cell r="D71" t="str">
            <v>二号</v>
          </cell>
          <cell r="E71" t="str">
            <v>四歳以上児</v>
          </cell>
          <cell r="F71">
            <v>30490</v>
          </cell>
          <cell r="G71">
            <v>37750</v>
          </cell>
          <cell r="H71">
            <v>27770</v>
          </cell>
          <cell r="I71">
            <v>35030</v>
          </cell>
          <cell r="J71">
            <v>230</v>
          </cell>
          <cell r="K71">
            <v>300</v>
          </cell>
          <cell r="L71" t="str">
            <v>×加算率</v>
          </cell>
          <cell r="M71">
            <v>210</v>
          </cell>
          <cell r="N71">
            <v>280</v>
          </cell>
          <cell r="O71" t="str">
            <v>×加算率</v>
          </cell>
          <cell r="P71">
            <v>2820</v>
          </cell>
          <cell r="Q71">
            <v>20</v>
          </cell>
          <cell r="R71">
            <v>7260</v>
          </cell>
          <cell r="S71">
            <v>70</v>
          </cell>
          <cell r="X71" t="str">
            <v>ー</v>
          </cell>
          <cell r="Z71">
            <v>0</v>
          </cell>
          <cell r="AA71" t="str">
            <v>Ａ地域</v>
          </cell>
          <cell r="AB71">
            <v>1800</v>
          </cell>
          <cell r="AC71">
            <v>2000</v>
          </cell>
          <cell r="AD71" t="str">
            <v>ａ地域</v>
          </cell>
          <cell r="AE71">
            <v>4600</v>
          </cell>
          <cell r="AF71">
            <v>5200</v>
          </cell>
          <cell r="AG71">
            <v>2420</v>
          </cell>
          <cell r="AH71">
            <v>20</v>
          </cell>
          <cell r="AJ71" t="str">
            <v>（基本分単価＋三歳児配置改善加算＋夜間保育加算＋処遇改善等加算（基本分単価、三歳児配置改善加算及び夜間保育加算に係るものに限る。））</v>
          </cell>
        </row>
        <row r="72">
          <cell r="A72" t="str">
            <v>180３歳児</v>
          </cell>
          <cell r="E72" t="str">
            <v>三歳児</v>
          </cell>
          <cell r="F72">
            <v>37750</v>
          </cell>
          <cell r="G72">
            <v>91740</v>
          </cell>
          <cell r="H72">
            <v>35030</v>
          </cell>
          <cell r="I72">
            <v>89020</v>
          </cell>
          <cell r="J72">
            <v>300</v>
          </cell>
          <cell r="K72">
            <v>810</v>
          </cell>
          <cell r="L72" t="str">
            <v>×加算率</v>
          </cell>
          <cell r="M72">
            <v>280</v>
          </cell>
          <cell r="N72">
            <v>790</v>
          </cell>
          <cell r="O72" t="str">
            <v>×加算率</v>
          </cell>
          <cell r="R72">
            <v>7260</v>
          </cell>
          <cell r="S72">
            <v>70</v>
          </cell>
          <cell r="Y72" t="str">
            <v>ー</v>
          </cell>
          <cell r="AA72" t="str">
            <v>Ｂ地域</v>
          </cell>
          <cell r="AB72">
            <v>1800</v>
          </cell>
          <cell r="AC72">
            <v>1900</v>
          </cell>
          <cell r="AD72" t="str">
            <v>ｂ地域</v>
          </cell>
          <cell r="AE72">
            <v>2500</v>
          </cell>
          <cell r="AF72">
            <v>2800</v>
          </cell>
        </row>
        <row r="73">
          <cell r="A73" t="str">
            <v>180１，２歳児</v>
          </cell>
          <cell r="D73" t="str">
            <v>三号</v>
          </cell>
          <cell r="E73" t="str">
            <v>一、二歳児</v>
          </cell>
          <cell r="F73">
            <v>91740</v>
          </cell>
          <cell r="G73">
            <v>164350</v>
          </cell>
          <cell r="H73">
            <v>89020</v>
          </cell>
          <cell r="I73">
            <v>161630</v>
          </cell>
          <cell r="J73">
            <v>810</v>
          </cell>
          <cell r="K73">
            <v>1530</v>
          </cell>
          <cell r="L73" t="str">
            <v>×加算率</v>
          </cell>
          <cell r="M73">
            <v>790</v>
          </cell>
          <cell r="N73">
            <v>1510</v>
          </cell>
          <cell r="O73" t="str">
            <v>×加算率</v>
          </cell>
          <cell r="X73" t="str">
            <v>ー</v>
          </cell>
          <cell r="AA73" t="str">
            <v>Ｃ地域</v>
          </cell>
          <cell r="AB73">
            <v>1700</v>
          </cell>
          <cell r="AC73">
            <v>1800</v>
          </cell>
          <cell r="AD73" t="str">
            <v>ｃ地域</v>
          </cell>
          <cell r="AE73">
            <v>2200</v>
          </cell>
          <cell r="AF73">
            <v>2500</v>
          </cell>
          <cell r="AK73">
            <v>0.99</v>
          </cell>
        </row>
        <row r="74">
          <cell r="A74" t="str">
            <v>180乳児</v>
          </cell>
          <cell r="E74" t="str">
            <v>乳児</v>
          </cell>
          <cell r="F74">
            <v>164350</v>
          </cell>
          <cell r="H74">
            <v>161630</v>
          </cell>
          <cell r="J74">
            <v>1530</v>
          </cell>
          <cell r="L74" t="str">
            <v>×加算率</v>
          </cell>
          <cell r="M74">
            <v>1510</v>
          </cell>
          <cell r="O74" t="str">
            <v>×加算率</v>
          </cell>
          <cell r="AA74" t="str">
            <v>Ｄ地域</v>
          </cell>
          <cell r="AB74">
            <v>1600</v>
          </cell>
          <cell r="AC74">
            <v>1700</v>
          </cell>
          <cell r="AD74" t="str">
            <v>ｄ地域</v>
          </cell>
          <cell r="AE74">
            <v>2000</v>
          </cell>
          <cell r="AF74">
            <v>2200</v>
          </cell>
          <cell r="AJ74">
            <v>7.0000000000000007E-2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2"/>
  <sheetViews>
    <sheetView tabSelected="1" view="pageBreakPreview" zoomScaleNormal="100" zoomScaleSheetLayoutView="100" workbookViewId="0">
      <selection activeCell="N6" sqref="N6"/>
    </sheetView>
  </sheetViews>
  <sheetFormatPr defaultRowHeight="13.5"/>
  <cols>
    <col min="1" max="32" width="2.75" style="221" customWidth="1"/>
    <col min="33" max="33" width="3" style="221" customWidth="1"/>
    <col min="34" max="36" width="9" style="221"/>
    <col min="37" max="37" width="9" style="221" customWidth="1"/>
    <col min="38" max="47" width="9" style="221" hidden="1" customWidth="1"/>
    <col min="48" max="48" width="9" style="221" customWidth="1"/>
    <col min="49" max="16384" width="9" style="221"/>
  </cols>
  <sheetData>
    <row r="1" spans="1:47" ht="14.25" thickBot="1">
      <c r="R1" s="1"/>
      <c r="S1" s="349"/>
      <c r="T1" s="349"/>
      <c r="U1" s="350">
        <f ca="1">TODAY()</f>
        <v>43718</v>
      </c>
      <c r="V1" s="350"/>
      <c r="W1" s="350"/>
      <c r="X1" s="350"/>
      <c r="Y1" s="350"/>
      <c r="Z1" s="350"/>
      <c r="AA1" s="350"/>
      <c r="AB1" s="2"/>
      <c r="AC1" s="351"/>
      <c r="AD1" s="351"/>
      <c r="AE1" s="351"/>
      <c r="AF1" s="3" t="s">
        <v>0</v>
      </c>
      <c r="AL1" s="1"/>
      <c r="AM1" s="3"/>
      <c r="AN1" s="3"/>
      <c r="AO1" s="1" t="s">
        <v>15</v>
      </c>
      <c r="AP1" s="1"/>
    </row>
    <row r="2" spans="1:47" ht="14.25" customHeight="1">
      <c r="B2" s="373" t="s">
        <v>1</v>
      </c>
      <c r="C2" s="374"/>
      <c r="D2" s="374"/>
      <c r="E2" s="374"/>
      <c r="F2" s="374"/>
      <c r="G2" s="374"/>
      <c r="H2" s="374"/>
      <c r="I2" s="375"/>
      <c r="J2" s="224"/>
      <c r="K2" s="224"/>
      <c r="L2" s="224"/>
      <c r="M2" s="224"/>
      <c r="N2" s="224"/>
      <c r="O2" s="224"/>
      <c r="R2" s="352" t="s">
        <v>2</v>
      </c>
      <c r="S2" s="353"/>
      <c r="T2" s="353"/>
      <c r="U2" s="354"/>
      <c r="V2" s="355" t="s">
        <v>1</v>
      </c>
      <c r="W2" s="356"/>
      <c r="X2" s="356"/>
      <c r="Y2" s="356"/>
      <c r="Z2" s="356"/>
      <c r="AA2" s="356"/>
      <c r="AB2" s="356"/>
      <c r="AC2" s="356"/>
      <c r="AD2" s="356"/>
      <c r="AE2" s="356"/>
      <c r="AF2" s="357"/>
      <c r="AL2" s="1"/>
      <c r="AM2" s="3"/>
      <c r="AN2" s="3"/>
      <c r="AO2" s="1">
        <v>1</v>
      </c>
      <c r="AP2" s="1">
        <v>20</v>
      </c>
    </row>
    <row r="3" spans="1:47" ht="14.25" customHeight="1">
      <c r="B3" s="376"/>
      <c r="C3" s="377"/>
      <c r="D3" s="377"/>
      <c r="E3" s="377"/>
      <c r="F3" s="377"/>
      <c r="G3" s="377"/>
      <c r="H3" s="377"/>
      <c r="I3" s="378"/>
      <c r="J3" s="224"/>
      <c r="K3" s="224"/>
      <c r="L3" s="224"/>
      <c r="M3" s="224"/>
      <c r="N3" s="224"/>
      <c r="O3" s="224"/>
      <c r="R3" s="358" t="s">
        <v>3</v>
      </c>
      <c r="S3" s="359"/>
      <c r="T3" s="359"/>
      <c r="U3" s="360"/>
      <c r="V3" s="361"/>
      <c r="W3" s="362"/>
      <c r="X3" s="362"/>
      <c r="Y3" s="362"/>
      <c r="Z3" s="362"/>
      <c r="AA3" s="362"/>
      <c r="AB3" s="362"/>
      <c r="AC3" s="362"/>
      <c r="AD3" s="362"/>
      <c r="AE3" s="362"/>
      <c r="AF3" s="363"/>
      <c r="AL3" s="1"/>
      <c r="AM3" s="3"/>
      <c r="AN3" s="3"/>
      <c r="AO3" s="22">
        <v>21</v>
      </c>
      <c r="AP3" s="22">
        <v>30</v>
      </c>
    </row>
    <row r="4" spans="1:47" ht="14.25" customHeight="1">
      <c r="B4" s="376"/>
      <c r="C4" s="377"/>
      <c r="D4" s="377"/>
      <c r="E4" s="377"/>
      <c r="F4" s="377"/>
      <c r="G4" s="377"/>
      <c r="H4" s="377"/>
      <c r="I4" s="378"/>
      <c r="J4" s="224"/>
      <c r="K4" s="224"/>
      <c r="L4" s="224"/>
      <c r="M4" s="224"/>
      <c r="N4" s="224"/>
      <c r="O4" s="224"/>
      <c r="R4" s="382" t="s">
        <v>4</v>
      </c>
      <c r="S4" s="383"/>
      <c r="T4" s="383"/>
      <c r="U4" s="384"/>
      <c r="V4" s="388"/>
      <c r="W4" s="389"/>
      <c r="X4" s="389"/>
      <c r="Y4" s="389"/>
      <c r="Z4" s="389"/>
      <c r="AA4" s="389"/>
      <c r="AB4" s="389"/>
      <c r="AC4" s="389"/>
      <c r="AD4" s="389"/>
      <c r="AE4" s="389"/>
      <c r="AF4" s="390"/>
      <c r="AL4" s="1"/>
      <c r="AM4" s="3"/>
      <c r="AN4" s="3"/>
      <c r="AO4" s="22"/>
      <c r="AP4" s="22"/>
    </row>
    <row r="5" spans="1:47" ht="14.25" customHeight="1">
      <c r="B5" s="376"/>
      <c r="C5" s="377"/>
      <c r="D5" s="377"/>
      <c r="E5" s="377"/>
      <c r="F5" s="377"/>
      <c r="G5" s="377"/>
      <c r="H5" s="377"/>
      <c r="I5" s="378"/>
      <c r="J5" s="224"/>
      <c r="K5" s="224"/>
      <c r="L5" s="224"/>
      <c r="M5" s="224"/>
      <c r="N5" s="224"/>
      <c r="O5" s="224"/>
      <c r="R5" s="385"/>
      <c r="S5" s="386"/>
      <c r="T5" s="386"/>
      <c r="U5" s="387"/>
      <c r="V5" s="391"/>
      <c r="W5" s="392"/>
      <c r="X5" s="392"/>
      <c r="Y5" s="392"/>
      <c r="Z5" s="392"/>
      <c r="AA5" s="392"/>
      <c r="AB5" s="392"/>
      <c r="AC5" s="392"/>
      <c r="AD5" s="392"/>
      <c r="AE5" s="392"/>
      <c r="AF5" s="393"/>
      <c r="AO5" s="22">
        <v>31</v>
      </c>
      <c r="AP5" s="22">
        <v>40</v>
      </c>
      <c r="AT5" s="26" t="s">
        <v>16</v>
      </c>
      <c r="AU5" s="3" t="e">
        <f>$AA$16&amp;AT5</f>
        <v>#N/A</v>
      </c>
    </row>
    <row r="6" spans="1:47" ht="14.25" customHeight="1">
      <c r="B6" s="376"/>
      <c r="C6" s="377"/>
      <c r="D6" s="377"/>
      <c r="E6" s="377"/>
      <c r="F6" s="377"/>
      <c r="G6" s="377"/>
      <c r="H6" s="377"/>
      <c r="I6" s="378"/>
      <c r="J6" s="224"/>
      <c r="K6" s="224"/>
      <c r="L6" s="224"/>
      <c r="M6" s="224"/>
      <c r="N6" s="224"/>
      <c r="O6" s="224"/>
      <c r="R6" s="364" t="s">
        <v>5</v>
      </c>
      <c r="S6" s="365"/>
      <c r="T6" s="365"/>
      <c r="U6" s="366"/>
      <c r="V6" s="367"/>
      <c r="W6" s="368"/>
      <c r="X6" s="368"/>
      <c r="Y6" s="368"/>
      <c r="Z6" s="368"/>
      <c r="AA6" s="368"/>
      <c r="AB6" s="368"/>
      <c r="AC6" s="368"/>
      <c r="AD6" s="368"/>
      <c r="AE6" s="368"/>
      <c r="AF6" s="369"/>
      <c r="AL6" s="1"/>
      <c r="AO6" s="22">
        <v>41</v>
      </c>
      <c r="AP6" s="22">
        <v>50</v>
      </c>
      <c r="AT6" s="27" t="s">
        <v>17</v>
      </c>
      <c r="AU6" s="3" t="e">
        <f>$AA$16&amp;AT6</f>
        <v>#N/A</v>
      </c>
    </row>
    <row r="7" spans="1:47" ht="15" customHeight="1" thickBot="1">
      <c r="B7" s="379"/>
      <c r="C7" s="380"/>
      <c r="D7" s="380"/>
      <c r="E7" s="380"/>
      <c r="F7" s="380"/>
      <c r="G7" s="380"/>
      <c r="H7" s="380"/>
      <c r="I7" s="381"/>
      <c r="J7" s="224"/>
      <c r="K7" s="224"/>
      <c r="L7" s="224"/>
      <c r="M7" s="224"/>
      <c r="N7" s="224"/>
      <c r="O7" s="224"/>
      <c r="R7" s="370" t="s">
        <v>6</v>
      </c>
      <c r="S7" s="371"/>
      <c r="T7" s="371"/>
      <c r="U7" s="372"/>
      <c r="V7" s="346"/>
      <c r="W7" s="347"/>
      <c r="X7" s="347"/>
      <c r="Y7" s="347"/>
      <c r="Z7" s="347"/>
      <c r="AA7" s="347"/>
      <c r="AB7" s="347"/>
      <c r="AC7" s="347"/>
      <c r="AD7" s="347"/>
      <c r="AE7" s="347"/>
      <c r="AF7" s="348"/>
      <c r="AL7" s="1"/>
      <c r="AO7" s="22">
        <v>51</v>
      </c>
      <c r="AP7" s="22">
        <v>60</v>
      </c>
      <c r="AT7" s="27" t="s">
        <v>18</v>
      </c>
      <c r="AU7" s="3" t="e">
        <f>$AA$16&amp;"１，２歳児"</f>
        <v>#N/A</v>
      </c>
    </row>
    <row r="8" spans="1:47" ht="3" customHeight="1">
      <c r="R8" s="185"/>
      <c r="S8" s="185"/>
      <c r="T8" s="185"/>
      <c r="U8" s="185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L8" s="1"/>
      <c r="AO8" s="22">
        <v>61</v>
      </c>
      <c r="AP8" s="22">
        <v>70</v>
      </c>
      <c r="AT8" s="27" t="s">
        <v>19</v>
      </c>
      <c r="AU8" s="3" t="e">
        <f>$AA$16&amp;"１，２歳児"</f>
        <v>#N/A</v>
      </c>
    </row>
    <row r="9" spans="1:47" ht="3.75" customHeight="1">
      <c r="AL9" s="1"/>
      <c r="AO9" s="22">
        <v>71</v>
      </c>
      <c r="AP9" s="22">
        <v>80</v>
      </c>
      <c r="AT9" s="27" t="s">
        <v>20</v>
      </c>
      <c r="AU9" s="3" t="e">
        <f>$AA$16&amp;AT9</f>
        <v>#N/A</v>
      </c>
    </row>
    <row r="10" spans="1:47" ht="21">
      <c r="A10" s="342" t="s">
        <v>334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186"/>
      <c r="AH10" s="186"/>
      <c r="AI10" s="186"/>
      <c r="AJ10" s="186"/>
      <c r="AL10" s="1"/>
      <c r="AM10" s="27"/>
      <c r="AN10" s="3"/>
      <c r="AO10" s="22">
        <v>81</v>
      </c>
      <c r="AP10" s="22">
        <v>90</v>
      </c>
    </row>
    <row r="11" spans="1:47" ht="6" customHeight="1">
      <c r="AL11" s="1"/>
      <c r="AM11" s="3"/>
      <c r="AN11" s="3"/>
      <c r="AO11" s="22">
        <v>91</v>
      </c>
      <c r="AP11" s="22">
        <v>100</v>
      </c>
    </row>
    <row r="12" spans="1:47">
      <c r="A12" s="4" t="s">
        <v>299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  <c r="AC12" s="8"/>
      <c r="AD12" s="9"/>
      <c r="AE12" s="10"/>
      <c r="AF12" s="11"/>
      <c r="AL12" s="1"/>
      <c r="AM12" s="3"/>
      <c r="AN12" s="3"/>
      <c r="AO12" s="22">
        <v>101</v>
      </c>
      <c r="AP12" s="22">
        <v>110</v>
      </c>
    </row>
    <row r="13" spans="1:47">
      <c r="A13" s="343" t="s">
        <v>8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5"/>
      <c r="AL13" s="1"/>
      <c r="AM13" s="3"/>
      <c r="AN13" s="3"/>
      <c r="AO13" s="22">
        <v>111</v>
      </c>
      <c r="AP13" s="22">
        <v>120</v>
      </c>
    </row>
    <row r="14" spans="1:47">
      <c r="A14" s="12" t="s">
        <v>7</v>
      </c>
      <c r="B14" s="13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6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7"/>
      <c r="AC14" s="15"/>
      <c r="AD14" s="14"/>
      <c r="AE14" s="18"/>
      <c r="AF14" s="19"/>
      <c r="AL14" s="1"/>
      <c r="AM14" s="3"/>
      <c r="AN14" s="3"/>
      <c r="AO14" s="22">
        <v>121</v>
      </c>
      <c r="AP14" s="22">
        <v>130</v>
      </c>
    </row>
    <row r="15" spans="1:47" ht="5.25" customHeight="1" thickBot="1">
      <c r="AL15" s="1"/>
      <c r="AM15" s="3"/>
      <c r="AN15" s="3"/>
      <c r="AO15" s="22">
        <v>131</v>
      </c>
      <c r="AP15" s="22">
        <v>140</v>
      </c>
    </row>
    <row r="16" spans="1:47" ht="27.75" customHeight="1" thickBot="1">
      <c r="B16" s="399" t="s">
        <v>298</v>
      </c>
      <c r="C16" s="400"/>
      <c r="D16" s="400"/>
      <c r="E16" s="400"/>
      <c r="F16" s="401"/>
      <c r="G16" s="402"/>
      <c r="H16" s="403"/>
      <c r="I16" s="403"/>
      <c r="J16" s="403"/>
      <c r="K16" s="404"/>
      <c r="L16" s="405" t="s">
        <v>9</v>
      </c>
      <c r="M16" s="400"/>
      <c r="N16" s="400"/>
      <c r="O16" s="400"/>
      <c r="P16" s="401"/>
      <c r="Q16" s="406"/>
      <c r="R16" s="407"/>
      <c r="S16" s="407"/>
      <c r="T16" s="407"/>
      <c r="U16" s="408"/>
      <c r="V16" s="405" t="s">
        <v>10</v>
      </c>
      <c r="W16" s="400"/>
      <c r="X16" s="400"/>
      <c r="Y16" s="400"/>
      <c r="Z16" s="409"/>
      <c r="AA16" s="415" t="e">
        <f>VLOOKUP(Q16,定員,2,1)</f>
        <v>#N/A</v>
      </c>
      <c r="AB16" s="416"/>
      <c r="AC16" s="416"/>
      <c r="AD16" s="416"/>
      <c r="AE16" s="417"/>
      <c r="AL16" s="1"/>
      <c r="AM16" s="1"/>
      <c r="AN16" s="1"/>
      <c r="AO16" s="22">
        <v>141</v>
      </c>
      <c r="AP16" s="22">
        <v>150</v>
      </c>
    </row>
    <row r="17" spans="1:42" ht="4.5" customHeight="1">
      <c r="AL17" s="1"/>
      <c r="AM17" s="1"/>
      <c r="AN17" s="1"/>
      <c r="AO17" s="22">
        <v>151</v>
      </c>
      <c r="AP17" s="22">
        <v>160</v>
      </c>
    </row>
    <row r="18" spans="1:42" ht="4.5" customHeight="1">
      <c r="AL18" s="1"/>
      <c r="AM18" s="3"/>
      <c r="AN18" s="3"/>
      <c r="AO18" s="22">
        <v>161</v>
      </c>
      <c r="AP18" s="22">
        <v>170</v>
      </c>
    </row>
    <row r="19" spans="1:42" ht="7.5" customHeight="1">
      <c r="G19" s="418" t="s">
        <v>11</v>
      </c>
      <c r="H19" s="418"/>
      <c r="I19" s="418"/>
      <c r="J19" s="418"/>
      <c r="K19" s="418"/>
      <c r="L19" s="420" t="s">
        <v>12</v>
      </c>
      <c r="M19" s="420"/>
      <c r="N19" s="420"/>
      <c r="O19" s="420"/>
      <c r="P19" s="420"/>
      <c r="Q19" s="394" t="s">
        <v>13</v>
      </c>
      <c r="R19" s="395"/>
      <c r="S19" s="395"/>
      <c r="T19" s="395"/>
      <c r="U19" s="395"/>
      <c r="V19" s="23"/>
      <c r="W19" s="23"/>
      <c r="X19" s="24"/>
      <c r="Y19" s="25"/>
      <c r="Z19" s="172"/>
      <c r="AL19" s="22"/>
      <c r="AM19" s="1"/>
      <c r="AN19" s="1"/>
      <c r="AO19" s="22">
        <v>171</v>
      </c>
      <c r="AP19" s="22">
        <v>180</v>
      </c>
    </row>
    <row r="20" spans="1:42" ht="21" customHeight="1" thickBot="1">
      <c r="G20" s="419"/>
      <c r="H20" s="419"/>
      <c r="I20" s="419"/>
      <c r="J20" s="419"/>
      <c r="K20" s="419"/>
      <c r="L20" s="420"/>
      <c r="M20" s="420"/>
      <c r="N20" s="420"/>
      <c r="O20" s="420"/>
      <c r="P20" s="420"/>
      <c r="Q20" s="396"/>
      <c r="R20" s="397"/>
      <c r="S20" s="397"/>
      <c r="T20" s="397"/>
      <c r="U20" s="397"/>
      <c r="V20" s="398" t="s">
        <v>14</v>
      </c>
      <c r="W20" s="398"/>
      <c r="X20" s="398"/>
      <c r="Y20" s="398"/>
      <c r="Z20" s="398"/>
    </row>
    <row r="21" spans="1:42" ht="30.75" customHeight="1" thickBot="1">
      <c r="G21" s="311"/>
      <c r="H21" s="312"/>
      <c r="I21" s="312"/>
      <c r="J21" s="312"/>
      <c r="K21" s="313"/>
      <c r="L21" s="314">
        <f>VLOOKUP(G16,平均勤続年数,3)</f>
        <v>2</v>
      </c>
      <c r="M21" s="315"/>
      <c r="N21" s="315"/>
      <c r="O21" s="315"/>
      <c r="P21" s="315"/>
      <c r="Q21" s="314">
        <f>IF(V21="○",VLOOKUP($G$16,平均勤続年数,4),VLOOKUP($G$16,平均勤続年数,4)-2)</f>
        <v>4</v>
      </c>
      <c r="R21" s="315"/>
      <c r="S21" s="315"/>
      <c r="T21" s="315"/>
      <c r="U21" s="315"/>
      <c r="V21" s="325"/>
      <c r="W21" s="326"/>
      <c r="X21" s="326"/>
      <c r="Y21" s="326"/>
      <c r="Z21" s="327"/>
    </row>
    <row r="22" spans="1:42" s="3" customFormat="1" ht="15" customHeight="1">
      <c r="A22" s="3" t="s">
        <v>283</v>
      </c>
      <c r="AE22" s="20"/>
      <c r="AF22" s="21"/>
      <c r="AG22" s="21"/>
    </row>
    <row r="23" spans="1:42" s="3" customFormat="1" ht="20.25" customHeight="1">
      <c r="A23" s="162" t="s">
        <v>248</v>
      </c>
      <c r="B23" s="163"/>
      <c r="C23" s="163"/>
      <c r="D23" s="163"/>
      <c r="E23" s="163"/>
      <c r="F23" s="163"/>
      <c r="G23" s="163"/>
      <c r="H23" s="163"/>
      <c r="I23" s="163"/>
      <c r="J23" s="164"/>
      <c r="K23" s="165"/>
      <c r="L23" s="164"/>
      <c r="M23" s="307">
        <f>M24+M25</f>
        <v>0</v>
      </c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21"/>
    </row>
    <row r="24" spans="1:42" s="1" customFormat="1" ht="20.25" customHeight="1">
      <c r="A24" s="166"/>
      <c r="B24" s="308" t="s">
        <v>249</v>
      </c>
      <c r="C24" s="309"/>
      <c r="D24" s="309"/>
      <c r="E24" s="309"/>
      <c r="F24" s="309"/>
      <c r="G24" s="309"/>
      <c r="H24" s="309"/>
      <c r="I24" s="309"/>
      <c r="J24" s="309"/>
      <c r="K24" s="309"/>
      <c r="L24" s="310"/>
      <c r="M24" s="307">
        <f>ROUNDDOWN(M52,-3)</f>
        <v>0</v>
      </c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"/>
      <c r="AH24" s="3"/>
      <c r="AI24" s="3"/>
    </row>
    <row r="25" spans="1:42" ht="21">
      <c r="A25" s="167"/>
      <c r="B25" s="308" t="s">
        <v>282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10"/>
      <c r="M25" s="307">
        <f>ROUNDDOWN(M60,-3)</f>
        <v>0</v>
      </c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O25" s="221" t="s">
        <v>285</v>
      </c>
      <c r="AP25" s="221" t="e">
        <f>VLOOKUP(K35,休日人数,2,1)</f>
        <v>#N/A</v>
      </c>
    </row>
    <row r="26" spans="1:42" ht="5.25" customHeight="1">
      <c r="AO26" s="221">
        <v>1</v>
      </c>
      <c r="AP26" s="221">
        <v>210</v>
      </c>
    </row>
    <row r="27" spans="1:42">
      <c r="A27" s="536" t="s">
        <v>250</v>
      </c>
      <c r="B27" s="537"/>
      <c r="C27" s="537"/>
      <c r="D27" s="537"/>
      <c r="E27" s="537"/>
      <c r="F27" s="537"/>
      <c r="G27" s="537"/>
      <c r="H27" s="537"/>
      <c r="I27" s="537"/>
      <c r="J27" s="537"/>
      <c r="K27" s="542" t="s">
        <v>251</v>
      </c>
      <c r="L27" s="543"/>
      <c r="M27" s="546" t="s">
        <v>252</v>
      </c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546"/>
      <c r="Z27" s="546"/>
      <c r="AA27" s="546"/>
      <c r="AB27" s="546"/>
      <c r="AC27" s="546"/>
      <c r="AD27" s="546"/>
      <c r="AE27" s="546"/>
      <c r="AF27" s="546"/>
      <c r="AO27" s="221">
        <v>211</v>
      </c>
      <c r="AP27" s="221">
        <v>279</v>
      </c>
    </row>
    <row r="28" spans="1:42">
      <c r="A28" s="538"/>
      <c r="B28" s="539"/>
      <c r="C28" s="539"/>
      <c r="D28" s="539"/>
      <c r="E28" s="539"/>
      <c r="F28" s="539"/>
      <c r="G28" s="539"/>
      <c r="H28" s="539"/>
      <c r="I28" s="539"/>
      <c r="J28" s="539"/>
      <c r="K28" s="544"/>
      <c r="L28" s="545"/>
      <c r="M28" s="546"/>
      <c r="N28" s="546"/>
      <c r="O28" s="546"/>
      <c r="P28" s="546"/>
      <c r="Q28" s="546"/>
      <c r="R28" s="546"/>
      <c r="S28" s="546"/>
      <c r="T28" s="546"/>
      <c r="U28" s="546"/>
      <c r="V28" s="546"/>
      <c r="W28" s="546"/>
      <c r="X28" s="546"/>
      <c r="Y28" s="546"/>
      <c r="Z28" s="546"/>
      <c r="AA28" s="546"/>
      <c r="AB28" s="546"/>
      <c r="AC28" s="546"/>
      <c r="AD28" s="546"/>
      <c r="AE28" s="546"/>
      <c r="AF28" s="546"/>
      <c r="AO28" s="221">
        <v>280</v>
      </c>
      <c r="AP28" s="221">
        <v>349</v>
      </c>
    </row>
    <row r="29" spans="1:42">
      <c r="A29" s="538"/>
      <c r="B29" s="539"/>
      <c r="C29" s="539"/>
      <c r="D29" s="539"/>
      <c r="E29" s="539"/>
      <c r="F29" s="539"/>
      <c r="G29" s="539"/>
      <c r="H29" s="539"/>
      <c r="I29" s="539"/>
      <c r="J29" s="539"/>
      <c r="K29" s="544"/>
      <c r="L29" s="545"/>
      <c r="M29" s="504" t="s">
        <v>20</v>
      </c>
      <c r="N29" s="505"/>
      <c r="O29" s="505"/>
      <c r="P29" s="505"/>
      <c r="Q29" s="504" t="s">
        <v>19</v>
      </c>
      <c r="R29" s="505"/>
      <c r="S29" s="505"/>
      <c r="T29" s="506"/>
      <c r="U29" s="504" t="s">
        <v>18</v>
      </c>
      <c r="V29" s="505"/>
      <c r="W29" s="505"/>
      <c r="X29" s="506"/>
      <c r="Y29" s="504" t="s">
        <v>253</v>
      </c>
      <c r="Z29" s="505"/>
      <c r="AA29" s="505"/>
      <c r="AB29" s="506"/>
      <c r="AC29" s="504" t="s">
        <v>75</v>
      </c>
      <c r="AD29" s="505"/>
      <c r="AE29" s="505"/>
      <c r="AF29" s="506"/>
      <c r="AO29" s="221">
        <v>350</v>
      </c>
      <c r="AP29" s="221">
        <v>419</v>
      </c>
    </row>
    <row r="30" spans="1:42" ht="14.25" thickBot="1">
      <c r="A30" s="540"/>
      <c r="B30" s="541"/>
      <c r="C30" s="541"/>
      <c r="D30" s="541"/>
      <c r="E30" s="541"/>
      <c r="F30" s="541"/>
      <c r="G30" s="541"/>
      <c r="H30" s="541"/>
      <c r="I30" s="541"/>
      <c r="J30" s="541"/>
      <c r="K30" s="544"/>
      <c r="L30" s="545"/>
      <c r="M30" s="413" t="s">
        <v>254</v>
      </c>
      <c r="N30" s="414"/>
      <c r="O30" s="412" t="s">
        <v>255</v>
      </c>
      <c r="P30" s="372"/>
      <c r="Q30" s="413" t="s">
        <v>254</v>
      </c>
      <c r="R30" s="414"/>
      <c r="S30" s="412" t="s">
        <v>255</v>
      </c>
      <c r="T30" s="372"/>
      <c r="U30" s="413" t="s">
        <v>254</v>
      </c>
      <c r="V30" s="414"/>
      <c r="W30" s="412" t="s">
        <v>255</v>
      </c>
      <c r="X30" s="372"/>
      <c r="Y30" s="413" t="s">
        <v>254</v>
      </c>
      <c r="Z30" s="414"/>
      <c r="AA30" s="412" t="s">
        <v>255</v>
      </c>
      <c r="AB30" s="372"/>
      <c r="AC30" s="413" t="s">
        <v>254</v>
      </c>
      <c r="AD30" s="414"/>
      <c r="AE30" s="412" t="s">
        <v>255</v>
      </c>
      <c r="AF30" s="372"/>
      <c r="AO30" s="221">
        <v>420</v>
      </c>
      <c r="AP30" s="221">
        <v>489</v>
      </c>
    </row>
    <row r="31" spans="1:42" ht="20.25" customHeight="1" thickBot="1">
      <c r="A31" s="510" t="s">
        <v>256</v>
      </c>
      <c r="B31" s="511"/>
      <c r="C31" s="511"/>
      <c r="D31" s="511"/>
      <c r="E31" s="511"/>
      <c r="F31" s="511"/>
      <c r="G31" s="511"/>
      <c r="H31" s="511"/>
      <c r="I31" s="511"/>
      <c r="J31" s="511"/>
      <c r="K31" s="336" t="s">
        <v>279</v>
      </c>
      <c r="L31" s="336"/>
      <c r="M31" s="337"/>
      <c r="N31" s="332"/>
      <c r="O31" s="332"/>
      <c r="P31" s="333"/>
      <c r="Q31" s="331"/>
      <c r="R31" s="332"/>
      <c r="S31" s="332"/>
      <c r="T31" s="333"/>
      <c r="U31" s="331"/>
      <c r="V31" s="332"/>
      <c r="W31" s="332"/>
      <c r="X31" s="334"/>
      <c r="Y31" s="335"/>
      <c r="Z31" s="332"/>
      <c r="AA31" s="332"/>
      <c r="AB31" s="334"/>
      <c r="AC31" s="335"/>
      <c r="AD31" s="332"/>
      <c r="AE31" s="332"/>
      <c r="AF31" s="512"/>
      <c r="AO31" s="221">
        <v>490</v>
      </c>
      <c r="AP31" s="221">
        <v>559</v>
      </c>
    </row>
    <row r="32" spans="1:42" ht="16.5">
      <c r="A32" s="547" t="s">
        <v>257</v>
      </c>
      <c r="B32" s="548" t="s">
        <v>258</v>
      </c>
      <c r="C32" s="173" t="s">
        <v>281</v>
      </c>
      <c r="D32" s="173"/>
      <c r="E32" s="173"/>
      <c r="F32" s="173"/>
      <c r="G32" s="173"/>
      <c r="H32" s="173"/>
      <c r="I32" s="173"/>
      <c r="J32" s="173"/>
      <c r="K32" s="338"/>
      <c r="L32" s="339"/>
      <c r="M32" s="340">
        <f>IF($K32="○",VLOOKUP(AU9,単価表,12,0),0)</f>
        <v>0</v>
      </c>
      <c r="N32" s="329"/>
      <c r="O32" s="329">
        <f>IF($K32="○",VLOOKUP(AU9,単価表,15,0),0)</f>
        <v>0</v>
      </c>
      <c r="P32" s="341"/>
      <c r="Q32" s="328">
        <f>IF($K32="○",VLOOKUP(AU8,単価表,12,0),0)</f>
        <v>0</v>
      </c>
      <c r="R32" s="329"/>
      <c r="S32" s="329">
        <f>IF($K32="○",VLOOKUP(AU8,単価表,15,0),0)</f>
        <v>0</v>
      </c>
      <c r="T32" s="330"/>
      <c r="U32" s="340">
        <f>IF($K32="○",VLOOKUP(AU7,単価表,12,0),0)</f>
        <v>0</v>
      </c>
      <c r="V32" s="329"/>
      <c r="W32" s="329">
        <f>IF($K32="○",VLOOKUP(AU7,単価表,15,0),0)</f>
        <v>0</v>
      </c>
      <c r="X32" s="341"/>
      <c r="Y32" s="328">
        <f>IF($K32="○",VLOOKUP(AU6,単価表,12,0),0)</f>
        <v>0</v>
      </c>
      <c r="Z32" s="329"/>
      <c r="AA32" s="329">
        <f>IF($K32="○",VLOOKUP(AU6,単価表,15,0),0)</f>
        <v>0</v>
      </c>
      <c r="AB32" s="330"/>
      <c r="AC32" s="328">
        <f>IF($K32="○",VLOOKUP(AU5,単価表,12,0),0)</f>
        <v>0</v>
      </c>
      <c r="AD32" s="329"/>
      <c r="AE32" s="329">
        <f>IF($K32="○",VLOOKUP(AU5,単価表,15,0),0)</f>
        <v>0</v>
      </c>
      <c r="AF32" s="330"/>
      <c r="AO32" s="221">
        <v>560</v>
      </c>
      <c r="AP32" s="221">
        <v>629</v>
      </c>
    </row>
    <row r="33" spans="1:42" ht="16.5">
      <c r="A33" s="547"/>
      <c r="B33" s="548"/>
      <c r="C33" s="169" t="s">
        <v>259</v>
      </c>
      <c r="D33" s="169"/>
      <c r="E33" s="169"/>
      <c r="F33" s="169"/>
      <c r="G33" s="169"/>
      <c r="H33" s="169"/>
      <c r="I33" s="169"/>
      <c r="J33" s="169"/>
      <c r="K33" s="421"/>
      <c r="L33" s="422"/>
      <c r="M33" s="291">
        <f>IF($K33="○",VLOOKUP($AU$5,単価表,21,0),0)</f>
        <v>0</v>
      </c>
      <c r="N33" s="298"/>
      <c r="O33" s="410">
        <f>IF($K33="○",VLOOKUP($AU$5,単価表,21,0),0)</f>
        <v>0</v>
      </c>
      <c r="P33" s="411"/>
      <c r="Q33" s="297">
        <f>IF($K33="○",VLOOKUP($AU$5,単価表,21,0),0)</f>
        <v>0</v>
      </c>
      <c r="R33" s="298"/>
      <c r="S33" s="410">
        <f>IF($K33="○",VLOOKUP($AU$5,単価表,21,0),0)</f>
        <v>0</v>
      </c>
      <c r="T33" s="411"/>
      <c r="U33" s="297">
        <f>IF($K33="○",VLOOKUP($AU$5,単価表,21,0),0)</f>
        <v>0</v>
      </c>
      <c r="V33" s="298"/>
      <c r="W33" s="410">
        <f>IF($K33="○",VLOOKUP($AU$5,単価表,21,0),0)</f>
        <v>0</v>
      </c>
      <c r="X33" s="411"/>
      <c r="Y33" s="297">
        <f>IF($K33="○",VLOOKUP($AU$5,単価表,21,0),0)</f>
        <v>0</v>
      </c>
      <c r="Z33" s="298"/>
      <c r="AA33" s="410">
        <f>IF($K33="○",VLOOKUP($AU$5,単価表,21,0),0)</f>
        <v>0</v>
      </c>
      <c r="AB33" s="411"/>
      <c r="AC33" s="297">
        <f>IF($K33="○",VLOOKUP($AU$5,単価表,21,0),0)</f>
        <v>0</v>
      </c>
      <c r="AD33" s="298"/>
      <c r="AE33" s="410">
        <f>IF($K33="○",VLOOKUP($AU$5,単価表,21,0),0)</f>
        <v>0</v>
      </c>
      <c r="AF33" s="423"/>
      <c r="AO33" s="221">
        <v>630</v>
      </c>
      <c r="AP33" s="221">
        <v>699</v>
      </c>
    </row>
    <row r="34" spans="1:42" ht="16.5">
      <c r="A34" s="547"/>
      <c r="B34" s="548"/>
      <c r="C34" s="169" t="s">
        <v>260</v>
      </c>
      <c r="D34" s="169"/>
      <c r="E34" s="169"/>
      <c r="F34" s="169"/>
      <c r="G34" s="169"/>
      <c r="H34" s="169"/>
      <c r="I34" s="169"/>
      <c r="J34" s="169"/>
      <c r="K34" s="421"/>
      <c r="L34" s="422"/>
      <c r="M34" s="424"/>
      <c r="N34" s="425"/>
      <c r="O34" s="426"/>
      <c r="P34" s="424"/>
      <c r="Q34" s="427"/>
      <c r="R34" s="425"/>
      <c r="S34" s="426"/>
      <c r="T34" s="428"/>
      <c r="U34" s="424"/>
      <c r="V34" s="425"/>
      <c r="W34" s="426"/>
      <c r="X34" s="424"/>
      <c r="Y34" s="429">
        <f>IF($K34="○",VLOOKUP(AU6,単価表,24,0),0)</f>
        <v>0</v>
      </c>
      <c r="Z34" s="430"/>
      <c r="AA34" s="430">
        <f>IF($K34="○",VLOOKUP(AU6,単価表,24,0),0)</f>
        <v>0</v>
      </c>
      <c r="AB34" s="431"/>
      <c r="AC34" s="427"/>
      <c r="AD34" s="425"/>
      <c r="AE34" s="426"/>
      <c r="AF34" s="428"/>
      <c r="AO34" s="221">
        <v>700</v>
      </c>
      <c r="AP34" s="221">
        <v>469</v>
      </c>
    </row>
    <row r="35" spans="1:42" ht="16.5">
      <c r="A35" s="547"/>
      <c r="B35" s="548"/>
      <c r="C35" s="169" t="s">
        <v>284</v>
      </c>
      <c r="D35" s="169"/>
      <c r="E35" s="169"/>
      <c r="F35" s="169"/>
      <c r="G35" s="169"/>
      <c r="H35" s="169"/>
      <c r="I35" s="169"/>
      <c r="J35" s="169"/>
      <c r="K35" s="421"/>
      <c r="L35" s="422"/>
      <c r="M35" s="289">
        <f>IF($K35&gt;0,IF(VLOOKUP($AP$25,休日保育,4,1)/SUM($M$31:$AF$31)&lt;10,INT(VLOOKUP($AP$25,休日保育,4,1)/SUM($M$31:$AF$31)),ROUNDDOWN(VLOOKUP($AP$25,休日保育,4,1)/SUM($M$31:$AF$31),-1)),0)</f>
        <v>0</v>
      </c>
      <c r="N35" s="294"/>
      <c r="O35" s="289">
        <f>IF($K35&gt;0,IF(VLOOKUP($AP$25,休日保育,4,1)/SUM($M$31:$AF$31)&lt;10,INT(VLOOKUP($AP$25,休日保育,4,1)/SUM($M$31:$AF$31)),ROUNDDOWN(VLOOKUP($AP$25,休日保育,4,1)/SUM($M$31:$AF$31),-1)),0)</f>
        <v>0</v>
      </c>
      <c r="P35" s="289"/>
      <c r="Q35" s="290">
        <f>IF($K35&gt;0,IF(VLOOKUP($AP$25,休日保育,4,1)/SUM($M$31:$AF$31)&lt;10,INT(VLOOKUP($AP$25,休日保育,4,1)/SUM($M$31:$AF$31)),ROUNDDOWN(VLOOKUP($AP$25,休日保育,4,1)/SUM($M$31:$AF$31),-1)),0)</f>
        <v>0</v>
      </c>
      <c r="R35" s="291"/>
      <c r="S35" s="292">
        <f>IF($K35&gt;0,IF(VLOOKUP($AP$25,休日保育,4,1)/SUM($M$31:$AF$31)&lt;10,INT(VLOOKUP($AP$25,休日保育,4,1)/SUM($M$31:$AF$31)),ROUNDDOWN(VLOOKUP($AP$25,休日保育,4,1)/SUM($M$31:$AF$31),-1)),0)</f>
        <v>0</v>
      </c>
      <c r="T35" s="292"/>
      <c r="U35" s="290">
        <f>IF($K35&gt;0,IF(VLOOKUP($AP$25,休日保育,4,1)/SUM($M$31:$AF$31)&lt;10,INT(VLOOKUP($AP$25,休日保育,4,1)/SUM($M$31:$AF$31)),ROUNDDOWN(VLOOKUP($AP$25,休日保育,4,1)/SUM($M$31:$AF$31),-1)),0)</f>
        <v>0</v>
      </c>
      <c r="V35" s="291"/>
      <c r="W35" s="292">
        <f>IF($K35&gt;0,IF(VLOOKUP($AP$25,休日保育,4,1)/SUM($M$31:$AF$31)&lt;10,INT(VLOOKUP($AP$25,休日保育,4,1)/SUM($M$31:$AF$31)),ROUNDDOWN(VLOOKUP($AP$25,休日保育,4,1)/SUM($M$31:$AF$31),-1)),0)</f>
        <v>0</v>
      </c>
      <c r="X35" s="293"/>
      <c r="Y35" s="292">
        <f>IF($K35&gt;0,IF(VLOOKUP($AP$25,休日保育,4,1)/SUM($M$31:$AF$31)&lt;10,INT(VLOOKUP($AP$25,休日保育,4,1)/SUM($M$31:$AF$31)),ROUNDDOWN(VLOOKUP($AP$25,休日保育,4,1)/SUM($M$31:$AF$31),-1)),0)</f>
        <v>0</v>
      </c>
      <c r="Z35" s="291"/>
      <c r="AA35" s="292">
        <f>IF($K35&gt;0,IF(VLOOKUP($AP$25,休日保育,4,1)/SUM($M$31:$AF$31)&lt;10,INT(VLOOKUP($AP$25,休日保育,4,1)/SUM($M$31:$AF$31)),ROUNDDOWN(VLOOKUP($AP$25,休日保育,4,1)/SUM($M$31:$AF$31),-1)),0)</f>
        <v>0</v>
      </c>
      <c r="AB35" s="293"/>
      <c r="AC35" s="289">
        <f>IF($K35&gt;0,IF(VLOOKUP($AP$25,休日保育,4,1)/SUM($M$31:$AF$31)&lt;10,INT(VLOOKUP($AP$25,休日保育,4,1)/SUM($M$31:$AF$31)),ROUNDDOWN(VLOOKUP($AP$25,休日保育,4,1)/SUM($M$31:$AF$31),-1)),0)</f>
        <v>0</v>
      </c>
      <c r="AD35" s="294"/>
      <c r="AE35" s="289">
        <f>IF($K35&gt;0,IF(VLOOKUP($AP$25,休日保育,4,1)/SUM($M$31:$AF$31)&lt;10,INT(VLOOKUP($AP$25,休日保育,4,1)/SUM($M$31:$AF$31)),ROUNDDOWN(VLOOKUP($AP$25,休日保育,4,1)/SUM($M$31:$AF$31),-1)),0)</f>
        <v>0</v>
      </c>
      <c r="AF35" s="295"/>
      <c r="AO35" s="221">
        <v>770</v>
      </c>
      <c r="AP35" s="221">
        <v>839</v>
      </c>
    </row>
    <row r="36" spans="1:42" ht="16.5">
      <c r="A36" s="547"/>
      <c r="B36" s="548"/>
      <c r="C36" s="168" t="s">
        <v>261</v>
      </c>
      <c r="D36" s="169"/>
      <c r="E36" s="169"/>
      <c r="F36" s="169"/>
      <c r="G36" s="170"/>
      <c r="H36" s="169"/>
      <c r="I36" s="169"/>
      <c r="J36" s="169"/>
      <c r="K36" s="421"/>
      <c r="L36" s="422"/>
      <c r="M36" s="291">
        <f>IF($K36="○",VLOOKUP($AU$5,単価表,37,0),0)</f>
        <v>0</v>
      </c>
      <c r="N36" s="298"/>
      <c r="O36" s="291">
        <f>IF($K36="○",VLOOKUP($AU$5,単価表,37,0),0)</f>
        <v>0</v>
      </c>
      <c r="P36" s="296"/>
      <c r="Q36" s="297">
        <f>IF($K36="○",VLOOKUP($AU$5,単価表,37,0),0)</f>
        <v>0</v>
      </c>
      <c r="R36" s="298"/>
      <c r="S36" s="291">
        <f>IF($K36="○",VLOOKUP($AU$5,単価表,37,0),0)</f>
        <v>0</v>
      </c>
      <c r="T36" s="296"/>
      <c r="U36" s="297">
        <f>IF($K36="○",VLOOKUP($AU$5,単価表,37,0),0)</f>
        <v>0</v>
      </c>
      <c r="V36" s="298"/>
      <c r="W36" s="291">
        <f>IF($K36="○",VLOOKUP($AU$5,単価表,37,0),0)</f>
        <v>0</v>
      </c>
      <c r="X36" s="296"/>
      <c r="Y36" s="297">
        <f>IF($K36="○",VLOOKUP($AU$5,単価表,37,0),0)</f>
        <v>0</v>
      </c>
      <c r="Z36" s="298"/>
      <c r="AA36" s="291">
        <f>IF($K36="○",VLOOKUP($AU$5,単価表,37,0),0)</f>
        <v>0</v>
      </c>
      <c r="AB36" s="296"/>
      <c r="AC36" s="297">
        <f>IF($K36="○",VLOOKUP($AU$5,単価表,37,0),0)</f>
        <v>0</v>
      </c>
      <c r="AD36" s="298"/>
      <c r="AE36" s="291">
        <f>IF($K36="○",VLOOKUP($AU$5,単価表,37,0),0)</f>
        <v>0</v>
      </c>
      <c r="AF36" s="299"/>
      <c r="AO36" s="221">
        <v>840</v>
      </c>
      <c r="AP36" s="221">
        <v>909</v>
      </c>
    </row>
    <row r="37" spans="1:42" ht="17.25" thickBot="1">
      <c r="A37" s="547"/>
      <c r="B37" s="548"/>
      <c r="C37" s="174" t="s">
        <v>47</v>
      </c>
      <c r="D37" s="171"/>
      <c r="E37" s="171"/>
      <c r="F37" s="171"/>
      <c r="G37" s="175"/>
      <c r="H37" s="171"/>
      <c r="I37" s="171"/>
      <c r="J37" s="171"/>
      <c r="K37" s="300"/>
      <c r="L37" s="301"/>
      <c r="M37" s="302">
        <f>IF($K37="○",VLOOKUP($AU$5,単価表,49,0),0)</f>
        <v>0</v>
      </c>
      <c r="N37" s="303"/>
      <c r="O37" s="304">
        <f>IF($K37="○",VLOOKUP($AU$5,単価表,49,0),0)</f>
        <v>0</v>
      </c>
      <c r="P37" s="305"/>
      <c r="Q37" s="306">
        <f>IF($K37="○",VLOOKUP($AU$5,単価表,49,0),0)</f>
        <v>0</v>
      </c>
      <c r="R37" s="303"/>
      <c r="S37" s="304">
        <f>IF($K37="○",VLOOKUP($AU$5,単価表,49,0),0)</f>
        <v>0</v>
      </c>
      <c r="T37" s="305"/>
      <c r="U37" s="306">
        <f>IF($K37="○",VLOOKUP($AU$5,単価表,49,0),0)</f>
        <v>0</v>
      </c>
      <c r="V37" s="303"/>
      <c r="W37" s="304">
        <f>IF($K37="○",VLOOKUP($AU$5,単価表,49,0),0)</f>
        <v>0</v>
      </c>
      <c r="X37" s="305"/>
      <c r="Y37" s="306">
        <f>IF($K37="○",VLOOKUP($AU$5,単価表,49,0),0)</f>
        <v>0</v>
      </c>
      <c r="Z37" s="303"/>
      <c r="AA37" s="304">
        <f>IF($K37="○",VLOOKUP($AU$5,単価表,49,0),0)</f>
        <v>0</v>
      </c>
      <c r="AB37" s="305"/>
      <c r="AC37" s="306">
        <f>IF($K37="○",VLOOKUP($AU$5,単価表,49,0),0)</f>
        <v>0</v>
      </c>
      <c r="AD37" s="303"/>
      <c r="AE37" s="304">
        <f>IF($K37="○",VLOOKUP($AU$5,単価表,49,0),0)</f>
        <v>0</v>
      </c>
      <c r="AF37" s="436"/>
      <c r="AO37" s="221">
        <v>910</v>
      </c>
      <c r="AP37" s="221">
        <v>979</v>
      </c>
    </row>
    <row r="38" spans="1:42" ht="18" thickTop="1" thickBot="1">
      <c r="A38" s="547"/>
      <c r="B38" s="548"/>
      <c r="C38" s="16"/>
      <c r="D38" s="16"/>
      <c r="E38" s="16"/>
      <c r="F38" s="16"/>
      <c r="G38" s="176"/>
      <c r="H38" s="16"/>
      <c r="I38" s="16"/>
      <c r="J38" s="176"/>
      <c r="K38" s="432" t="s">
        <v>262</v>
      </c>
      <c r="L38" s="433"/>
      <c r="M38" s="434">
        <f>SUM(M32:N37)</f>
        <v>0</v>
      </c>
      <c r="N38" s="435"/>
      <c r="O38" s="444">
        <f>SUM(O32:P37)</f>
        <v>0</v>
      </c>
      <c r="P38" s="442"/>
      <c r="Q38" s="441">
        <f>SUM(Q32:R37)</f>
        <v>0</v>
      </c>
      <c r="R38" s="442"/>
      <c r="S38" s="435">
        <f>SUM(S32:T37)</f>
        <v>0</v>
      </c>
      <c r="T38" s="443"/>
      <c r="U38" s="434">
        <f>SUM(U32:V37)</f>
        <v>0</v>
      </c>
      <c r="V38" s="435"/>
      <c r="W38" s="444">
        <f>SUM(W32:X37)</f>
        <v>0</v>
      </c>
      <c r="X38" s="442"/>
      <c r="Y38" s="441">
        <f>SUM(Y32:Z37)</f>
        <v>0</v>
      </c>
      <c r="Z38" s="442"/>
      <c r="AA38" s="435">
        <f>SUM(AA32:AB37)</f>
        <v>0</v>
      </c>
      <c r="AB38" s="443"/>
      <c r="AC38" s="434">
        <f>SUM(AC32:AD37)</f>
        <v>0</v>
      </c>
      <c r="AD38" s="435"/>
      <c r="AE38" s="444">
        <f>SUM(AE32:AF37)</f>
        <v>0</v>
      </c>
      <c r="AF38" s="553"/>
      <c r="AO38" s="221">
        <v>980</v>
      </c>
      <c r="AP38" s="221">
        <v>1049</v>
      </c>
    </row>
    <row r="39" spans="1:42" ht="27.75" customHeight="1">
      <c r="A39" s="547"/>
      <c r="B39" s="549" t="s">
        <v>263</v>
      </c>
      <c r="C39" s="454" t="s">
        <v>264</v>
      </c>
      <c r="D39" s="454"/>
      <c r="E39" s="454"/>
      <c r="F39" s="454"/>
      <c r="G39" s="454"/>
      <c r="H39" s="454"/>
      <c r="I39" s="454"/>
      <c r="J39" s="454"/>
      <c r="K39" s="532"/>
      <c r="L39" s="533"/>
      <c r="M39" s="439">
        <f>-IF($K39="○",IF((M32+M34+M36)*$L$21*VLOOKUP($AU$7,単価表,53,0)&lt;10,INT((M32+M34+M36)*$L$21*VLOOKUP($AU$7,単価表,53,0)),ROUNDDOWN((M32+M34+M36)*$L$21*VLOOKUP($AU$7,単価表,53,0),-1)),0)</f>
        <v>0</v>
      </c>
      <c r="N39" s="438"/>
      <c r="O39" s="439">
        <f>-IF($K39="○",IF((O32+O34+O36)*$L$21*VLOOKUP($AU$7,単価表,53,0)&lt;10,INT((O32+O34+O36)*$L$21*VLOOKUP($AU$7,単価表,53,0)),ROUNDDOWN((O32+O34+O36)*$L$21*VLOOKUP($AU$7,単価表,53,0),-1)),0)</f>
        <v>0</v>
      </c>
      <c r="P39" s="439"/>
      <c r="Q39" s="437">
        <f>-IF($K39="○",IF((Q32+Q34+Q36)*$L$21*VLOOKUP($AU$7,単価表,53,0)&lt;10,INT((Q32+Q34+Q36)*$L$21*VLOOKUP($AU$7,単価表,53,0)),ROUNDDOWN((Q32+Q34+Q36)*$L$21*VLOOKUP($AU$7,単価表,53,0),-1)),0)</f>
        <v>0</v>
      </c>
      <c r="R39" s="438"/>
      <c r="S39" s="439">
        <f>-IF($K39="○",IF((S32+S34+S36)*$L$21*VLOOKUP($AU$7,単価表,53,0)&lt;10,INT((S32+S34+S36)*$L$21*VLOOKUP($AU$7,単価表,53,0)),ROUNDDOWN((S32+S34+S36)*$L$21*VLOOKUP($AU$7,単価表,53,0),-1)),0)</f>
        <v>0</v>
      </c>
      <c r="T39" s="439"/>
      <c r="U39" s="437">
        <f>-IF($K39="○",IF((U32+U34+U36)*$L$21*VLOOKUP($AU$7,単価表,53,0)&lt;10,INT((U32+U34+U36)*$L$21*VLOOKUP($AU$7,単価表,53,0)),ROUNDDOWN((U32+U34+U36)*$L$21*VLOOKUP($AU$7,単価表,53,0),-1)),0)</f>
        <v>0</v>
      </c>
      <c r="V39" s="438"/>
      <c r="W39" s="439">
        <f>-IF($K39="○",IF((W32+W34+W36)*$L$21*VLOOKUP($AU$7,単価表,53,0)&lt;10,INT((W32+W34+W36)*$L$21*VLOOKUP($AU$7,単価表,53,0)),ROUNDDOWN((W32+W34+W36)*$L$21*VLOOKUP($AU$7,単価表,53,0),-1)),0)</f>
        <v>0</v>
      </c>
      <c r="X39" s="439"/>
      <c r="Y39" s="437">
        <f>-IF($K39="○",IF((Y32+Y34+Y36)*$L$21*VLOOKUP($AU$7,単価表,53,0)&lt;10,INT((Y32+Y34+Y36)*$L$21*VLOOKUP($AU$7,単価表,53,0)),ROUNDDOWN((Y32+Y34+Y36)*$L$21*VLOOKUP($AU$7,単価表,53,0),-1)),0)</f>
        <v>0</v>
      </c>
      <c r="Z39" s="438"/>
      <c r="AA39" s="439">
        <f>-IF($K39="○",IF((AA32+AA34+AA36)*$L$21*VLOOKUP($AU$7,単価表,53,0)&lt;10,INT((AA32+AA34+AA36)*$L$21*VLOOKUP($AU$7,単価表,53,0)),ROUNDDOWN((AA32+AA34+AA36)*$L$21*VLOOKUP($AU$7,単価表,53,0),-1)),0)</f>
        <v>0</v>
      </c>
      <c r="AB39" s="439"/>
      <c r="AC39" s="437">
        <f>-IF($K39="○",IF((AC32+AC34+AC36)*$L$21*VLOOKUP($AU$7,単価表,53,0)&lt;10,INT((AC32+AC34+AC36)*$L$21*VLOOKUP($AU$7,単価表,53,0)),ROUNDDOWN((AC32+AC34+AC36)*$L$21*VLOOKUP($AU$7,単価表,53,0),-1)),0)</f>
        <v>0</v>
      </c>
      <c r="AD39" s="438"/>
      <c r="AE39" s="439">
        <f>-IF($K39="○",IF((AE32+AE34+AE36)*$L$21*VLOOKUP($AU$7,単価表,53,0)&lt;10,INT((AE32+AE34+AE36)*$L$21*VLOOKUP($AU$7,単価表,53,0)),ROUNDDOWN((AE32+AE34+AE36)*$L$21*VLOOKUP($AU$7,単価表,53,0),-1)),0)</f>
        <v>0</v>
      </c>
      <c r="AF39" s="440"/>
      <c r="AO39" s="221">
        <v>1050</v>
      </c>
      <c r="AP39" s="221">
        <v>1050</v>
      </c>
    </row>
    <row r="40" spans="1:42" ht="39" customHeight="1">
      <c r="A40" s="547"/>
      <c r="B40" s="550"/>
      <c r="C40" s="454" t="s">
        <v>265</v>
      </c>
      <c r="D40" s="454"/>
      <c r="E40" s="454"/>
      <c r="F40" s="454"/>
      <c r="G40" s="454"/>
      <c r="H40" s="454"/>
      <c r="I40" s="454"/>
      <c r="J40" s="454"/>
      <c r="K40" s="455">
        <f>K39</f>
        <v>0</v>
      </c>
      <c r="L40" s="456"/>
      <c r="M40" s="450">
        <f>-IF($K40="○",IF((M32+M34+M36)*$Q$21*VLOOKUP($AU$7,単価表,53,0)&lt;10,INT((M32+M34+M36)*$Q$21*VLOOKUP($AU$7,単価表,53,0)),ROUNDDOWN((M32+M34+M36)*$Q$21*VLOOKUP($AU$7,単価表,53,0),-1)),0)</f>
        <v>0</v>
      </c>
      <c r="N40" s="453"/>
      <c r="O40" s="450">
        <f>-IF($K40="○",IF((O32+O34+O36)*$Q$21*VLOOKUP($AU$7,単価表,53,0)&lt;10,INT((O32+O34+O36)*$Q$21*VLOOKUP($AU$7,単価表,53,0)),ROUNDDOWN((O32+O34+O36)*$Q$21*VLOOKUP($AU$7,単価表,53,0),-1)),0)</f>
        <v>0</v>
      </c>
      <c r="P40" s="451"/>
      <c r="Q40" s="452">
        <f>-IF($K40="○",IF((Q32+Q34+Q36)*$Q$21*VLOOKUP($AU$7,単価表,53,0)&lt;10,INT((Q32+Q34+Q36)*$Q$21*VLOOKUP($AU$7,単価表,53,0)),ROUNDDOWN((Q32+Q34+Q36)*$Q$21*VLOOKUP($AU$7,単価表,53,0),-1)),0)</f>
        <v>0</v>
      </c>
      <c r="R40" s="453"/>
      <c r="S40" s="450">
        <f>-IF($K40="○",IF((S32+S34+S36)*$Q$21*VLOOKUP($AU$7,単価表,53,0)&lt;10,INT((S32+S34+S36)*$Q$21*VLOOKUP($AU$7,単価表,53,0)),ROUNDDOWN((S32+S34+S36)*$Q$21*VLOOKUP($AU$7,単価表,53,0),-1)),0)</f>
        <v>0</v>
      </c>
      <c r="T40" s="451"/>
      <c r="U40" s="452">
        <f>-IF($K40="○",IF((U32+U34+U36)*$Q$21*VLOOKUP($AU$7,単価表,53,0)&lt;10,INT((U32+U34+U36)*$Q$21*VLOOKUP($AU$7,単価表,53,0)),ROUNDDOWN((U32+U34+U36)*$Q$21*VLOOKUP($AU$7,単価表,53,0),-1)),0)</f>
        <v>0</v>
      </c>
      <c r="V40" s="453"/>
      <c r="W40" s="450">
        <f>-IF($K40="○",IF((W32+W34+W36)*$Q$21*VLOOKUP($AU$7,単価表,53,0)&lt;10,INT((W32+W34+W36)*$Q$21*VLOOKUP($AU$7,単価表,53,0)),ROUNDDOWN((W32+W34+W36)*$Q$21*VLOOKUP($AU$7,単価表,53,0),-1)),0)</f>
        <v>0</v>
      </c>
      <c r="X40" s="451"/>
      <c r="Y40" s="452">
        <f>-IF($K40="○",IF((Y32+Y34+Y36)*$Q$21*VLOOKUP($AU$7,単価表,53,0)&lt;10,INT((Y32+Y34+Y36)*$Q$21*VLOOKUP($AU$7,単価表,53,0)),ROUNDDOWN((Y32+Y34+Y36)*$Q$21*VLOOKUP($AU$7,単価表,53,0),-1)),0)</f>
        <v>0</v>
      </c>
      <c r="Z40" s="453"/>
      <c r="AA40" s="450">
        <f>-IF($K40="○",IF((AA32+AA34+AA36)*$Q$21*VLOOKUP($AU$7,単価表,53,0)&lt;10,INT((AA32+AA34+AA36)*$Q$21*VLOOKUP($AU$7,単価表,53,0)),ROUNDDOWN((AA32+AA34+AA36)*$Q$21*VLOOKUP($AU$7,単価表,53,0),-1)),0)</f>
        <v>0</v>
      </c>
      <c r="AB40" s="451"/>
      <c r="AC40" s="452">
        <f>-IF($K40="○",IF((AC32+AC34+AC36)*$Q$21*VLOOKUP($AU$7,単価表,53,0)&lt;10,INT((AC32+AC34+AC36)*$Q$21*VLOOKUP($AU$7,単価表,53,0)),ROUNDDOWN((AC32+AC34+AC36)*$Q$21*VLOOKUP($AU$7,単価表,53,0),-1)),0)</f>
        <v>0</v>
      </c>
      <c r="AD40" s="453"/>
      <c r="AE40" s="450">
        <f>-IF($K40="○",IF((AE32+AE34+AE36)*$Q$21*VLOOKUP($AU$7,単価表,53,0)&lt;10,INT((AE32+AE34+AE36)*$Q$21*VLOOKUP($AU$7,単価表,53,0)),ROUNDDOWN((AE32+AE34+AE36)*$Q$21*VLOOKUP($AU$7,単価表,53,0),-1)),0)</f>
        <v>0</v>
      </c>
      <c r="AF40" s="457"/>
    </row>
    <row r="41" spans="1:42" ht="17.25" thickBot="1">
      <c r="A41" s="547"/>
      <c r="B41" s="550"/>
      <c r="C41" s="447" t="s">
        <v>266</v>
      </c>
      <c r="D41" s="447"/>
      <c r="E41" s="447"/>
      <c r="F41" s="447"/>
      <c r="G41" s="447"/>
      <c r="H41" s="447"/>
      <c r="I41" s="447"/>
      <c r="J41" s="447"/>
      <c r="K41" s="448" t="s">
        <v>267</v>
      </c>
      <c r="L41" s="449"/>
      <c r="M41" s="458"/>
      <c r="N41" s="459"/>
      <c r="O41" s="460"/>
      <c r="P41" s="458"/>
      <c r="Q41" s="461"/>
      <c r="R41" s="459"/>
      <c r="S41" s="460"/>
      <c r="T41" s="552"/>
      <c r="U41" s="458"/>
      <c r="V41" s="459"/>
      <c r="W41" s="460"/>
      <c r="X41" s="458"/>
      <c r="Y41" s="461"/>
      <c r="Z41" s="459"/>
      <c r="AA41" s="460"/>
      <c r="AB41" s="552"/>
      <c r="AC41" s="461"/>
      <c r="AD41" s="459"/>
      <c r="AE41" s="460"/>
      <c r="AF41" s="552"/>
    </row>
    <row r="42" spans="1:42" ht="17.25" thickTop="1">
      <c r="A42" s="547"/>
      <c r="B42" s="550"/>
      <c r="C42" s="486" t="s">
        <v>268</v>
      </c>
      <c r="D42" s="487"/>
      <c r="E42" s="487"/>
      <c r="F42" s="487"/>
      <c r="G42" s="487"/>
      <c r="H42" s="487"/>
      <c r="I42" s="487"/>
      <c r="J42" s="487"/>
      <c r="K42" s="487"/>
      <c r="L42" s="488"/>
      <c r="M42" s="485">
        <f>M39</f>
        <v>0</v>
      </c>
      <c r="N42" s="467"/>
      <c r="O42" s="467">
        <f>O39</f>
        <v>0</v>
      </c>
      <c r="P42" s="468"/>
      <c r="Q42" s="485">
        <f>Q39</f>
        <v>0</v>
      </c>
      <c r="R42" s="467"/>
      <c r="S42" s="467">
        <f>S39</f>
        <v>0</v>
      </c>
      <c r="T42" s="483"/>
      <c r="U42" s="466">
        <f>U39</f>
        <v>0</v>
      </c>
      <c r="V42" s="467"/>
      <c r="W42" s="467">
        <f>W39</f>
        <v>0</v>
      </c>
      <c r="X42" s="468"/>
      <c r="Y42" s="485">
        <f>Y39</f>
        <v>0</v>
      </c>
      <c r="Z42" s="467"/>
      <c r="AA42" s="467">
        <f>AA39</f>
        <v>0</v>
      </c>
      <c r="AB42" s="483"/>
      <c r="AC42" s="485">
        <f>AC39</f>
        <v>0</v>
      </c>
      <c r="AD42" s="467"/>
      <c r="AE42" s="467">
        <f>AE39</f>
        <v>0</v>
      </c>
      <c r="AF42" s="483"/>
    </row>
    <row r="43" spans="1:42" ht="17.25" thickBot="1">
      <c r="A43" s="547"/>
      <c r="B43" s="551"/>
      <c r="C43" s="462" t="s">
        <v>269</v>
      </c>
      <c r="D43" s="432"/>
      <c r="E43" s="432"/>
      <c r="F43" s="432"/>
      <c r="G43" s="432"/>
      <c r="H43" s="432"/>
      <c r="I43" s="432"/>
      <c r="J43" s="432"/>
      <c r="K43" s="432"/>
      <c r="L43" s="463"/>
      <c r="M43" s="464">
        <f>M40</f>
        <v>0</v>
      </c>
      <c r="N43" s="465"/>
      <c r="O43" s="465">
        <f>O40</f>
        <v>0</v>
      </c>
      <c r="P43" s="478"/>
      <c r="Q43" s="464">
        <f>Q40</f>
        <v>0</v>
      </c>
      <c r="R43" s="465"/>
      <c r="S43" s="465">
        <f>S40</f>
        <v>0</v>
      </c>
      <c r="T43" s="479"/>
      <c r="U43" s="480">
        <f>U40</f>
        <v>0</v>
      </c>
      <c r="V43" s="465"/>
      <c r="W43" s="465">
        <f>W40</f>
        <v>0</v>
      </c>
      <c r="X43" s="478"/>
      <c r="Y43" s="464">
        <f>Y40</f>
        <v>0</v>
      </c>
      <c r="Z43" s="465"/>
      <c r="AA43" s="465">
        <f>AA40</f>
        <v>0</v>
      </c>
      <c r="AB43" s="479"/>
      <c r="AC43" s="464">
        <f>AC40</f>
        <v>0</v>
      </c>
      <c r="AD43" s="465"/>
      <c r="AE43" s="465">
        <f>AE40</f>
        <v>0</v>
      </c>
      <c r="AF43" s="479"/>
    </row>
    <row r="44" spans="1:42" ht="16.5">
      <c r="A44" s="547"/>
      <c r="B44" s="528" t="s">
        <v>270</v>
      </c>
      <c r="C44" s="177" t="s">
        <v>127</v>
      </c>
      <c r="D44" s="177"/>
      <c r="E44" s="177"/>
      <c r="F44" s="177"/>
      <c r="G44" s="178"/>
      <c r="H44" s="177"/>
      <c r="I44" s="177"/>
      <c r="J44" s="177"/>
      <c r="K44" s="532"/>
      <c r="L44" s="533"/>
      <c r="M44" s="316">
        <f>IF($K44="○",IF(AP44/SUM($M$31:$AF$31)&lt;10,INT(AP44/SUM($M$31:$AF$31)),ROUNDDOWN(AP44/SUM($M$31:$AF$31),-1)),0)</f>
        <v>0</v>
      </c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8"/>
      <c r="AN44" s="221" t="s">
        <v>303</v>
      </c>
      <c r="AP44" s="221">
        <v>2560</v>
      </c>
    </row>
    <row r="45" spans="1:42" ht="16.5">
      <c r="A45" s="547"/>
      <c r="B45" s="528"/>
      <c r="C45" s="169" t="s">
        <v>135</v>
      </c>
      <c r="D45" s="169"/>
      <c r="E45" s="169"/>
      <c r="F45" s="169"/>
      <c r="G45" s="170"/>
      <c r="H45" s="169"/>
      <c r="I45" s="169"/>
      <c r="J45" s="169"/>
      <c r="K45" s="421"/>
      <c r="L45" s="422"/>
      <c r="M45" s="319">
        <f>IF($K45="A",IF(AP45/SUM(M31:AF31)&lt;10,INT(AP45/SUM(M31:AF31)),ROUNDDOWN(AP45/SUM(M31:AF31),-1)),IF($K45="B",IF(AP46/SUM(M31:AF31)&lt;10,INT(AP46/SUM(M31:AF31)),ROUNDDOWN(AP46/SUM(M31:AF31),-1)),0))</f>
        <v>0</v>
      </c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1"/>
      <c r="AN45" s="221" t="s">
        <v>304</v>
      </c>
      <c r="AO45" s="221" t="s">
        <v>305</v>
      </c>
      <c r="AP45" s="221">
        <v>490</v>
      </c>
    </row>
    <row r="46" spans="1:42" ht="17.25" thickBot="1">
      <c r="A46" s="547"/>
      <c r="B46" s="528"/>
      <c r="C46" s="171" t="s">
        <v>271</v>
      </c>
      <c r="D46" s="171"/>
      <c r="E46" s="171"/>
      <c r="F46" s="171"/>
      <c r="G46" s="175"/>
      <c r="H46" s="171"/>
      <c r="I46" s="171"/>
      <c r="J46" s="171"/>
      <c r="K46" s="534"/>
      <c r="L46" s="535"/>
      <c r="M46" s="286">
        <f>IF($K46="○",IF(AP47/SUM($M$31:$AF$31)&lt;10,INT(AP47/SUM($M$31:$AF$31)),ROUNDDOWN(AP47/SUM($M$31:$AF$31),-1)),0)</f>
        <v>0</v>
      </c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8"/>
      <c r="AO46" s="221" t="s">
        <v>306</v>
      </c>
      <c r="AP46" s="221">
        <v>330</v>
      </c>
    </row>
    <row r="47" spans="1:42" ht="17.25" thickTop="1">
      <c r="A47" s="547"/>
      <c r="B47" s="528"/>
      <c r="C47" s="16"/>
      <c r="D47" s="16"/>
      <c r="E47" s="16"/>
      <c r="F47" s="16"/>
      <c r="G47" s="176"/>
      <c r="H47" s="16"/>
      <c r="I47" s="16"/>
      <c r="J47" s="16"/>
      <c r="K47" s="529" t="s">
        <v>272</v>
      </c>
      <c r="L47" s="530"/>
      <c r="M47" s="322">
        <f>SUM(M44:AF46)</f>
        <v>0</v>
      </c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  <c r="AF47" s="324"/>
      <c r="AN47" s="221" t="s">
        <v>307</v>
      </c>
      <c r="AP47" s="221">
        <v>460</v>
      </c>
    </row>
    <row r="48" spans="1:42" ht="17.25">
      <c r="A48" s="481" t="s">
        <v>273</v>
      </c>
      <c r="B48" s="482"/>
      <c r="C48" s="482"/>
      <c r="D48" s="482"/>
      <c r="E48" s="482"/>
      <c r="F48" s="482"/>
      <c r="G48" s="482"/>
      <c r="H48" s="482"/>
      <c r="I48" s="482"/>
      <c r="J48" s="482"/>
      <c r="K48" s="482"/>
      <c r="L48" s="179" t="s">
        <v>280</v>
      </c>
      <c r="M48" s="484">
        <f>M38+$M$47</f>
        <v>0</v>
      </c>
      <c r="N48" s="445"/>
      <c r="O48" s="445">
        <f>O38+$M$47</f>
        <v>0</v>
      </c>
      <c r="P48" s="446"/>
      <c r="Q48" s="484">
        <f>Q38+$M$47</f>
        <v>0</v>
      </c>
      <c r="R48" s="445"/>
      <c r="S48" s="445">
        <f>S38+$M$47</f>
        <v>0</v>
      </c>
      <c r="T48" s="446"/>
      <c r="U48" s="484">
        <f>U38+$M$47</f>
        <v>0</v>
      </c>
      <c r="V48" s="445"/>
      <c r="W48" s="445">
        <f>W38+$M$47</f>
        <v>0</v>
      </c>
      <c r="X48" s="446"/>
      <c r="Y48" s="484">
        <f>Y38+$M$47</f>
        <v>0</v>
      </c>
      <c r="Z48" s="445"/>
      <c r="AA48" s="445">
        <f>AA38+$M$47</f>
        <v>0</v>
      </c>
      <c r="AB48" s="446"/>
      <c r="AC48" s="484">
        <f>AC38+$M$47</f>
        <v>0</v>
      </c>
      <c r="AD48" s="445"/>
      <c r="AE48" s="445">
        <f>AE38+$M$47</f>
        <v>0</v>
      </c>
      <c r="AF48" s="446"/>
    </row>
    <row r="49" spans="1:41" ht="17.25">
      <c r="A49" s="472" t="s">
        <v>274</v>
      </c>
      <c r="B49" s="473"/>
      <c r="C49" s="473"/>
      <c r="D49" s="473"/>
      <c r="E49" s="473"/>
      <c r="F49" s="473"/>
      <c r="G49" s="473"/>
      <c r="H49" s="473"/>
      <c r="I49" s="473"/>
      <c r="J49" s="473"/>
      <c r="K49" s="473"/>
      <c r="L49" s="474"/>
      <c r="M49" s="484">
        <f>M48*M31</f>
        <v>0</v>
      </c>
      <c r="N49" s="445"/>
      <c r="O49" s="445">
        <f>O48*O31</f>
        <v>0</v>
      </c>
      <c r="P49" s="446"/>
      <c r="Q49" s="484">
        <f>Q48*Q31</f>
        <v>0</v>
      </c>
      <c r="R49" s="445"/>
      <c r="S49" s="445">
        <f>S48*S31</f>
        <v>0</v>
      </c>
      <c r="T49" s="446"/>
      <c r="U49" s="484">
        <f>U48*U31</f>
        <v>0</v>
      </c>
      <c r="V49" s="531"/>
      <c r="W49" s="445">
        <f>W48*W31</f>
        <v>0</v>
      </c>
      <c r="X49" s="445"/>
      <c r="Y49" s="484">
        <f>Y48*Y31</f>
        <v>0</v>
      </c>
      <c r="Z49" s="445"/>
      <c r="AA49" s="513">
        <f>AA48*AA31</f>
        <v>0</v>
      </c>
      <c r="AB49" s="445"/>
      <c r="AC49" s="484">
        <f>AC48*AC31</f>
        <v>0</v>
      </c>
      <c r="AD49" s="531"/>
      <c r="AE49" s="445">
        <f>AE48*AE31</f>
        <v>0</v>
      </c>
      <c r="AF49" s="446"/>
    </row>
    <row r="50" spans="1:41" ht="17.25">
      <c r="A50" s="514" t="s">
        <v>275</v>
      </c>
      <c r="B50" s="515"/>
      <c r="C50" s="515"/>
      <c r="D50" s="515"/>
      <c r="E50" s="515"/>
      <c r="F50" s="515"/>
      <c r="G50" s="515"/>
      <c r="H50" s="515"/>
      <c r="I50" s="515"/>
      <c r="J50" s="515"/>
      <c r="K50" s="515"/>
      <c r="L50" s="516"/>
      <c r="M50" s="469">
        <f>M51+M52</f>
        <v>0</v>
      </c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  <c r="AB50" s="470"/>
      <c r="AC50" s="470"/>
      <c r="AD50" s="470"/>
      <c r="AE50" s="470"/>
      <c r="AF50" s="471"/>
    </row>
    <row r="51" spans="1:41" ht="17.25">
      <c r="A51" s="180"/>
      <c r="B51" s="472" t="s">
        <v>276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4"/>
      <c r="M51" s="475">
        <f>SUM(M49:AF49)*L21*G21+SUMPRODUCT(M31:AF31,M42:AF42)*G21</f>
        <v>0</v>
      </c>
      <c r="N51" s="476"/>
      <c r="O51" s="476"/>
      <c r="P51" s="476"/>
      <c r="Q51" s="476"/>
      <c r="R51" s="476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7"/>
    </row>
    <row r="52" spans="1:41" ht="17.25">
      <c r="A52" s="184"/>
      <c r="B52" s="472" t="s">
        <v>277</v>
      </c>
      <c r="C52" s="473"/>
      <c r="D52" s="473"/>
      <c r="E52" s="473"/>
      <c r="F52" s="473"/>
      <c r="G52" s="473"/>
      <c r="H52" s="473"/>
      <c r="I52" s="473"/>
      <c r="J52" s="473"/>
      <c r="K52" s="473"/>
      <c r="L52" s="474"/>
      <c r="M52" s="475">
        <f>SUM(M49:AF49)*G21*Q21+SUMPRODUCT(M31:AF31,M43:AF43)*G21</f>
        <v>0</v>
      </c>
      <c r="N52" s="476"/>
      <c r="O52" s="476"/>
      <c r="P52" s="476"/>
      <c r="Q52" s="476"/>
      <c r="R52" s="476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7"/>
    </row>
    <row r="53" spans="1:41" ht="19.5" customHeight="1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2"/>
      <c r="N53" s="182"/>
      <c r="O53" s="182"/>
      <c r="P53" s="182"/>
      <c r="Q53" s="182"/>
      <c r="R53" s="499">
        <f>AC1</f>
        <v>0</v>
      </c>
      <c r="S53" s="499"/>
      <c r="T53" s="499"/>
      <c r="U53" s="182" t="s">
        <v>312</v>
      </c>
      <c r="V53" s="500">
        <f>V5</f>
        <v>0</v>
      </c>
      <c r="W53" s="500"/>
      <c r="X53" s="500"/>
      <c r="Y53" s="500"/>
      <c r="Z53" s="500"/>
      <c r="AA53" s="500"/>
      <c r="AB53" s="500"/>
      <c r="AC53" s="500"/>
      <c r="AD53" s="500"/>
      <c r="AE53" s="500"/>
      <c r="AF53" s="500"/>
    </row>
    <row r="54" spans="1:41" s="3" customFormat="1" ht="15" customHeight="1" thickBot="1">
      <c r="A54" s="3" t="s">
        <v>315</v>
      </c>
      <c r="AE54" s="20"/>
      <c r="AF54" s="21"/>
      <c r="AG54" s="21"/>
    </row>
    <row r="55" spans="1:41" ht="16.5">
      <c r="A55" s="495" t="s">
        <v>313</v>
      </c>
      <c r="B55" s="496"/>
      <c r="C55" s="496"/>
      <c r="D55" s="496"/>
      <c r="E55" s="496"/>
      <c r="F55" s="496"/>
      <c r="G55" s="496"/>
      <c r="H55" s="496"/>
      <c r="I55" s="496"/>
      <c r="J55" s="496"/>
      <c r="K55" s="338"/>
      <c r="L55" s="339"/>
      <c r="M55" s="497"/>
      <c r="N55" s="497"/>
      <c r="O55" s="497"/>
      <c r="P55" s="498"/>
      <c r="Q55" s="492">
        <f>IF($K55="○",AO56,0)</f>
        <v>0</v>
      </c>
      <c r="R55" s="493"/>
      <c r="S55" s="493"/>
      <c r="T55" s="494"/>
      <c r="U55" s="492">
        <f>IF($K55="○",AO57,0)</f>
        <v>0</v>
      </c>
      <c r="V55" s="493"/>
      <c r="W55" s="493"/>
      <c r="X55" s="494"/>
      <c r="Y55" s="489"/>
      <c r="Z55" s="490"/>
      <c r="AA55" s="490"/>
      <c r="AB55" s="491"/>
      <c r="AC55" s="492">
        <f>IF($K55="○",AO58,0)</f>
        <v>0</v>
      </c>
      <c r="AD55" s="493"/>
      <c r="AE55" s="493"/>
      <c r="AF55" s="494"/>
      <c r="AN55" s="221" t="s">
        <v>308</v>
      </c>
    </row>
    <row r="56" spans="1:41" ht="17.25" thickBot="1">
      <c r="A56" s="217" t="s">
        <v>286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84" t="str">
        <f>IF(K35&gt;0,"○","－")</f>
        <v>－</v>
      </c>
      <c r="L56" s="285"/>
      <c r="M56" s="286">
        <f>IF($K$56="○",VLOOKUP($AP$25,市休日保育,6,1),0)</f>
        <v>0</v>
      </c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8"/>
      <c r="AN56" s="221" t="s">
        <v>309</v>
      </c>
      <c r="AO56" s="221">
        <v>370</v>
      </c>
    </row>
    <row r="57" spans="1:41" ht="17.25" thickTop="1">
      <c r="A57" s="517" t="s">
        <v>278</v>
      </c>
      <c r="B57" s="518"/>
      <c r="C57" s="518"/>
      <c r="D57" s="518"/>
      <c r="E57" s="518"/>
      <c r="F57" s="518"/>
      <c r="G57" s="518"/>
      <c r="H57" s="518"/>
      <c r="I57" s="518"/>
      <c r="J57" s="518"/>
      <c r="K57" s="519" t="s">
        <v>314</v>
      </c>
      <c r="L57" s="520"/>
      <c r="M57" s="521"/>
      <c r="N57" s="522"/>
      <c r="O57" s="522"/>
      <c r="P57" s="523"/>
      <c r="Q57" s="434">
        <f>SUM(Q31:T31)*SUM(Q55:T55)</f>
        <v>0</v>
      </c>
      <c r="R57" s="435"/>
      <c r="S57" s="435"/>
      <c r="T57" s="524"/>
      <c r="U57" s="434">
        <f>SUM(U31:X31)*SUM(U55:X55)</f>
        <v>0</v>
      </c>
      <c r="V57" s="435"/>
      <c r="W57" s="435"/>
      <c r="X57" s="524"/>
      <c r="Y57" s="525"/>
      <c r="Z57" s="526"/>
      <c r="AA57" s="526"/>
      <c r="AB57" s="527"/>
      <c r="AC57" s="434">
        <f>SUM(AC31:AF31)*SUM(AC55:AF55)</f>
        <v>0</v>
      </c>
      <c r="AD57" s="435"/>
      <c r="AE57" s="435"/>
      <c r="AF57" s="524"/>
      <c r="AN57" s="221" t="s">
        <v>311</v>
      </c>
      <c r="AO57" s="221">
        <v>140</v>
      </c>
    </row>
    <row r="58" spans="1:41" ht="16.5">
      <c r="A58" s="219" t="s">
        <v>275</v>
      </c>
      <c r="B58" s="220"/>
      <c r="C58" s="220"/>
      <c r="D58" s="220"/>
      <c r="E58" s="220"/>
      <c r="F58" s="220"/>
      <c r="G58" s="220"/>
      <c r="H58" s="220"/>
      <c r="I58" s="220"/>
      <c r="J58" s="178"/>
      <c r="K58" s="183"/>
      <c r="L58" s="178"/>
      <c r="M58" s="501">
        <f>M59+M60</f>
        <v>0</v>
      </c>
      <c r="N58" s="502"/>
      <c r="O58" s="502"/>
      <c r="P58" s="502"/>
      <c r="Q58" s="502"/>
      <c r="R58" s="502"/>
      <c r="S58" s="502"/>
      <c r="T58" s="502"/>
      <c r="U58" s="502"/>
      <c r="V58" s="502"/>
      <c r="W58" s="502"/>
      <c r="X58" s="502"/>
      <c r="Y58" s="502"/>
      <c r="Z58" s="502"/>
      <c r="AA58" s="502"/>
      <c r="AB58" s="502"/>
      <c r="AC58" s="502"/>
      <c r="AD58" s="502"/>
      <c r="AE58" s="502"/>
      <c r="AF58" s="503"/>
      <c r="AN58" s="221" t="s">
        <v>310</v>
      </c>
      <c r="AO58" s="221">
        <v>30</v>
      </c>
    </row>
    <row r="59" spans="1:41" ht="16.5">
      <c r="A59" s="180"/>
      <c r="B59" s="472" t="s">
        <v>12</v>
      </c>
      <c r="C59" s="473"/>
      <c r="D59" s="473"/>
      <c r="E59" s="473"/>
      <c r="F59" s="473"/>
      <c r="G59" s="473"/>
      <c r="H59" s="473"/>
      <c r="I59" s="473"/>
      <c r="J59" s="473"/>
      <c r="K59" s="473"/>
      <c r="L59" s="474"/>
      <c r="M59" s="507">
        <f>(SUM(M57:AF57)+M56)*G21*L21</f>
        <v>0</v>
      </c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9"/>
    </row>
    <row r="60" spans="1:41" ht="16.5">
      <c r="A60" s="184"/>
      <c r="B60" s="472" t="s">
        <v>22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4"/>
      <c r="M60" s="507">
        <f>(SUM(M57:AF57)+M56)*G21*Q21</f>
        <v>0</v>
      </c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9"/>
    </row>
    <row r="62" spans="1:41" ht="17.25" customHeight="1"/>
  </sheetData>
  <sheetProtection password="9207" sheet="1" objects="1" scenarios="1"/>
  <mergeCells count="263">
    <mergeCell ref="A27:J30"/>
    <mergeCell ref="K27:L30"/>
    <mergeCell ref="M27:AF28"/>
    <mergeCell ref="A32:A47"/>
    <mergeCell ref="B32:B38"/>
    <mergeCell ref="B39:B43"/>
    <mergeCell ref="S41:T41"/>
    <mergeCell ref="AE41:AF41"/>
    <mergeCell ref="U41:V41"/>
    <mergeCell ref="W41:X41"/>
    <mergeCell ref="Y41:Z41"/>
    <mergeCell ref="AA41:AB41"/>
    <mergeCell ref="AC41:AD41"/>
    <mergeCell ref="O38:P38"/>
    <mergeCell ref="O42:P42"/>
    <mergeCell ref="Q42:R42"/>
    <mergeCell ref="S42:T42"/>
    <mergeCell ref="AA38:AB38"/>
    <mergeCell ref="AC38:AD38"/>
    <mergeCell ref="AE38:AF38"/>
    <mergeCell ref="C39:J39"/>
    <mergeCell ref="K39:L39"/>
    <mergeCell ref="M39:N39"/>
    <mergeCell ref="O39:P39"/>
    <mergeCell ref="A57:J57"/>
    <mergeCell ref="K57:L57"/>
    <mergeCell ref="M57:P57"/>
    <mergeCell ref="Q57:T57"/>
    <mergeCell ref="U57:X57"/>
    <mergeCell ref="Y57:AB57"/>
    <mergeCell ref="AC57:AF57"/>
    <mergeCell ref="Y43:Z43"/>
    <mergeCell ref="AA43:AB43"/>
    <mergeCell ref="AC43:AD43"/>
    <mergeCell ref="AE43:AF43"/>
    <mergeCell ref="B44:B47"/>
    <mergeCell ref="K47:L47"/>
    <mergeCell ref="AC49:AD49"/>
    <mergeCell ref="M49:N49"/>
    <mergeCell ref="O49:P49"/>
    <mergeCell ref="Q49:R49"/>
    <mergeCell ref="S49:T49"/>
    <mergeCell ref="U49:V49"/>
    <mergeCell ref="W49:X49"/>
    <mergeCell ref="Y49:Z49"/>
    <mergeCell ref="K44:L44"/>
    <mergeCell ref="K45:L45"/>
    <mergeCell ref="K46:L46"/>
    <mergeCell ref="M58:AF58"/>
    <mergeCell ref="M29:P29"/>
    <mergeCell ref="Q29:T29"/>
    <mergeCell ref="U29:X29"/>
    <mergeCell ref="Y29:AB29"/>
    <mergeCell ref="AC29:AF29"/>
    <mergeCell ref="B59:L59"/>
    <mergeCell ref="M59:AF59"/>
    <mergeCell ref="B60:L60"/>
    <mergeCell ref="M60:AF60"/>
    <mergeCell ref="AE49:AF49"/>
    <mergeCell ref="A49:L49"/>
    <mergeCell ref="A31:J31"/>
    <mergeCell ref="O31:P31"/>
    <mergeCell ref="Y30:Z30"/>
    <mergeCell ref="AA30:AB30"/>
    <mergeCell ref="AC30:AD30"/>
    <mergeCell ref="AA31:AB31"/>
    <mergeCell ref="AC31:AD31"/>
    <mergeCell ref="AE31:AF31"/>
    <mergeCell ref="AE30:AF30"/>
    <mergeCell ref="M30:N30"/>
    <mergeCell ref="AA49:AB49"/>
    <mergeCell ref="A50:L50"/>
    <mergeCell ref="Y55:AB55"/>
    <mergeCell ref="AC55:AF55"/>
    <mergeCell ref="A55:J55"/>
    <mergeCell ref="K55:L55"/>
    <mergeCell ref="M55:P55"/>
    <mergeCell ref="Q55:T55"/>
    <mergeCell ref="U55:X55"/>
    <mergeCell ref="B52:L52"/>
    <mergeCell ref="M52:AF52"/>
    <mergeCell ref="R53:T53"/>
    <mergeCell ref="V53:AF53"/>
    <mergeCell ref="M50:AF50"/>
    <mergeCell ref="B51:L51"/>
    <mergeCell ref="M51:AF51"/>
    <mergeCell ref="O43:P43"/>
    <mergeCell ref="Q43:R43"/>
    <mergeCell ref="S43:T43"/>
    <mergeCell ref="U43:V43"/>
    <mergeCell ref="A48:K48"/>
    <mergeCell ref="AE42:AF42"/>
    <mergeCell ref="M48:N48"/>
    <mergeCell ref="O48:P48"/>
    <mergeCell ref="Q48:R48"/>
    <mergeCell ref="S48:T48"/>
    <mergeCell ref="U48:V48"/>
    <mergeCell ref="W48:X48"/>
    <mergeCell ref="W43:X43"/>
    <mergeCell ref="Y48:Z48"/>
    <mergeCell ref="AA48:AB48"/>
    <mergeCell ref="Y42:Z42"/>
    <mergeCell ref="AA42:AB42"/>
    <mergeCell ref="AC42:AD42"/>
    <mergeCell ref="AC48:AD48"/>
    <mergeCell ref="C42:L42"/>
    <mergeCell ref="M42:N42"/>
    <mergeCell ref="AE48:AF48"/>
    <mergeCell ref="C41:J41"/>
    <mergeCell ref="K41:L41"/>
    <mergeCell ref="S40:T40"/>
    <mergeCell ref="U40:V40"/>
    <mergeCell ref="W40:X40"/>
    <mergeCell ref="Y40:Z40"/>
    <mergeCell ref="AA40:AB40"/>
    <mergeCell ref="C40:J40"/>
    <mergeCell ref="K40:L40"/>
    <mergeCell ref="M40:N40"/>
    <mergeCell ref="O40:P40"/>
    <mergeCell ref="Q40:R40"/>
    <mergeCell ref="AC40:AD40"/>
    <mergeCell ref="AE40:AF40"/>
    <mergeCell ref="M41:N41"/>
    <mergeCell ref="O41:P41"/>
    <mergeCell ref="Q41:R41"/>
    <mergeCell ref="C43:L43"/>
    <mergeCell ref="M43:N43"/>
    <mergeCell ref="U42:V42"/>
    <mergeCell ref="W42:X42"/>
    <mergeCell ref="Q39:R39"/>
    <mergeCell ref="S39:T39"/>
    <mergeCell ref="U39:V39"/>
    <mergeCell ref="W39:X39"/>
    <mergeCell ref="Y39:Z39"/>
    <mergeCell ref="AA39:AB39"/>
    <mergeCell ref="AC39:AD39"/>
    <mergeCell ref="AE39:AF39"/>
    <mergeCell ref="Q38:R38"/>
    <mergeCell ref="S38:T38"/>
    <mergeCell ref="U38:V38"/>
    <mergeCell ref="W38:X38"/>
    <mergeCell ref="Y38:Z38"/>
    <mergeCell ref="K38:L38"/>
    <mergeCell ref="M38:N38"/>
    <mergeCell ref="AE37:AF37"/>
    <mergeCell ref="Q36:R36"/>
    <mergeCell ref="S36:T36"/>
    <mergeCell ref="U36:V36"/>
    <mergeCell ref="W36:X36"/>
    <mergeCell ref="Y36:Z36"/>
    <mergeCell ref="K36:L36"/>
    <mergeCell ref="M36:N36"/>
    <mergeCell ref="K35:L35"/>
    <mergeCell ref="M35:N35"/>
    <mergeCell ref="O36:P36"/>
    <mergeCell ref="AE33:AF33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Q33:R33"/>
    <mergeCell ref="S33:T33"/>
    <mergeCell ref="U33:V33"/>
    <mergeCell ref="W33:X33"/>
    <mergeCell ref="Y33:Z33"/>
    <mergeCell ref="O33:P33"/>
    <mergeCell ref="K33:L33"/>
    <mergeCell ref="M33:N33"/>
    <mergeCell ref="Q19:U20"/>
    <mergeCell ref="V20:Z20"/>
    <mergeCell ref="B16:F16"/>
    <mergeCell ref="G16:K16"/>
    <mergeCell ref="L16:P16"/>
    <mergeCell ref="Q16:U16"/>
    <mergeCell ref="V16:Z16"/>
    <mergeCell ref="AA33:AB33"/>
    <mergeCell ref="AC33:AD33"/>
    <mergeCell ref="B25:L25"/>
    <mergeCell ref="M25:AF25"/>
    <mergeCell ref="O30:P30"/>
    <mergeCell ref="Q30:R30"/>
    <mergeCell ref="S30:T30"/>
    <mergeCell ref="U30:V30"/>
    <mergeCell ref="W30:X30"/>
    <mergeCell ref="S32:T32"/>
    <mergeCell ref="U32:V32"/>
    <mergeCell ref="W32:X32"/>
    <mergeCell ref="Y32:Z32"/>
    <mergeCell ref="AA32:AB32"/>
    <mergeCell ref="AA16:AE16"/>
    <mergeCell ref="G19:K20"/>
    <mergeCell ref="L19:P20"/>
    <mergeCell ref="A10:AF10"/>
    <mergeCell ref="A13:AF13"/>
    <mergeCell ref="V7:AF7"/>
    <mergeCell ref="S1:T1"/>
    <mergeCell ref="U1:AA1"/>
    <mergeCell ref="AC1:AE1"/>
    <mergeCell ref="R2:U2"/>
    <mergeCell ref="V2:AF2"/>
    <mergeCell ref="R3:U3"/>
    <mergeCell ref="V3:AF3"/>
    <mergeCell ref="R6:U6"/>
    <mergeCell ref="V6:AF6"/>
    <mergeCell ref="R7:U7"/>
    <mergeCell ref="B2:I7"/>
    <mergeCell ref="R4:U5"/>
    <mergeCell ref="V4:AF5"/>
    <mergeCell ref="M23:AF23"/>
    <mergeCell ref="B24:L24"/>
    <mergeCell ref="M24:AF24"/>
    <mergeCell ref="G21:K21"/>
    <mergeCell ref="L21:P21"/>
    <mergeCell ref="M44:AF44"/>
    <mergeCell ref="M45:AF45"/>
    <mergeCell ref="M46:AF46"/>
    <mergeCell ref="M47:AF47"/>
    <mergeCell ref="Q21:U21"/>
    <mergeCell ref="V21:Z21"/>
    <mergeCell ref="AC32:AD32"/>
    <mergeCell ref="AE32:AF32"/>
    <mergeCell ref="Q31:R31"/>
    <mergeCell ref="S31:T31"/>
    <mergeCell ref="U31:V31"/>
    <mergeCell ref="W31:X31"/>
    <mergeCell ref="Y31:Z31"/>
    <mergeCell ref="K31:L31"/>
    <mergeCell ref="M31:N31"/>
    <mergeCell ref="K32:L32"/>
    <mergeCell ref="M32:N32"/>
    <mergeCell ref="O32:P32"/>
    <mergeCell ref="Q32:R32"/>
    <mergeCell ref="K56:L56"/>
    <mergeCell ref="M56:AF56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A36:AB36"/>
    <mergeCell ref="AC36:AD36"/>
    <mergeCell ref="AE36:AF36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</mergeCells>
  <phoneticPr fontId="2"/>
  <conditionalFormatting sqref="K41:L41">
    <cfRule type="containsBlanks" dxfId="8" priority="44">
      <formula>LEN(TRIM(K41))=0</formula>
    </cfRule>
  </conditionalFormatting>
  <conditionalFormatting sqref="K41:L41">
    <cfRule type="containsBlanks" dxfId="7" priority="47">
      <formula>LEN(TRIM(K41))=0</formula>
    </cfRule>
  </conditionalFormatting>
  <conditionalFormatting sqref="K56">
    <cfRule type="containsBlanks" dxfId="6" priority="17">
      <formula>LEN(TRIM(K56))=0</formula>
    </cfRule>
  </conditionalFormatting>
  <conditionalFormatting sqref="K56">
    <cfRule type="containsBlanks" dxfId="5" priority="16">
      <formula>LEN(TRIM(K56))=0</formula>
    </cfRule>
  </conditionalFormatting>
  <conditionalFormatting sqref="K56">
    <cfRule type="containsBlanks" dxfId="4" priority="15">
      <formula>LEN(TRIM(K56))=0</formula>
    </cfRule>
  </conditionalFormatting>
  <conditionalFormatting sqref="AO5:AU5">
    <cfRule type="containsBlanks" dxfId="3" priority="9">
      <formula>LEN(TRIM(AO5))=0</formula>
    </cfRule>
    <cfRule type="containsBlanks" dxfId="2" priority="10">
      <formula>LEN(TRIM(AO5))=0</formula>
    </cfRule>
  </conditionalFormatting>
  <conditionalFormatting sqref="AC1:AE1 V3:AF3 Q16:U16 G16:K16 G21:K21 V21:Z21 M31:AF31 K32:L37 K39:L39 K44:L46 K55:L55 V6:AF7 V4">
    <cfRule type="containsBlanks" dxfId="1" priority="2">
      <formula>LEN(TRIM(G1))=0</formula>
    </cfRule>
  </conditionalFormatting>
  <conditionalFormatting sqref="R53:T53 V53:AF53">
    <cfRule type="cellIs" dxfId="0" priority="1" operator="equal">
      <formula>0</formula>
    </cfRule>
  </conditionalFormatting>
  <dataValidations count="5">
    <dataValidation type="list" allowBlank="1" showInputMessage="1" showErrorMessage="1" sqref="V21:Z21">
      <formula1>"○,×"</formula1>
    </dataValidation>
    <dataValidation type="list" allowBlank="1" showInputMessage="1" showErrorMessage="1" sqref="K41:L41">
      <formula1>"―"</formula1>
    </dataValidation>
    <dataValidation type="list" allowBlank="1" showInputMessage="1" showErrorMessage="1" sqref="K45:L45">
      <formula1>"A,B,―"</formula1>
    </dataValidation>
    <dataValidation type="list" allowBlank="1" showInputMessage="1" showErrorMessage="1" sqref="K44:L44 K46:L46 L36 K39:L39 K36:K37 K32:L34 K55:L55">
      <formula1>"○,―"</formula1>
    </dataValidation>
    <dataValidation type="whole" operator="greaterThanOrEqual" allowBlank="1" showInputMessage="1" showErrorMessage="1" sqref="K35:L35">
      <formula1>0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2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"/>
  <sheetViews>
    <sheetView view="pageBreakPreview" zoomScaleNormal="55" zoomScaleSheetLayoutView="100" workbookViewId="0">
      <selection activeCell="D5" sqref="D5:E5"/>
    </sheetView>
  </sheetViews>
  <sheetFormatPr defaultRowHeight="13.5"/>
  <cols>
    <col min="1" max="1" width="5.25" style="28" customWidth="1"/>
    <col min="2" max="2" width="5.375" style="28" customWidth="1"/>
    <col min="3" max="3" width="28.75" style="28" customWidth="1"/>
    <col min="4" max="4" width="11.625" style="28" customWidth="1"/>
    <col min="5" max="5" width="11.375" style="28" customWidth="1"/>
    <col min="6" max="256" width="9" style="28"/>
    <col min="257" max="257" width="5.25" style="28" customWidth="1"/>
    <col min="258" max="258" width="5.375" style="28" customWidth="1"/>
    <col min="259" max="259" width="28.75" style="28" customWidth="1"/>
    <col min="260" max="260" width="11.75" style="28" customWidth="1"/>
    <col min="261" max="512" width="9" style="28"/>
    <col min="513" max="513" width="5.25" style="28" customWidth="1"/>
    <col min="514" max="514" width="5.375" style="28" customWidth="1"/>
    <col min="515" max="515" width="28.75" style="28" customWidth="1"/>
    <col min="516" max="516" width="11.75" style="28" customWidth="1"/>
    <col min="517" max="768" width="9" style="28"/>
    <col min="769" max="769" width="5.25" style="28" customWidth="1"/>
    <col min="770" max="770" width="5.375" style="28" customWidth="1"/>
    <col min="771" max="771" width="28.75" style="28" customWidth="1"/>
    <col min="772" max="772" width="11.75" style="28" customWidth="1"/>
    <col min="773" max="1024" width="9" style="28"/>
    <col min="1025" max="1025" width="5.25" style="28" customWidth="1"/>
    <col min="1026" max="1026" width="5.375" style="28" customWidth="1"/>
    <col min="1027" max="1027" width="28.75" style="28" customWidth="1"/>
    <col min="1028" max="1028" width="11.75" style="28" customWidth="1"/>
    <col min="1029" max="1280" width="9" style="28"/>
    <col min="1281" max="1281" width="5.25" style="28" customWidth="1"/>
    <col min="1282" max="1282" width="5.375" style="28" customWidth="1"/>
    <col min="1283" max="1283" width="28.75" style="28" customWidth="1"/>
    <col min="1284" max="1284" width="11.75" style="28" customWidth="1"/>
    <col min="1285" max="1536" width="9" style="28"/>
    <col min="1537" max="1537" width="5.25" style="28" customWidth="1"/>
    <col min="1538" max="1538" width="5.375" style="28" customWidth="1"/>
    <col min="1539" max="1539" width="28.75" style="28" customWidth="1"/>
    <col min="1540" max="1540" width="11.75" style="28" customWidth="1"/>
    <col min="1541" max="1792" width="9" style="28"/>
    <col min="1793" max="1793" width="5.25" style="28" customWidth="1"/>
    <col min="1794" max="1794" width="5.375" style="28" customWidth="1"/>
    <col min="1795" max="1795" width="28.75" style="28" customWidth="1"/>
    <col min="1796" max="1796" width="11.75" style="28" customWidth="1"/>
    <col min="1797" max="2048" width="9" style="28"/>
    <col min="2049" max="2049" width="5.25" style="28" customWidth="1"/>
    <col min="2050" max="2050" width="5.375" style="28" customWidth="1"/>
    <col min="2051" max="2051" width="28.75" style="28" customWidth="1"/>
    <col min="2052" max="2052" width="11.75" style="28" customWidth="1"/>
    <col min="2053" max="2304" width="9" style="28"/>
    <col min="2305" max="2305" width="5.25" style="28" customWidth="1"/>
    <col min="2306" max="2306" width="5.375" style="28" customWidth="1"/>
    <col min="2307" max="2307" width="28.75" style="28" customWidth="1"/>
    <col min="2308" max="2308" width="11.75" style="28" customWidth="1"/>
    <col min="2309" max="2560" width="9" style="28"/>
    <col min="2561" max="2561" width="5.25" style="28" customWidth="1"/>
    <col min="2562" max="2562" width="5.375" style="28" customWidth="1"/>
    <col min="2563" max="2563" width="28.75" style="28" customWidth="1"/>
    <col min="2564" max="2564" width="11.75" style="28" customWidth="1"/>
    <col min="2565" max="2816" width="9" style="28"/>
    <col min="2817" max="2817" width="5.25" style="28" customWidth="1"/>
    <col min="2818" max="2818" width="5.375" style="28" customWidth="1"/>
    <col min="2819" max="2819" width="28.75" style="28" customWidth="1"/>
    <col min="2820" max="2820" width="11.75" style="28" customWidth="1"/>
    <col min="2821" max="3072" width="9" style="28"/>
    <col min="3073" max="3073" width="5.25" style="28" customWidth="1"/>
    <col min="3074" max="3074" width="5.375" style="28" customWidth="1"/>
    <col min="3075" max="3075" width="28.75" style="28" customWidth="1"/>
    <col min="3076" max="3076" width="11.75" style="28" customWidth="1"/>
    <col min="3077" max="3328" width="9" style="28"/>
    <col min="3329" max="3329" width="5.25" style="28" customWidth="1"/>
    <col min="3330" max="3330" width="5.375" style="28" customWidth="1"/>
    <col min="3331" max="3331" width="28.75" style="28" customWidth="1"/>
    <col min="3332" max="3332" width="11.75" style="28" customWidth="1"/>
    <col min="3333" max="3584" width="9" style="28"/>
    <col min="3585" max="3585" width="5.25" style="28" customWidth="1"/>
    <col min="3586" max="3586" width="5.375" style="28" customWidth="1"/>
    <col min="3587" max="3587" width="28.75" style="28" customWidth="1"/>
    <col min="3588" max="3588" width="11.75" style="28" customWidth="1"/>
    <col min="3589" max="3840" width="9" style="28"/>
    <col min="3841" max="3841" width="5.25" style="28" customWidth="1"/>
    <col min="3842" max="3842" width="5.375" style="28" customWidth="1"/>
    <col min="3843" max="3843" width="28.75" style="28" customWidth="1"/>
    <col min="3844" max="3844" width="11.75" style="28" customWidth="1"/>
    <col min="3845" max="4096" width="9" style="28"/>
    <col min="4097" max="4097" width="5.25" style="28" customWidth="1"/>
    <col min="4098" max="4098" width="5.375" style="28" customWidth="1"/>
    <col min="4099" max="4099" width="28.75" style="28" customWidth="1"/>
    <col min="4100" max="4100" width="11.75" style="28" customWidth="1"/>
    <col min="4101" max="4352" width="9" style="28"/>
    <col min="4353" max="4353" width="5.25" style="28" customWidth="1"/>
    <col min="4354" max="4354" width="5.375" style="28" customWidth="1"/>
    <col min="4355" max="4355" width="28.75" style="28" customWidth="1"/>
    <col min="4356" max="4356" width="11.75" style="28" customWidth="1"/>
    <col min="4357" max="4608" width="9" style="28"/>
    <col min="4609" max="4609" width="5.25" style="28" customWidth="1"/>
    <col min="4610" max="4610" width="5.375" style="28" customWidth="1"/>
    <col min="4611" max="4611" width="28.75" style="28" customWidth="1"/>
    <col min="4612" max="4612" width="11.75" style="28" customWidth="1"/>
    <col min="4613" max="4864" width="9" style="28"/>
    <col min="4865" max="4865" width="5.25" style="28" customWidth="1"/>
    <col min="4866" max="4866" width="5.375" style="28" customWidth="1"/>
    <col min="4867" max="4867" width="28.75" style="28" customWidth="1"/>
    <col min="4868" max="4868" width="11.75" style="28" customWidth="1"/>
    <col min="4869" max="5120" width="9" style="28"/>
    <col min="5121" max="5121" width="5.25" style="28" customWidth="1"/>
    <col min="5122" max="5122" width="5.375" style="28" customWidth="1"/>
    <col min="5123" max="5123" width="28.75" style="28" customWidth="1"/>
    <col min="5124" max="5124" width="11.75" style="28" customWidth="1"/>
    <col min="5125" max="5376" width="9" style="28"/>
    <col min="5377" max="5377" width="5.25" style="28" customWidth="1"/>
    <col min="5378" max="5378" width="5.375" style="28" customWidth="1"/>
    <col min="5379" max="5379" width="28.75" style="28" customWidth="1"/>
    <col min="5380" max="5380" width="11.75" style="28" customWidth="1"/>
    <col min="5381" max="5632" width="9" style="28"/>
    <col min="5633" max="5633" width="5.25" style="28" customWidth="1"/>
    <col min="5634" max="5634" width="5.375" style="28" customWidth="1"/>
    <col min="5635" max="5635" width="28.75" style="28" customWidth="1"/>
    <col min="5636" max="5636" width="11.75" style="28" customWidth="1"/>
    <col min="5637" max="5888" width="9" style="28"/>
    <col min="5889" max="5889" width="5.25" style="28" customWidth="1"/>
    <col min="5890" max="5890" width="5.375" style="28" customWidth="1"/>
    <col min="5891" max="5891" width="28.75" style="28" customWidth="1"/>
    <col min="5892" max="5892" width="11.75" style="28" customWidth="1"/>
    <col min="5893" max="6144" width="9" style="28"/>
    <col min="6145" max="6145" width="5.25" style="28" customWidth="1"/>
    <col min="6146" max="6146" width="5.375" style="28" customWidth="1"/>
    <col min="6147" max="6147" width="28.75" style="28" customWidth="1"/>
    <col min="6148" max="6148" width="11.75" style="28" customWidth="1"/>
    <col min="6149" max="6400" width="9" style="28"/>
    <col min="6401" max="6401" width="5.25" style="28" customWidth="1"/>
    <col min="6402" max="6402" width="5.375" style="28" customWidth="1"/>
    <col min="6403" max="6403" width="28.75" style="28" customWidth="1"/>
    <col min="6404" max="6404" width="11.75" style="28" customWidth="1"/>
    <col min="6405" max="6656" width="9" style="28"/>
    <col min="6657" max="6657" width="5.25" style="28" customWidth="1"/>
    <col min="6658" max="6658" width="5.375" style="28" customWidth="1"/>
    <col min="6659" max="6659" width="28.75" style="28" customWidth="1"/>
    <col min="6660" max="6660" width="11.75" style="28" customWidth="1"/>
    <col min="6661" max="6912" width="9" style="28"/>
    <col min="6913" max="6913" width="5.25" style="28" customWidth="1"/>
    <col min="6914" max="6914" width="5.375" style="28" customWidth="1"/>
    <col min="6915" max="6915" width="28.75" style="28" customWidth="1"/>
    <col min="6916" max="6916" width="11.75" style="28" customWidth="1"/>
    <col min="6917" max="7168" width="9" style="28"/>
    <col min="7169" max="7169" width="5.25" style="28" customWidth="1"/>
    <col min="7170" max="7170" width="5.375" style="28" customWidth="1"/>
    <col min="7171" max="7171" width="28.75" style="28" customWidth="1"/>
    <col min="7172" max="7172" width="11.75" style="28" customWidth="1"/>
    <col min="7173" max="7424" width="9" style="28"/>
    <col min="7425" max="7425" width="5.25" style="28" customWidth="1"/>
    <col min="7426" max="7426" width="5.375" style="28" customWidth="1"/>
    <col min="7427" max="7427" width="28.75" style="28" customWidth="1"/>
    <col min="7428" max="7428" width="11.75" style="28" customWidth="1"/>
    <col min="7429" max="7680" width="9" style="28"/>
    <col min="7681" max="7681" width="5.25" style="28" customWidth="1"/>
    <col min="7682" max="7682" width="5.375" style="28" customWidth="1"/>
    <col min="7683" max="7683" width="28.75" style="28" customWidth="1"/>
    <col min="7684" max="7684" width="11.75" style="28" customWidth="1"/>
    <col min="7685" max="7936" width="9" style="28"/>
    <col min="7937" max="7937" width="5.25" style="28" customWidth="1"/>
    <col min="7938" max="7938" width="5.375" style="28" customWidth="1"/>
    <col min="7939" max="7939" width="28.75" style="28" customWidth="1"/>
    <col min="7940" max="7940" width="11.75" style="28" customWidth="1"/>
    <col min="7941" max="8192" width="9" style="28"/>
    <col min="8193" max="8193" width="5.25" style="28" customWidth="1"/>
    <col min="8194" max="8194" width="5.375" style="28" customWidth="1"/>
    <col min="8195" max="8195" width="28.75" style="28" customWidth="1"/>
    <col min="8196" max="8196" width="11.75" style="28" customWidth="1"/>
    <col min="8197" max="8448" width="9" style="28"/>
    <col min="8449" max="8449" width="5.25" style="28" customWidth="1"/>
    <col min="8450" max="8450" width="5.375" style="28" customWidth="1"/>
    <col min="8451" max="8451" width="28.75" style="28" customWidth="1"/>
    <col min="8452" max="8452" width="11.75" style="28" customWidth="1"/>
    <col min="8453" max="8704" width="9" style="28"/>
    <col min="8705" max="8705" width="5.25" style="28" customWidth="1"/>
    <col min="8706" max="8706" width="5.375" style="28" customWidth="1"/>
    <col min="8707" max="8707" width="28.75" style="28" customWidth="1"/>
    <col min="8708" max="8708" width="11.75" style="28" customWidth="1"/>
    <col min="8709" max="8960" width="9" style="28"/>
    <col min="8961" max="8961" width="5.25" style="28" customWidth="1"/>
    <col min="8962" max="8962" width="5.375" style="28" customWidth="1"/>
    <col min="8963" max="8963" width="28.75" style="28" customWidth="1"/>
    <col min="8964" max="8964" width="11.75" style="28" customWidth="1"/>
    <col min="8965" max="9216" width="9" style="28"/>
    <col min="9217" max="9217" width="5.25" style="28" customWidth="1"/>
    <col min="9218" max="9218" width="5.375" style="28" customWidth="1"/>
    <col min="9219" max="9219" width="28.75" style="28" customWidth="1"/>
    <col min="9220" max="9220" width="11.75" style="28" customWidth="1"/>
    <col min="9221" max="9472" width="9" style="28"/>
    <col min="9473" max="9473" width="5.25" style="28" customWidth="1"/>
    <col min="9474" max="9474" width="5.375" style="28" customWidth="1"/>
    <col min="9475" max="9475" width="28.75" style="28" customWidth="1"/>
    <col min="9476" max="9476" width="11.75" style="28" customWidth="1"/>
    <col min="9477" max="9728" width="9" style="28"/>
    <col min="9729" max="9729" width="5.25" style="28" customWidth="1"/>
    <col min="9730" max="9730" width="5.375" style="28" customWidth="1"/>
    <col min="9731" max="9731" width="28.75" style="28" customWidth="1"/>
    <col min="9732" max="9732" width="11.75" style="28" customWidth="1"/>
    <col min="9733" max="9984" width="9" style="28"/>
    <col min="9985" max="9985" width="5.25" style="28" customWidth="1"/>
    <col min="9986" max="9986" width="5.375" style="28" customWidth="1"/>
    <col min="9987" max="9987" width="28.75" style="28" customWidth="1"/>
    <col min="9988" max="9988" width="11.75" style="28" customWidth="1"/>
    <col min="9989" max="10240" width="9" style="28"/>
    <col min="10241" max="10241" width="5.25" style="28" customWidth="1"/>
    <col min="10242" max="10242" width="5.375" style="28" customWidth="1"/>
    <col min="10243" max="10243" width="28.75" style="28" customWidth="1"/>
    <col min="10244" max="10244" width="11.75" style="28" customWidth="1"/>
    <col min="10245" max="10496" width="9" style="28"/>
    <col min="10497" max="10497" width="5.25" style="28" customWidth="1"/>
    <col min="10498" max="10498" width="5.375" style="28" customWidth="1"/>
    <col min="10499" max="10499" width="28.75" style="28" customWidth="1"/>
    <col min="10500" max="10500" width="11.75" style="28" customWidth="1"/>
    <col min="10501" max="10752" width="9" style="28"/>
    <col min="10753" max="10753" width="5.25" style="28" customWidth="1"/>
    <col min="10754" max="10754" width="5.375" style="28" customWidth="1"/>
    <col min="10755" max="10755" width="28.75" style="28" customWidth="1"/>
    <col min="10756" max="10756" width="11.75" style="28" customWidth="1"/>
    <col min="10757" max="11008" width="9" style="28"/>
    <col min="11009" max="11009" width="5.25" style="28" customWidth="1"/>
    <col min="11010" max="11010" width="5.375" style="28" customWidth="1"/>
    <col min="11011" max="11011" width="28.75" style="28" customWidth="1"/>
    <col min="11012" max="11012" width="11.75" style="28" customWidth="1"/>
    <col min="11013" max="11264" width="9" style="28"/>
    <col min="11265" max="11265" width="5.25" style="28" customWidth="1"/>
    <col min="11266" max="11266" width="5.375" style="28" customWidth="1"/>
    <col min="11267" max="11267" width="28.75" style="28" customWidth="1"/>
    <col min="11268" max="11268" width="11.75" style="28" customWidth="1"/>
    <col min="11269" max="11520" width="9" style="28"/>
    <col min="11521" max="11521" width="5.25" style="28" customWidth="1"/>
    <col min="11522" max="11522" width="5.375" style="28" customWidth="1"/>
    <col min="11523" max="11523" width="28.75" style="28" customWidth="1"/>
    <col min="11524" max="11524" width="11.75" style="28" customWidth="1"/>
    <col min="11525" max="11776" width="9" style="28"/>
    <col min="11777" max="11777" width="5.25" style="28" customWidth="1"/>
    <col min="11778" max="11778" width="5.375" style="28" customWidth="1"/>
    <col min="11779" max="11779" width="28.75" style="28" customWidth="1"/>
    <col min="11780" max="11780" width="11.75" style="28" customWidth="1"/>
    <col min="11781" max="12032" width="9" style="28"/>
    <col min="12033" max="12033" width="5.25" style="28" customWidth="1"/>
    <col min="12034" max="12034" width="5.375" style="28" customWidth="1"/>
    <col min="12035" max="12035" width="28.75" style="28" customWidth="1"/>
    <col min="12036" max="12036" width="11.75" style="28" customWidth="1"/>
    <col min="12037" max="12288" width="9" style="28"/>
    <col min="12289" max="12289" width="5.25" style="28" customWidth="1"/>
    <col min="12290" max="12290" width="5.375" style="28" customWidth="1"/>
    <col min="12291" max="12291" width="28.75" style="28" customWidth="1"/>
    <col min="12292" max="12292" width="11.75" style="28" customWidth="1"/>
    <col min="12293" max="12544" width="9" style="28"/>
    <col min="12545" max="12545" width="5.25" style="28" customWidth="1"/>
    <col min="12546" max="12546" width="5.375" style="28" customWidth="1"/>
    <col min="12547" max="12547" width="28.75" style="28" customWidth="1"/>
    <col min="12548" max="12548" width="11.75" style="28" customWidth="1"/>
    <col min="12549" max="12800" width="9" style="28"/>
    <col min="12801" max="12801" width="5.25" style="28" customWidth="1"/>
    <col min="12802" max="12802" width="5.375" style="28" customWidth="1"/>
    <col min="12803" max="12803" width="28.75" style="28" customWidth="1"/>
    <col min="12804" max="12804" width="11.75" style="28" customWidth="1"/>
    <col min="12805" max="13056" width="9" style="28"/>
    <col min="13057" max="13057" width="5.25" style="28" customWidth="1"/>
    <col min="13058" max="13058" width="5.375" style="28" customWidth="1"/>
    <col min="13059" max="13059" width="28.75" style="28" customWidth="1"/>
    <col min="13060" max="13060" width="11.75" style="28" customWidth="1"/>
    <col min="13061" max="13312" width="9" style="28"/>
    <col min="13313" max="13313" width="5.25" style="28" customWidth="1"/>
    <col min="13314" max="13314" width="5.375" style="28" customWidth="1"/>
    <col min="13315" max="13315" width="28.75" style="28" customWidth="1"/>
    <col min="13316" max="13316" width="11.75" style="28" customWidth="1"/>
    <col min="13317" max="13568" width="9" style="28"/>
    <col min="13569" max="13569" width="5.25" style="28" customWidth="1"/>
    <col min="13570" max="13570" width="5.375" style="28" customWidth="1"/>
    <col min="13571" max="13571" width="28.75" style="28" customWidth="1"/>
    <col min="13572" max="13572" width="11.75" style="28" customWidth="1"/>
    <col min="13573" max="13824" width="9" style="28"/>
    <col min="13825" max="13825" width="5.25" style="28" customWidth="1"/>
    <col min="13826" max="13826" width="5.375" style="28" customWidth="1"/>
    <col min="13827" max="13827" width="28.75" style="28" customWidth="1"/>
    <col min="13828" max="13828" width="11.75" style="28" customWidth="1"/>
    <col min="13829" max="14080" width="9" style="28"/>
    <col min="14081" max="14081" width="5.25" style="28" customWidth="1"/>
    <col min="14082" max="14082" width="5.375" style="28" customWidth="1"/>
    <col min="14083" max="14083" width="28.75" style="28" customWidth="1"/>
    <col min="14084" max="14084" width="11.75" style="28" customWidth="1"/>
    <col min="14085" max="14336" width="9" style="28"/>
    <col min="14337" max="14337" width="5.25" style="28" customWidth="1"/>
    <col min="14338" max="14338" width="5.375" style="28" customWidth="1"/>
    <col min="14339" max="14339" width="28.75" style="28" customWidth="1"/>
    <col min="14340" max="14340" width="11.75" style="28" customWidth="1"/>
    <col min="14341" max="14592" width="9" style="28"/>
    <col min="14593" max="14593" width="5.25" style="28" customWidth="1"/>
    <col min="14594" max="14594" width="5.375" style="28" customWidth="1"/>
    <col min="14595" max="14595" width="28.75" style="28" customWidth="1"/>
    <col min="14596" max="14596" width="11.75" style="28" customWidth="1"/>
    <col min="14597" max="14848" width="9" style="28"/>
    <col min="14849" max="14849" width="5.25" style="28" customWidth="1"/>
    <col min="14850" max="14850" width="5.375" style="28" customWidth="1"/>
    <col min="14851" max="14851" width="28.75" style="28" customWidth="1"/>
    <col min="14852" max="14852" width="11.75" style="28" customWidth="1"/>
    <col min="14853" max="15104" width="9" style="28"/>
    <col min="15105" max="15105" width="5.25" style="28" customWidth="1"/>
    <col min="15106" max="15106" width="5.375" style="28" customWidth="1"/>
    <col min="15107" max="15107" width="28.75" style="28" customWidth="1"/>
    <col min="15108" max="15108" width="11.75" style="28" customWidth="1"/>
    <col min="15109" max="15360" width="9" style="28"/>
    <col min="15361" max="15361" width="5.25" style="28" customWidth="1"/>
    <col min="15362" max="15362" width="5.375" style="28" customWidth="1"/>
    <col min="15363" max="15363" width="28.75" style="28" customWidth="1"/>
    <col min="15364" max="15364" width="11.75" style="28" customWidth="1"/>
    <col min="15365" max="15616" width="9" style="28"/>
    <col min="15617" max="15617" width="5.25" style="28" customWidth="1"/>
    <col min="15618" max="15618" width="5.375" style="28" customWidth="1"/>
    <col min="15619" max="15619" width="28.75" style="28" customWidth="1"/>
    <col min="15620" max="15620" width="11.75" style="28" customWidth="1"/>
    <col min="15621" max="15872" width="9" style="28"/>
    <col min="15873" max="15873" width="5.25" style="28" customWidth="1"/>
    <col min="15874" max="15874" width="5.375" style="28" customWidth="1"/>
    <col min="15875" max="15875" width="28.75" style="28" customWidth="1"/>
    <col min="15876" max="15876" width="11.75" style="28" customWidth="1"/>
    <col min="15877" max="16128" width="9" style="28"/>
    <col min="16129" max="16129" width="5.25" style="28" customWidth="1"/>
    <col min="16130" max="16130" width="5.375" style="28" customWidth="1"/>
    <col min="16131" max="16131" width="28.75" style="28" customWidth="1"/>
    <col min="16132" max="16132" width="11.75" style="28" customWidth="1"/>
    <col min="16133" max="16384" width="9" style="28"/>
  </cols>
  <sheetData>
    <row r="1" spans="1:7">
      <c r="A1" s="29"/>
      <c r="B1" s="29"/>
      <c r="C1" s="29"/>
      <c r="D1" s="29"/>
      <c r="E1" s="29"/>
      <c r="F1" s="29"/>
    </row>
    <row r="2" spans="1:7" ht="30.6" customHeight="1">
      <c r="B2" s="30"/>
      <c r="C2" s="31" t="s">
        <v>21</v>
      </c>
      <c r="D2" s="31" t="s">
        <v>12</v>
      </c>
      <c r="E2" s="31" t="s">
        <v>22</v>
      </c>
      <c r="F2" s="32" t="s">
        <v>23</v>
      </c>
      <c r="G2" s="32"/>
    </row>
    <row r="3" spans="1:7" ht="16.899999999999999" customHeight="1">
      <c r="B3" s="33">
        <v>0</v>
      </c>
      <c r="C3" s="34" t="s">
        <v>24</v>
      </c>
      <c r="D3" s="35">
        <v>2</v>
      </c>
      <c r="E3" s="35">
        <v>6</v>
      </c>
      <c r="F3" s="36">
        <f t="shared" ref="F3:F14" si="0">SUM(D3:E3)</f>
        <v>8</v>
      </c>
      <c r="G3" s="37"/>
    </row>
    <row r="4" spans="1:7" ht="16.899999999999999" customHeight="1">
      <c r="B4" s="33">
        <v>1</v>
      </c>
      <c r="C4" s="34" t="s">
        <v>25</v>
      </c>
      <c r="D4" s="35">
        <v>3</v>
      </c>
      <c r="E4" s="35">
        <v>6</v>
      </c>
      <c r="F4" s="36">
        <f t="shared" si="0"/>
        <v>9</v>
      </c>
      <c r="G4" s="37"/>
    </row>
    <row r="5" spans="1:7" ht="16.899999999999999" customHeight="1">
      <c r="B5" s="33">
        <v>2</v>
      </c>
      <c r="C5" s="34" t="s">
        <v>26</v>
      </c>
      <c r="D5" s="35">
        <v>4</v>
      </c>
      <c r="E5" s="35">
        <v>6</v>
      </c>
      <c r="F5" s="36">
        <f t="shared" si="0"/>
        <v>10</v>
      </c>
      <c r="G5" s="37"/>
    </row>
    <row r="6" spans="1:7" ht="16.899999999999999" customHeight="1">
      <c r="B6" s="33">
        <v>3</v>
      </c>
      <c r="C6" s="34" t="s">
        <v>27</v>
      </c>
      <c r="D6" s="35">
        <v>5</v>
      </c>
      <c r="E6" s="35">
        <v>6</v>
      </c>
      <c r="F6" s="36">
        <f t="shared" si="0"/>
        <v>11</v>
      </c>
      <c r="G6" s="37"/>
    </row>
    <row r="7" spans="1:7" ht="16.899999999999999" customHeight="1">
      <c r="B7" s="33">
        <v>4</v>
      </c>
      <c r="C7" s="34" t="s">
        <v>28</v>
      </c>
      <c r="D7" s="35">
        <v>6</v>
      </c>
      <c r="E7" s="35">
        <v>6</v>
      </c>
      <c r="F7" s="36">
        <f t="shared" si="0"/>
        <v>12</v>
      </c>
      <c r="G7" s="37"/>
    </row>
    <row r="8" spans="1:7" ht="16.899999999999999" customHeight="1">
      <c r="B8" s="33">
        <v>5</v>
      </c>
      <c r="C8" s="34" t="s">
        <v>29</v>
      </c>
      <c r="D8" s="35">
        <v>7</v>
      </c>
      <c r="E8" s="35">
        <v>6</v>
      </c>
      <c r="F8" s="36">
        <f t="shared" si="0"/>
        <v>13</v>
      </c>
      <c r="G8" s="37"/>
    </row>
    <row r="9" spans="1:7" ht="16.899999999999999" customHeight="1">
      <c r="B9" s="33">
        <v>6</v>
      </c>
      <c r="C9" s="34" t="s">
        <v>30</v>
      </c>
      <c r="D9" s="35">
        <v>8</v>
      </c>
      <c r="E9" s="35">
        <v>6</v>
      </c>
      <c r="F9" s="36">
        <f t="shared" si="0"/>
        <v>14</v>
      </c>
      <c r="G9" s="37"/>
    </row>
    <row r="10" spans="1:7" ht="16.899999999999999" customHeight="1">
      <c r="B10" s="33">
        <v>7</v>
      </c>
      <c r="C10" s="34" t="s">
        <v>31</v>
      </c>
      <c r="D10" s="35">
        <v>9</v>
      </c>
      <c r="E10" s="35">
        <v>6</v>
      </c>
      <c r="F10" s="36">
        <f t="shared" si="0"/>
        <v>15</v>
      </c>
      <c r="G10" s="37"/>
    </row>
    <row r="11" spans="1:7" ht="16.899999999999999" customHeight="1">
      <c r="B11" s="33">
        <v>8</v>
      </c>
      <c r="C11" s="34" t="s">
        <v>32</v>
      </c>
      <c r="D11" s="35">
        <v>10</v>
      </c>
      <c r="E11" s="35">
        <v>6</v>
      </c>
      <c r="F11" s="36">
        <f t="shared" si="0"/>
        <v>16</v>
      </c>
      <c r="G11" s="37"/>
    </row>
    <row r="12" spans="1:7" ht="16.899999999999999" customHeight="1">
      <c r="B12" s="33">
        <v>9</v>
      </c>
      <c r="C12" s="34" t="s">
        <v>33</v>
      </c>
      <c r="D12" s="35">
        <v>11</v>
      </c>
      <c r="E12" s="35">
        <v>6</v>
      </c>
      <c r="F12" s="36">
        <f t="shared" si="0"/>
        <v>17</v>
      </c>
      <c r="G12" s="37"/>
    </row>
    <row r="13" spans="1:7" ht="16.899999999999999" customHeight="1">
      <c r="B13" s="33">
        <v>10</v>
      </c>
      <c r="C13" s="34" t="s">
        <v>34</v>
      </c>
      <c r="D13" s="35">
        <v>12</v>
      </c>
      <c r="E13" s="35">
        <v>6</v>
      </c>
      <c r="F13" s="36">
        <f t="shared" si="0"/>
        <v>18</v>
      </c>
      <c r="G13" s="37"/>
    </row>
    <row r="14" spans="1:7" ht="16.5">
      <c r="B14" s="33">
        <v>11</v>
      </c>
      <c r="C14" s="34" t="s">
        <v>35</v>
      </c>
      <c r="D14" s="35">
        <v>12</v>
      </c>
      <c r="E14" s="35">
        <v>7</v>
      </c>
      <c r="F14" s="36">
        <f t="shared" si="0"/>
        <v>19</v>
      </c>
      <c r="G14" s="37"/>
    </row>
    <row r="15" spans="1:7">
      <c r="C15" s="34"/>
      <c r="D15" s="33"/>
      <c r="E15" s="33"/>
    </row>
  </sheetData>
  <sheetProtection password="9207"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XG75"/>
  <sheetViews>
    <sheetView view="pageBreakPreview" zoomScaleNormal="100" zoomScaleSheetLayoutView="100" workbookViewId="0">
      <pane xSplit="5" ySplit="5" topLeftCell="F6" activePane="bottomRight" state="frozen"/>
      <selection activeCell="G4" sqref="G4:G5"/>
      <selection pane="topRight" activeCell="G4" sqref="G4:G5"/>
      <selection pane="bottomLeft" activeCell="G4" sqref="G4:G5"/>
      <selection pane="bottomRight" activeCell="AY13" sqref="AY13"/>
    </sheetView>
  </sheetViews>
  <sheetFormatPr defaultRowHeight="13.5"/>
  <cols>
    <col min="1" max="1" width="9" style="75"/>
    <col min="2" max="2" width="5.625" style="77" customWidth="1"/>
    <col min="3" max="3" width="7.25" style="77" customWidth="1"/>
    <col min="4" max="4" width="4.5" style="77" bestFit="1" customWidth="1"/>
    <col min="5" max="5" width="8.375" style="77" customWidth="1"/>
    <col min="6" max="6" width="2.25" style="39" customWidth="1"/>
    <col min="7" max="7" width="6.875" style="76" customWidth="1"/>
    <col min="8" max="8" width="8.125" style="78" customWidth="1"/>
    <col min="9" max="9" width="6.875" style="79" customWidth="1"/>
    <col min="10" max="10" width="8.125" style="78" customWidth="1"/>
    <col min="11" max="11" width="2.25" style="235" customWidth="1"/>
    <col min="12" max="12" width="6.25" style="76" customWidth="1"/>
    <col min="13" max="13" width="6.25" style="78" customWidth="1"/>
    <col min="14" max="14" width="7.625" style="80" customWidth="1"/>
    <col min="15" max="15" width="6.25" style="79" customWidth="1"/>
    <col min="16" max="16" width="6.25" style="78" customWidth="1"/>
    <col min="17" max="17" width="7.625" style="80" customWidth="1"/>
    <col min="18" max="18" width="2.25" style="80" customWidth="1"/>
    <col min="19" max="19" width="5.5" style="79" customWidth="1"/>
    <col min="20" max="20" width="2.25" style="235" customWidth="1"/>
    <col min="21" max="21" width="12.25" style="76" bestFit="1" customWidth="1"/>
    <col min="22" max="22" width="2.25" style="235" customWidth="1"/>
    <col min="23" max="23" width="6.25" style="76" customWidth="1"/>
    <col min="24" max="24" width="11.375" style="81" bestFit="1" customWidth="1"/>
    <col min="25" max="25" width="2.25" style="80" customWidth="1"/>
    <col min="26" max="26" width="9.875" style="235" customWidth="1"/>
    <col min="27" max="27" width="13.625" style="79" customWidth="1"/>
    <col min="28" max="28" width="2.25" style="235" customWidth="1"/>
    <col min="29" max="29" width="13.625" style="81" customWidth="1"/>
    <col min="30" max="30" width="1.75" style="81" customWidth="1"/>
    <col min="31" max="31" width="2.25" style="235" customWidth="1"/>
    <col min="32" max="32" width="10.25" style="81" customWidth="1"/>
    <col min="33" max="33" width="2.25" style="80" customWidth="1"/>
    <col min="34" max="34" width="5.625" style="79" customWidth="1"/>
    <col min="35" max="35" width="5.375" style="79" customWidth="1"/>
    <col min="36" max="36" width="2.25" style="235" customWidth="1"/>
    <col min="37" max="37" width="9.75" style="85" bestFit="1" customWidth="1"/>
    <col min="38" max="38" width="2.25" style="76" customWidth="1"/>
    <col min="39" max="39" width="6" style="84" bestFit="1" customWidth="1"/>
    <col min="40" max="41" width="6.125" style="76" customWidth="1"/>
    <col min="42" max="42" width="2.25" style="76" customWidth="1"/>
    <col min="43" max="43" width="6" style="84" bestFit="1" customWidth="1"/>
    <col min="44" max="45" width="6.125" style="76" customWidth="1"/>
    <col min="46" max="46" width="2.25" style="80" customWidth="1"/>
    <col min="47" max="47" width="5.5" style="79" customWidth="1"/>
    <col min="48" max="48" width="2.25" style="235" customWidth="1"/>
    <col min="49" max="49" width="9.25" style="76" customWidth="1"/>
    <col min="50" max="50" width="2.25" style="76" customWidth="1"/>
    <col min="51" max="51" width="10.25" style="84" customWidth="1"/>
    <col min="52" max="52" width="2.25" style="76" customWidth="1"/>
    <col min="53" max="53" width="10.25" style="84" customWidth="1"/>
    <col min="54" max="54" width="2.25" style="76" customWidth="1"/>
    <col min="55" max="55" width="11.75" style="84" customWidth="1"/>
    <col min="56" max="57" width="6.25" style="76" customWidth="1"/>
    <col min="58" max="58" width="7.5" style="80" customWidth="1"/>
    <col min="59" max="71" width="9" style="46"/>
    <col min="72" max="289" width="9" style="75"/>
    <col min="290" max="290" width="1.75" style="75" customWidth="1"/>
    <col min="291" max="291" width="2.5" style="75" customWidth="1"/>
    <col min="292" max="292" width="3.625" style="75" customWidth="1"/>
    <col min="293" max="293" width="2.75" style="75" customWidth="1"/>
    <col min="294" max="294" width="0.875" style="75" customWidth="1"/>
    <col min="295" max="295" width="1.25" style="75" customWidth="1"/>
    <col min="296" max="296" width="5.375" style="75" customWidth="1"/>
    <col min="297" max="297" width="6.5" style="75" customWidth="1"/>
    <col min="298" max="298" width="4.125" style="75" customWidth="1"/>
    <col min="299" max="299" width="7.875" style="75" customWidth="1"/>
    <col min="300" max="300" width="8.75" style="75" customWidth="1"/>
    <col min="301" max="304" width="6.25" style="75" customWidth="1"/>
    <col min="305" max="305" width="4.875" style="75" customWidth="1"/>
    <col min="306" max="306" width="2.5" style="75" customWidth="1"/>
    <col min="307" max="307" width="4.875" style="75" customWidth="1"/>
    <col min="308" max="545" width="9" style="75"/>
    <col min="546" max="546" width="1.75" style="75" customWidth="1"/>
    <col min="547" max="547" width="2.5" style="75" customWidth="1"/>
    <col min="548" max="548" width="3.625" style="75" customWidth="1"/>
    <col min="549" max="549" width="2.75" style="75" customWidth="1"/>
    <col min="550" max="550" width="0.875" style="75" customWidth="1"/>
    <col min="551" max="551" width="1.25" style="75" customWidth="1"/>
    <col min="552" max="552" width="5.375" style="75" customWidth="1"/>
    <col min="553" max="553" width="6.5" style="75" customWidth="1"/>
    <col min="554" max="554" width="4.125" style="75" customWidth="1"/>
    <col min="555" max="555" width="7.875" style="75" customWidth="1"/>
    <col min="556" max="556" width="8.75" style="75" customWidth="1"/>
    <col min="557" max="560" width="6.25" style="75" customWidth="1"/>
    <col min="561" max="561" width="4.875" style="75" customWidth="1"/>
    <col min="562" max="562" width="2.5" style="75" customWidth="1"/>
    <col min="563" max="563" width="4.875" style="75" customWidth="1"/>
    <col min="564" max="801" width="9" style="75"/>
    <col min="802" max="802" width="1.75" style="75" customWidth="1"/>
    <col min="803" max="803" width="2.5" style="75" customWidth="1"/>
    <col min="804" max="804" width="3.625" style="75" customWidth="1"/>
    <col min="805" max="805" width="2.75" style="75" customWidth="1"/>
    <col min="806" max="806" width="0.875" style="75" customWidth="1"/>
    <col min="807" max="807" width="1.25" style="75" customWidth="1"/>
    <col min="808" max="808" width="5.375" style="75" customWidth="1"/>
    <col min="809" max="809" width="6.5" style="75" customWidth="1"/>
    <col min="810" max="810" width="4.125" style="75" customWidth="1"/>
    <col min="811" max="811" width="7.875" style="75" customWidth="1"/>
    <col min="812" max="812" width="8.75" style="75" customWidth="1"/>
    <col min="813" max="816" width="6.25" style="75" customWidth="1"/>
    <col min="817" max="817" width="4.875" style="75" customWidth="1"/>
    <col min="818" max="818" width="2.5" style="75" customWidth="1"/>
    <col min="819" max="819" width="4.875" style="75" customWidth="1"/>
    <col min="820" max="1057" width="9" style="75"/>
    <col min="1058" max="1058" width="1.75" style="75" customWidth="1"/>
    <col min="1059" max="1059" width="2.5" style="75" customWidth="1"/>
    <col min="1060" max="1060" width="3.625" style="75" customWidth="1"/>
    <col min="1061" max="1061" width="2.75" style="75" customWidth="1"/>
    <col min="1062" max="1062" width="0.875" style="75" customWidth="1"/>
    <col min="1063" max="1063" width="1.25" style="75" customWidth="1"/>
    <col min="1064" max="1064" width="5.375" style="75" customWidth="1"/>
    <col min="1065" max="1065" width="6.5" style="75" customWidth="1"/>
    <col min="1066" max="1066" width="4.125" style="75" customWidth="1"/>
    <col min="1067" max="1067" width="7.875" style="75" customWidth="1"/>
    <col min="1068" max="1068" width="8.75" style="75" customWidth="1"/>
    <col min="1069" max="1072" width="6.25" style="75" customWidth="1"/>
    <col min="1073" max="1073" width="4.875" style="75" customWidth="1"/>
    <col min="1074" max="1074" width="2.5" style="75" customWidth="1"/>
    <col min="1075" max="1075" width="4.875" style="75" customWidth="1"/>
    <col min="1076" max="1313" width="9" style="75"/>
    <col min="1314" max="1314" width="1.75" style="75" customWidth="1"/>
    <col min="1315" max="1315" width="2.5" style="75" customWidth="1"/>
    <col min="1316" max="1316" width="3.625" style="75" customWidth="1"/>
    <col min="1317" max="1317" width="2.75" style="75" customWidth="1"/>
    <col min="1318" max="1318" width="0.875" style="75" customWidth="1"/>
    <col min="1319" max="1319" width="1.25" style="75" customWidth="1"/>
    <col min="1320" max="1320" width="5.375" style="75" customWidth="1"/>
    <col min="1321" max="1321" width="6.5" style="75" customWidth="1"/>
    <col min="1322" max="1322" width="4.125" style="75" customWidth="1"/>
    <col min="1323" max="1323" width="7.875" style="75" customWidth="1"/>
    <col min="1324" max="1324" width="8.75" style="75" customWidth="1"/>
    <col min="1325" max="1328" width="6.25" style="75" customWidth="1"/>
    <col min="1329" max="1329" width="4.875" style="75" customWidth="1"/>
    <col min="1330" max="1330" width="2.5" style="75" customWidth="1"/>
    <col min="1331" max="1331" width="4.875" style="75" customWidth="1"/>
    <col min="1332" max="1569" width="9" style="75"/>
    <col min="1570" max="1570" width="1.75" style="75" customWidth="1"/>
    <col min="1571" max="1571" width="2.5" style="75" customWidth="1"/>
    <col min="1572" max="1572" width="3.625" style="75" customWidth="1"/>
    <col min="1573" max="1573" width="2.75" style="75" customWidth="1"/>
    <col min="1574" max="1574" width="0.875" style="75" customWidth="1"/>
    <col min="1575" max="1575" width="1.25" style="75" customWidth="1"/>
    <col min="1576" max="1576" width="5.375" style="75" customWidth="1"/>
    <col min="1577" max="1577" width="6.5" style="75" customWidth="1"/>
    <col min="1578" max="1578" width="4.125" style="75" customWidth="1"/>
    <col min="1579" max="1579" width="7.875" style="75" customWidth="1"/>
    <col min="1580" max="1580" width="8.75" style="75" customWidth="1"/>
    <col min="1581" max="1584" width="6.25" style="75" customWidth="1"/>
    <col min="1585" max="1585" width="4.875" style="75" customWidth="1"/>
    <col min="1586" max="1586" width="2.5" style="75" customWidth="1"/>
    <col min="1587" max="1587" width="4.875" style="75" customWidth="1"/>
    <col min="1588" max="1825" width="9" style="75"/>
    <col min="1826" max="1826" width="1.75" style="75" customWidth="1"/>
    <col min="1827" max="1827" width="2.5" style="75" customWidth="1"/>
    <col min="1828" max="1828" width="3.625" style="75" customWidth="1"/>
    <col min="1829" max="1829" width="2.75" style="75" customWidth="1"/>
    <col min="1830" max="1830" width="0.875" style="75" customWidth="1"/>
    <col min="1831" max="1831" width="1.25" style="75" customWidth="1"/>
    <col min="1832" max="1832" width="5.375" style="75" customWidth="1"/>
    <col min="1833" max="1833" width="6.5" style="75" customWidth="1"/>
    <col min="1834" max="1834" width="4.125" style="75" customWidth="1"/>
    <col min="1835" max="1835" width="7.875" style="75" customWidth="1"/>
    <col min="1836" max="1836" width="8.75" style="75" customWidth="1"/>
    <col min="1837" max="1840" width="6.25" style="75" customWidth="1"/>
    <col min="1841" max="1841" width="4.875" style="75" customWidth="1"/>
    <col min="1842" max="1842" width="2.5" style="75" customWidth="1"/>
    <col min="1843" max="1843" width="4.875" style="75" customWidth="1"/>
    <col min="1844" max="2081" width="9" style="75"/>
    <col min="2082" max="2082" width="1.75" style="75" customWidth="1"/>
    <col min="2083" max="2083" width="2.5" style="75" customWidth="1"/>
    <col min="2084" max="2084" width="3.625" style="75" customWidth="1"/>
    <col min="2085" max="2085" width="2.75" style="75" customWidth="1"/>
    <col min="2086" max="2086" width="0.875" style="75" customWidth="1"/>
    <col min="2087" max="2087" width="1.25" style="75" customWidth="1"/>
    <col min="2088" max="2088" width="5.375" style="75" customWidth="1"/>
    <col min="2089" max="2089" width="6.5" style="75" customWidth="1"/>
    <col min="2090" max="2090" width="4.125" style="75" customWidth="1"/>
    <col min="2091" max="2091" width="7.875" style="75" customWidth="1"/>
    <col min="2092" max="2092" width="8.75" style="75" customWidth="1"/>
    <col min="2093" max="2096" width="6.25" style="75" customWidth="1"/>
    <col min="2097" max="2097" width="4.875" style="75" customWidth="1"/>
    <col min="2098" max="2098" width="2.5" style="75" customWidth="1"/>
    <col min="2099" max="2099" width="4.875" style="75" customWidth="1"/>
    <col min="2100" max="2337" width="9" style="75"/>
    <col min="2338" max="2338" width="1.75" style="75" customWidth="1"/>
    <col min="2339" max="2339" width="2.5" style="75" customWidth="1"/>
    <col min="2340" max="2340" width="3.625" style="75" customWidth="1"/>
    <col min="2341" max="2341" width="2.75" style="75" customWidth="1"/>
    <col min="2342" max="2342" width="0.875" style="75" customWidth="1"/>
    <col min="2343" max="2343" width="1.25" style="75" customWidth="1"/>
    <col min="2344" max="2344" width="5.375" style="75" customWidth="1"/>
    <col min="2345" max="2345" width="6.5" style="75" customWidth="1"/>
    <col min="2346" max="2346" width="4.125" style="75" customWidth="1"/>
    <col min="2347" max="2347" width="7.875" style="75" customWidth="1"/>
    <col min="2348" max="2348" width="8.75" style="75" customWidth="1"/>
    <col min="2349" max="2352" width="6.25" style="75" customWidth="1"/>
    <col min="2353" max="2353" width="4.875" style="75" customWidth="1"/>
    <col min="2354" max="2354" width="2.5" style="75" customWidth="1"/>
    <col min="2355" max="2355" width="4.875" style="75" customWidth="1"/>
    <col min="2356" max="2593" width="9" style="75"/>
    <col min="2594" max="2594" width="1.75" style="75" customWidth="1"/>
    <col min="2595" max="2595" width="2.5" style="75" customWidth="1"/>
    <col min="2596" max="2596" width="3.625" style="75" customWidth="1"/>
    <col min="2597" max="2597" width="2.75" style="75" customWidth="1"/>
    <col min="2598" max="2598" width="0.875" style="75" customWidth="1"/>
    <col min="2599" max="2599" width="1.25" style="75" customWidth="1"/>
    <col min="2600" max="2600" width="5.375" style="75" customWidth="1"/>
    <col min="2601" max="2601" width="6.5" style="75" customWidth="1"/>
    <col min="2602" max="2602" width="4.125" style="75" customWidth="1"/>
    <col min="2603" max="2603" width="7.875" style="75" customWidth="1"/>
    <col min="2604" max="2604" width="8.75" style="75" customWidth="1"/>
    <col min="2605" max="2608" width="6.25" style="75" customWidth="1"/>
    <col min="2609" max="2609" width="4.875" style="75" customWidth="1"/>
    <col min="2610" max="2610" width="2.5" style="75" customWidth="1"/>
    <col min="2611" max="2611" width="4.875" style="75" customWidth="1"/>
    <col min="2612" max="2849" width="9" style="75"/>
    <col min="2850" max="2850" width="1.75" style="75" customWidth="1"/>
    <col min="2851" max="2851" width="2.5" style="75" customWidth="1"/>
    <col min="2852" max="2852" width="3.625" style="75" customWidth="1"/>
    <col min="2853" max="2853" width="2.75" style="75" customWidth="1"/>
    <col min="2854" max="2854" width="0.875" style="75" customWidth="1"/>
    <col min="2855" max="2855" width="1.25" style="75" customWidth="1"/>
    <col min="2856" max="2856" width="5.375" style="75" customWidth="1"/>
    <col min="2857" max="2857" width="6.5" style="75" customWidth="1"/>
    <col min="2858" max="2858" width="4.125" style="75" customWidth="1"/>
    <col min="2859" max="2859" width="7.875" style="75" customWidth="1"/>
    <col min="2860" max="2860" width="8.75" style="75" customWidth="1"/>
    <col min="2861" max="2864" width="6.25" style="75" customWidth="1"/>
    <col min="2865" max="2865" width="4.875" style="75" customWidth="1"/>
    <col min="2866" max="2866" width="2.5" style="75" customWidth="1"/>
    <col min="2867" max="2867" width="4.875" style="75" customWidth="1"/>
    <col min="2868" max="3105" width="9" style="75"/>
    <col min="3106" max="3106" width="1.75" style="75" customWidth="1"/>
    <col min="3107" max="3107" width="2.5" style="75" customWidth="1"/>
    <col min="3108" max="3108" width="3.625" style="75" customWidth="1"/>
    <col min="3109" max="3109" width="2.75" style="75" customWidth="1"/>
    <col min="3110" max="3110" width="0.875" style="75" customWidth="1"/>
    <col min="3111" max="3111" width="1.25" style="75" customWidth="1"/>
    <col min="3112" max="3112" width="5.375" style="75" customWidth="1"/>
    <col min="3113" max="3113" width="6.5" style="75" customWidth="1"/>
    <col min="3114" max="3114" width="4.125" style="75" customWidth="1"/>
    <col min="3115" max="3115" width="7.875" style="75" customWidth="1"/>
    <col min="3116" max="3116" width="8.75" style="75" customWidth="1"/>
    <col min="3117" max="3120" width="6.25" style="75" customWidth="1"/>
    <col min="3121" max="3121" width="4.875" style="75" customWidth="1"/>
    <col min="3122" max="3122" width="2.5" style="75" customWidth="1"/>
    <col min="3123" max="3123" width="4.875" style="75" customWidth="1"/>
    <col min="3124" max="3361" width="9" style="75"/>
    <col min="3362" max="3362" width="1.75" style="75" customWidth="1"/>
    <col min="3363" max="3363" width="2.5" style="75" customWidth="1"/>
    <col min="3364" max="3364" width="3.625" style="75" customWidth="1"/>
    <col min="3365" max="3365" width="2.75" style="75" customWidth="1"/>
    <col min="3366" max="3366" width="0.875" style="75" customWidth="1"/>
    <col min="3367" max="3367" width="1.25" style="75" customWidth="1"/>
    <col min="3368" max="3368" width="5.375" style="75" customWidth="1"/>
    <col min="3369" max="3369" width="6.5" style="75" customWidth="1"/>
    <col min="3370" max="3370" width="4.125" style="75" customWidth="1"/>
    <col min="3371" max="3371" width="7.875" style="75" customWidth="1"/>
    <col min="3372" max="3372" width="8.75" style="75" customWidth="1"/>
    <col min="3373" max="3376" width="6.25" style="75" customWidth="1"/>
    <col min="3377" max="3377" width="4.875" style="75" customWidth="1"/>
    <col min="3378" max="3378" width="2.5" style="75" customWidth="1"/>
    <col min="3379" max="3379" width="4.875" style="75" customWidth="1"/>
    <col min="3380" max="3617" width="9" style="75"/>
    <col min="3618" max="3618" width="1.75" style="75" customWidth="1"/>
    <col min="3619" max="3619" width="2.5" style="75" customWidth="1"/>
    <col min="3620" max="3620" width="3.625" style="75" customWidth="1"/>
    <col min="3621" max="3621" width="2.75" style="75" customWidth="1"/>
    <col min="3622" max="3622" width="0.875" style="75" customWidth="1"/>
    <col min="3623" max="3623" width="1.25" style="75" customWidth="1"/>
    <col min="3624" max="3624" width="5.375" style="75" customWidth="1"/>
    <col min="3625" max="3625" width="6.5" style="75" customWidth="1"/>
    <col min="3626" max="3626" width="4.125" style="75" customWidth="1"/>
    <col min="3627" max="3627" width="7.875" style="75" customWidth="1"/>
    <col min="3628" max="3628" width="8.75" style="75" customWidth="1"/>
    <col min="3629" max="3632" width="6.25" style="75" customWidth="1"/>
    <col min="3633" max="3633" width="4.875" style="75" customWidth="1"/>
    <col min="3634" max="3634" width="2.5" style="75" customWidth="1"/>
    <col min="3635" max="3635" width="4.875" style="75" customWidth="1"/>
    <col min="3636" max="3873" width="9" style="75"/>
    <col min="3874" max="3874" width="1.75" style="75" customWidth="1"/>
    <col min="3875" max="3875" width="2.5" style="75" customWidth="1"/>
    <col min="3876" max="3876" width="3.625" style="75" customWidth="1"/>
    <col min="3877" max="3877" width="2.75" style="75" customWidth="1"/>
    <col min="3878" max="3878" width="0.875" style="75" customWidth="1"/>
    <col min="3879" max="3879" width="1.25" style="75" customWidth="1"/>
    <col min="3880" max="3880" width="5.375" style="75" customWidth="1"/>
    <col min="3881" max="3881" width="6.5" style="75" customWidth="1"/>
    <col min="3882" max="3882" width="4.125" style="75" customWidth="1"/>
    <col min="3883" max="3883" width="7.875" style="75" customWidth="1"/>
    <col min="3884" max="3884" width="8.75" style="75" customWidth="1"/>
    <col min="3885" max="3888" width="6.25" style="75" customWidth="1"/>
    <col min="3889" max="3889" width="4.875" style="75" customWidth="1"/>
    <col min="3890" max="3890" width="2.5" style="75" customWidth="1"/>
    <col min="3891" max="3891" width="4.875" style="75" customWidth="1"/>
    <col min="3892" max="4129" width="9" style="75"/>
    <col min="4130" max="4130" width="1.75" style="75" customWidth="1"/>
    <col min="4131" max="4131" width="2.5" style="75" customWidth="1"/>
    <col min="4132" max="4132" width="3.625" style="75" customWidth="1"/>
    <col min="4133" max="4133" width="2.75" style="75" customWidth="1"/>
    <col min="4134" max="4134" width="0.875" style="75" customWidth="1"/>
    <col min="4135" max="4135" width="1.25" style="75" customWidth="1"/>
    <col min="4136" max="4136" width="5.375" style="75" customWidth="1"/>
    <col min="4137" max="4137" width="6.5" style="75" customWidth="1"/>
    <col min="4138" max="4138" width="4.125" style="75" customWidth="1"/>
    <col min="4139" max="4139" width="7.875" style="75" customWidth="1"/>
    <col min="4140" max="4140" width="8.75" style="75" customWidth="1"/>
    <col min="4141" max="4144" width="6.25" style="75" customWidth="1"/>
    <col min="4145" max="4145" width="4.875" style="75" customWidth="1"/>
    <col min="4146" max="4146" width="2.5" style="75" customWidth="1"/>
    <col min="4147" max="4147" width="4.875" style="75" customWidth="1"/>
    <col min="4148" max="4385" width="9" style="75"/>
    <col min="4386" max="4386" width="1.75" style="75" customWidth="1"/>
    <col min="4387" max="4387" width="2.5" style="75" customWidth="1"/>
    <col min="4388" max="4388" width="3.625" style="75" customWidth="1"/>
    <col min="4389" max="4389" width="2.75" style="75" customWidth="1"/>
    <col min="4390" max="4390" width="0.875" style="75" customWidth="1"/>
    <col min="4391" max="4391" width="1.25" style="75" customWidth="1"/>
    <col min="4392" max="4392" width="5.375" style="75" customWidth="1"/>
    <col min="4393" max="4393" width="6.5" style="75" customWidth="1"/>
    <col min="4394" max="4394" width="4.125" style="75" customWidth="1"/>
    <col min="4395" max="4395" width="7.875" style="75" customWidth="1"/>
    <col min="4396" max="4396" width="8.75" style="75" customWidth="1"/>
    <col min="4397" max="4400" width="6.25" style="75" customWidth="1"/>
    <col min="4401" max="4401" width="4.875" style="75" customWidth="1"/>
    <col min="4402" max="4402" width="2.5" style="75" customWidth="1"/>
    <col min="4403" max="4403" width="4.875" style="75" customWidth="1"/>
    <col min="4404" max="4641" width="9" style="75"/>
    <col min="4642" max="4642" width="1.75" style="75" customWidth="1"/>
    <col min="4643" max="4643" width="2.5" style="75" customWidth="1"/>
    <col min="4644" max="4644" width="3.625" style="75" customWidth="1"/>
    <col min="4645" max="4645" width="2.75" style="75" customWidth="1"/>
    <col min="4646" max="4646" width="0.875" style="75" customWidth="1"/>
    <col min="4647" max="4647" width="1.25" style="75" customWidth="1"/>
    <col min="4648" max="4648" width="5.375" style="75" customWidth="1"/>
    <col min="4649" max="4649" width="6.5" style="75" customWidth="1"/>
    <col min="4650" max="4650" width="4.125" style="75" customWidth="1"/>
    <col min="4651" max="4651" width="7.875" style="75" customWidth="1"/>
    <col min="4652" max="4652" width="8.75" style="75" customWidth="1"/>
    <col min="4653" max="4656" width="6.25" style="75" customWidth="1"/>
    <col min="4657" max="4657" width="4.875" style="75" customWidth="1"/>
    <col min="4658" max="4658" width="2.5" style="75" customWidth="1"/>
    <col min="4659" max="4659" width="4.875" style="75" customWidth="1"/>
    <col min="4660" max="4897" width="9" style="75"/>
    <col min="4898" max="4898" width="1.75" style="75" customWidth="1"/>
    <col min="4899" max="4899" width="2.5" style="75" customWidth="1"/>
    <col min="4900" max="4900" width="3.625" style="75" customWidth="1"/>
    <col min="4901" max="4901" width="2.75" style="75" customWidth="1"/>
    <col min="4902" max="4902" width="0.875" style="75" customWidth="1"/>
    <col min="4903" max="4903" width="1.25" style="75" customWidth="1"/>
    <col min="4904" max="4904" width="5.375" style="75" customWidth="1"/>
    <col min="4905" max="4905" width="6.5" style="75" customWidth="1"/>
    <col min="4906" max="4906" width="4.125" style="75" customWidth="1"/>
    <col min="4907" max="4907" width="7.875" style="75" customWidth="1"/>
    <col min="4908" max="4908" width="8.75" style="75" customWidth="1"/>
    <col min="4909" max="4912" width="6.25" style="75" customWidth="1"/>
    <col min="4913" max="4913" width="4.875" style="75" customWidth="1"/>
    <col min="4914" max="4914" width="2.5" style="75" customWidth="1"/>
    <col min="4915" max="4915" width="4.875" style="75" customWidth="1"/>
    <col min="4916" max="5153" width="9" style="75"/>
    <col min="5154" max="5154" width="1.75" style="75" customWidth="1"/>
    <col min="5155" max="5155" width="2.5" style="75" customWidth="1"/>
    <col min="5156" max="5156" width="3.625" style="75" customWidth="1"/>
    <col min="5157" max="5157" width="2.75" style="75" customWidth="1"/>
    <col min="5158" max="5158" width="0.875" style="75" customWidth="1"/>
    <col min="5159" max="5159" width="1.25" style="75" customWidth="1"/>
    <col min="5160" max="5160" width="5.375" style="75" customWidth="1"/>
    <col min="5161" max="5161" width="6.5" style="75" customWidth="1"/>
    <col min="5162" max="5162" width="4.125" style="75" customWidth="1"/>
    <col min="5163" max="5163" width="7.875" style="75" customWidth="1"/>
    <col min="5164" max="5164" width="8.75" style="75" customWidth="1"/>
    <col min="5165" max="5168" width="6.25" style="75" customWidth="1"/>
    <col min="5169" max="5169" width="4.875" style="75" customWidth="1"/>
    <col min="5170" max="5170" width="2.5" style="75" customWidth="1"/>
    <col min="5171" max="5171" width="4.875" style="75" customWidth="1"/>
    <col min="5172" max="5409" width="9" style="75"/>
    <col min="5410" max="5410" width="1.75" style="75" customWidth="1"/>
    <col min="5411" max="5411" width="2.5" style="75" customWidth="1"/>
    <col min="5412" max="5412" width="3.625" style="75" customWidth="1"/>
    <col min="5413" max="5413" width="2.75" style="75" customWidth="1"/>
    <col min="5414" max="5414" width="0.875" style="75" customWidth="1"/>
    <col min="5415" max="5415" width="1.25" style="75" customWidth="1"/>
    <col min="5416" max="5416" width="5.375" style="75" customWidth="1"/>
    <col min="5417" max="5417" width="6.5" style="75" customWidth="1"/>
    <col min="5418" max="5418" width="4.125" style="75" customWidth="1"/>
    <col min="5419" max="5419" width="7.875" style="75" customWidth="1"/>
    <col min="5420" max="5420" width="8.75" style="75" customWidth="1"/>
    <col min="5421" max="5424" width="6.25" style="75" customWidth="1"/>
    <col min="5425" max="5425" width="4.875" style="75" customWidth="1"/>
    <col min="5426" max="5426" width="2.5" style="75" customWidth="1"/>
    <col min="5427" max="5427" width="4.875" style="75" customWidth="1"/>
    <col min="5428" max="5665" width="9" style="75"/>
    <col min="5666" max="5666" width="1.75" style="75" customWidth="1"/>
    <col min="5667" max="5667" width="2.5" style="75" customWidth="1"/>
    <col min="5668" max="5668" width="3.625" style="75" customWidth="1"/>
    <col min="5669" max="5669" width="2.75" style="75" customWidth="1"/>
    <col min="5670" max="5670" width="0.875" style="75" customWidth="1"/>
    <col min="5671" max="5671" width="1.25" style="75" customWidth="1"/>
    <col min="5672" max="5672" width="5.375" style="75" customWidth="1"/>
    <col min="5673" max="5673" width="6.5" style="75" customWidth="1"/>
    <col min="5674" max="5674" width="4.125" style="75" customWidth="1"/>
    <col min="5675" max="5675" width="7.875" style="75" customWidth="1"/>
    <col min="5676" max="5676" width="8.75" style="75" customWidth="1"/>
    <col min="5677" max="5680" width="6.25" style="75" customWidth="1"/>
    <col min="5681" max="5681" width="4.875" style="75" customWidth="1"/>
    <col min="5682" max="5682" width="2.5" style="75" customWidth="1"/>
    <col min="5683" max="5683" width="4.875" style="75" customWidth="1"/>
    <col min="5684" max="5921" width="9" style="75"/>
    <col min="5922" max="5922" width="1.75" style="75" customWidth="1"/>
    <col min="5923" max="5923" width="2.5" style="75" customWidth="1"/>
    <col min="5924" max="5924" width="3.625" style="75" customWidth="1"/>
    <col min="5925" max="5925" width="2.75" style="75" customWidth="1"/>
    <col min="5926" max="5926" width="0.875" style="75" customWidth="1"/>
    <col min="5927" max="5927" width="1.25" style="75" customWidth="1"/>
    <col min="5928" max="5928" width="5.375" style="75" customWidth="1"/>
    <col min="5929" max="5929" width="6.5" style="75" customWidth="1"/>
    <col min="5930" max="5930" width="4.125" style="75" customWidth="1"/>
    <col min="5931" max="5931" width="7.875" style="75" customWidth="1"/>
    <col min="5932" max="5932" width="8.75" style="75" customWidth="1"/>
    <col min="5933" max="5936" width="6.25" style="75" customWidth="1"/>
    <col min="5937" max="5937" width="4.875" style="75" customWidth="1"/>
    <col min="5938" max="5938" width="2.5" style="75" customWidth="1"/>
    <col min="5939" max="5939" width="4.875" style="75" customWidth="1"/>
    <col min="5940" max="6177" width="9" style="75"/>
    <col min="6178" max="6178" width="1.75" style="75" customWidth="1"/>
    <col min="6179" max="6179" width="2.5" style="75" customWidth="1"/>
    <col min="6180" max="6180" width="3.625" style="75" customWidth="1"/>
    <col min="6181" max="6181" width="2.75" style="75" customWidth="1"/>
    <col min="6182" max="6182" width="0.875" style="75" customWidth="1"/>
    <col min="6183" max="6183" width="1.25" style="75" customWidth="1"/>
    <col min="6184" max="6184" width="5.375" style="75" customWidth="1"/>
    <col min="6185" max="6185" width="6.5" style="75" customWidth="1"/>
    <col min="6186" max="6186" width="4.125" style="75" customWidth="1"/>
    <col min="6187" max="6187" width="7.875" style="75" customWidth="1"/>
    <col min="6188" max="6188" width="8.75" style="75" customWidth="1"/>
    <col min="6189" max="6192" width="6.25" style="75" customWidth="1"/>
    <col min="6193" max="6193" width="4.875" style="75" customWidth="1"/>
    <col min="6194" max="6194" width="2.5" style="75" customWidth="1"/>
    <col min="6195" max="6195" width="4.875" style="75" customWidth="1"/>
    <col min="6196" max="6433" width="9" style="75"/>
    <col min="6434" max="6434" width="1.75" style="75" customWidth="1"/>
    <col min="6435" max="6435" width="2.5" style="75" customWidth="1"/>
    <col min="6436" max="6436" width="3.625" style="75" customWidth="1"/>
    <col min="6437" max="6437" width="2.75" style="75" customWidth="1"/>
    <col min="6438" max="6438" width="0.875" style="75" customWidth="1"/>
    <col min="6439" max="6439" width="1.25" style="75" customWidth="1"/>
    <col min="6440" max="6440" width="5.375" style="75" customWidth="1"/>
    <col min="6441" max="6441" width="6.5" style="75" customWidth="1"/>
    <col min="6442" max="6442" width="4.125" style="75" customWidth="1"/>
    <col min="6443" max="6443" width="7.875" style="75" customWidth="1"/>
    <col min="6444" max="6444" width="8.75" style="75" customWidth="1"/>
    <col min="6445" max="6448" width="6.25" style="75" customWidth="1"/>
    <col min="6449" max="6449" width="4.875" style="75" customWidth="1"/>
    <col min="6450" max="6450" width="2.5" style="75" customWidth="1"/>
    <col min="6451" max="6451" width="4.875" style="75" customWidth="1"/>
    <col min="6452" max="6689" width="9" style="75"/>
    <col min="6690" max="6690" width="1.75" style="75" customWidth="1"/>
    <col min="6691" max="6691" width="2.5" style="75" customWidth="1"/>
    <col min="6692" max="6692" width="3.625" style="75" customWidth="1"/>
    <col min="6693" max="6693" width="2.75" style="75" customWidth="1"/>
    <col min="6694" max="6694" width="0.875" style="75" customWidth="1"/>
    <col min="6695" max="6695" width="1.25" style="75" customWidth="1"/>
    <col min="6696" max="6696" width="5.375" style="75" customWidth="1"/>
    <col min="6697" max="6697" width="6.5" style="75" customWidth="1"/>
    <col min="6698" max="6698" width="4.125" style="75" customWidth="1"/>
    <col min="6699" max="6699" width="7.875" style="75" customWidth="1"/>
    <col min="6700" max="6700" width="8.75" style="75" customWidth="1"/>
    <col min="6701" max="6704" width="6.25" style="75" customWidth="1"/>
    <col min="6705" max="6705" width="4.875" style="75" customWidth="1"/>
    <col min="6706" max="6706" width="2.5" style="75" customWidth="1"/>
    <col min="6707" max="6707" width="4.875" style="75" customWidth="1"/>
    <col min="6708" max="6945" width="9" style="75"/>
    <col min="6946" max="6946" width="1.75" style="75" customWidth="1"/>
    <col min="6947" max="6947" width="2.5" style="75" customWidth="1"/>
    <col min="6948" max="6948" width="3.625" style="75" customWidth="1"/>
    <col min="6949" max="6949" width="2.75" style="75" customWidth="1"/>
    <col min="6950" max="6950" width="0.875" style="75" customWidth="1"/>
    <col min="6951" max="6951" width="1.25" style="75" customWidth="1"/>
    <col min="6952" max="6952" width="5.375" style="75" customWidth="1"/>
    <col min="6953" max="6953" width="6.5" style="75" customWidth="1"/>
    <col min="6954" max="6954" width="4.125" style="75" customWidth="1"/>
    <col min="6955" max="6955" width="7.875" style="75" customWidth="1"/>
    <col min="6956" max="6956" width="8.75" style="75" customWidth="1"/>
    <col min="6957" max="6960" width="6.25" style="75" customWidth="1"/>
    <col min="6961" max="6961" width="4.875" style="75" customWidth="1"/>
    <col min="6962" max="6962" width="2.5" style="75" customWidth="1"/>
    <col min="6963" max="6963" width="4.875" style="75" customWidth="1"/>
    <col min="6964" max="7201" width="9" style="75"/>
    <col min="7202" max="7202" width="1.75" style="75" customWidth="1"/>
    <col min="7203" max="7203" width="2.5" style="75" customWidth="1"/>
    <col min="7204" max="7204" width="3.625" style="75" customWidth="1"/>
    <col min="7205" max="7205" width="2.75" style="75" customWidth="1"/>
    <col min="7206" max="7206" width="0.875" style="75" customWidth="1"/>
    <col min="7207" max="7207" width="1.25" style="75" customWidth="1"/>
    <col min="7208" max="7208" width="5.375" style="75" customWidth="1"/>
    <col min="7209" max="7209" width="6.5" style="75" customWidth="1"/>
    <col min="7210" max="7210" width="4.125" style="75" customWidth="1"/>
    <col min="7211" max="7211" width="7.875" style="75" customWidth="1"/>
    <col min="7212" max="7212" width="8.75" style="75" customWidth="1"/>
    <col min="7213" max="7216" width="6.25" style="75" customWidth="1"/>
    <col min="7217" max="7217" width="4.875" style="75" customWidth="1"/>
    <col min="7218" max="7218" width="2.5" style="75" customWidth="1"/>
    <col min="7219" max="7219" width="4.875" style="75" customWidth="1"/>
    <col min="7220" max="7457" width="9" style="75"/>
    <col min="7458" max="7458" width="1.75" style="75" customWidth="1"/>
    <col min="7459" max="7459" width="2.5" style="75" customWidth="1"/>
    <col min="7460" max="7460" width="3.625" style="75" customWidth="1"/>
    <col min="7461" max="7461" width="2.75" style="75" customWidth="1"/>
    <col min="7462" max="7462" width="0.875" style="75" customWidth="1"/>
    <col min="7463" max="7463" width="1.25" style="75" customWidth="1"/>
    <col min="7464" max="7464" width="5.375" style="75" customWidth="1"/>
    <col min="7465" max="7465" width="6.5" style="75" customWidth="1"/>
    <col min="7466" max="7466" width="4.125" style="75" customWidth="1"/>
    <col min="7467" max="7467" width="7.875" style="75" customWidth="1"/>
    <col min="7468" max="7468" width="8.75" style="75" customWidth="1"/>
    <col min="7469" max="7472" width="6.25" style="75" customWidth="1"/>
    <col min="7473" max="7473" width="4.875" style="75" customWidth="1"/>
    <col min="7474" max="7474" width="2.5" style="75" customWidth="1"/>
    <col min="7475" max="7475" width="4.875" style="75" customWidth="1"/>
    <col min="7476" max="7713" width="9" style="75"/>
    <col min="7714" max="7714" width="1.75" style="75" customWidth="1"/>
    <col min="7715" max="7715" width="2.5" style="75" customWidth="1"/>
    <col min="7716" max="7716" width="3.625" style="75" customWidth="1"/>
    <col min="7717" max="7717" width="2.75" style="75" customWidth="1"/>
    <col min="7718" max="7718" width="0.875" style="75" customWidth="1"/>
    <col min="7719" max="7719" width="1.25" style="75" customWidth="1"/>
    <col min="7720" max="7720" width="5.375" style="75" customWidth="1"/>
    <col min="7721" max="7721" width="6.5" style="75" customWidth="1"/>
    <col min="7722" max="7722" width="4.125" style="75" customWidth="1"/>
    <col min="7723" max="7723" width="7.875" style="75" customWidth="1"/>
    <col min="7724" max="7724" width="8.75" style="75" customWidth="1"/>
    <col min="7725" max="7728" width="6.25" style="75" customWidth="1"/>
    <col min="7729" max="7729" width="4.875" style="75" customWidth="1"/>
    <col min="7730" max="7730" width="2.5" style="75" customWidth="1"/>
    <col min="7731" max="7731" width="4.875" style="75" customWidth="1"/>
    <col min="7732" max="7969" width="9" style="75"/>
    <col min="7970" max="7970" width="1.75" style="75" customWidth="1"/>
    <col min="7971" max="7971" width="2.5" style="75" customWidth="1"/>
    <col min="7972" max="7972" width="3.625" style="75" customWidth="1"/>
    <col min="7973" max="7973" width="2.75" style="75" customWidth="1"/>
    <col min="7974" max="7974" width="0.875" style="75" customWidth="1"/>
    <col min="7975" max="7975" width="1.25" style="75" customWidth="1"/>
    <col min="7976" max="7976" width="5.375" style="75" customWidth="1"/>
    <col min="7977" max="7977" width="6.5" style="75" customWidth="1"/>
    <col min="7978" max="7978" width="4.125" style="75" customWidth="1"/>
    <col min="7979" max="7979" width="7.875" style="75" customWidth="1"/>
    <col min="7980" max="7980" width="8.75" style="75" customWidth="1"/>
    <col min="7981" max="7984" width="6.25" style="75" customWidth="1"/>
    <col min="7985" max="7985" width="4.875" style="75" customWidth="1"/>
    <col min="7986" max="7986" width="2.5" style="75" customWidth="1"/>
    <col min="7987" max="7987" width="4.875" style="75" customWidth="1"/>
    <col min="7988" max="8225" width="9" style="75"/>
    <col min="8226" max="8226" width="1.75" style="75" customWidth="1"/>
    <col min="8227" max="8227" width="2.5" style="75" customWidth="1"/>
    <col min="8228" max="8228" width="3.625" style="75" customWidth="1"/>
    <col min="8229" max="8229" width="2.75" style="75" customWidth="1"/>
    <col min="8230" max="8230" width="0.875" style="75" customWidth="1"/>
    <col min="8231" max="8231" width="1.25" style="75" customWidth="1"/>
    <col min="8232" max="8232" width="5.375" style="75" customWidth="1"/>
    <col min="8233" max="8233" width="6.5" style="75" customWidth="1"/>
    <col min="8234" max="8234" width="4.125" style="75" customWidth="1"/>
    <col min="8235" max="8235" width="7.875" style="75" customWidth="1"/>
    <col min="8236" max="8236" width="8.75" style="75" customWidth="1"/>
    <col min="8237" max="8240" width="6.25" style="75" customWidth="1"/>
    <col min="8241" max="8241" width="4.875" style="75" customWidth="1"/>
    <col min="8242" max="8242" width="2.5" style="75" customWidth="1"/>
    <col min="8243" max="8243" width="4.875" style="75" customWidth="1"/>
    <col min="8244" max="8481" width="9" style="75"/>
    <col min="8482" max="8482" width="1.75" style="75" customWidth="1"/>
    <col min="8483" max="8483" width="2.5" style="75" customWidth="1"/>
    <col min="8484" max="8484" width="3.625" style="75" customWidth="1"/>
    <col min="8485" max="8485" width="2.75" style="75" customWidth="1"/>
    <col min="8486" max="8486" width="0.875" style="75" customWidth="1"/>
    <col min="8487" max="8487" width="1.25" style="75" customWidth="1"/>
    <col min="8488" max="8488" width="5.375" style="75" customWidth="1"/>
    <col min="8489" max="8489" width="6.5" style="75" customWidth="1"/>
    <col min="8490" max="8490" width="4.125" style="75" customWidth="1"/>
    <col min="8491" max="8491" width="7.875" style="75" customWidth="1"/>
    <col min="8492" max="8492" width="8.75" style="75" customWidth="1"/>
    <col min="8493" max="8496" width="6.25" style="75" customWidth="1"/>
    <col min="8497" max="8497" width="4.875" style="75" customWidth="1"/>
    <col min="8498" max="8498" width="2.5" style="75" customWidth="1"/>
    <col min="8499" max="8499" width="4.875" style="75" customWidth="1"/>
    <col min="8500" max="8737" width="9" style="75"/>
    <col min="8738" max="8738" width="1.75" style="75" customWidth="1"/>
    <col min="8739" max="8739" width="2.5" style="75" customWidth="1"/>
    <col min="8740" max="8740" width="3.625" style="75" customWidth="1"/>
    <col min="8741" max="8741" width="2.75" style="75" customWidth="1"/>
    <col min="8742" max="8742" width="0.875" style="75" customWidth="1"/>
    <col min="8743" max="8743" width="1.25" style="75" customWidth="1"/>
    <col min="8744" max="8744" width="5.375" style="75" customWidth="1"/>
    <col min="8745" max="8745" width="6.5" style="75" customWidth="1"/>
    <col min="8746" max="8746" width="4.125" style="75" customWidth="1"/>
    <col min="8747" max="8747" width="7.875" style="75" customWidth="1"/>
    <col min="8748" max="8748" width="8.75" style="75" customWidth="1"/>
    <col min="8749" max="8752" width="6.25" style="75" customWidth="1"/>
    <col min="8753" max="8753" width="4.875" style="75" customWidth="1"/>
    <col min="8754" max="8754" width="2.5" style="75" customWidth="1"/>
    <col min="8755" max="8755" width="4.875" style="75" customWidth="1"/>
    <col min="8756" max="8993" width="9" style="75"/>
    <col min="8994" max="8994" width="1.75" style="75" customWidth="1"/>
    <col min="8995" max="8995" width="2.5" style="75" customWidth="1"/>
    <col min="8996" max="8996" width="3.625" style="75" customWidth="1"/>
    <col min="8997" max="8997" width="2.75" style="75" customWidth="1"/>
    <col min="8998" max="8998" width="0.875" style="75" customWidth="1"/>
    <col min="8999" max="8999" width="1.25" style="75" customWidth="1"/>
    <col min="9000" max="9000" width="5.375" style="75" customWidth="1"/>
    <col min="9001" max="9001" width="6.5" style="75" customWidth="1"/>
    <col min="9002" max="9002" width="4.125" style="75" customWidth="1"/>
    <col min="9003" max="9003" width="7.875" style="75" customWidth="1"/>
    <col min="9004" max="9004" width="8.75" style="75" customWidth="1"/>
    <col min="9005" max="9008" width="6.25" style="75" customWidth="1"/>
    <col min="9009" max="9009" width="4.875" style="75" customWidth="1"/>
    <col min="9010" max="9010" width="2.5" style="75" customWidth="1"/>
    <col min="9011" max="9011" width="4.875" style="75" customWidth="1"/>
    <col min="9012" max="9249" width="9" style="75"/>
    <col min="9250" max="9250" width="1.75" style="75" customWidth="1"/>
    <col min="9251" max="9251" width="2.5" style="75" customWidth="1"/>
    <col min="9252" max="9252" width="3.625" style="75" customWidth="1"/>
    <col min="9253" max="9253" width="2.75" style="75" customWidth="1"/>
    <col min="9254" max="9254" width="0.875" style="75" customWidth="1"/>
    <col min="9255" max="9255" width="1.25" style="75" customWidth="1"/>
    <col min="9256" max="9256" width="5.375" style="75" customWidth="1"/>
    <col min="9257" max="9257" width="6.5" style="75" customWidth="1"/>
    <col min="9258" max="9258" width="4.125" style="75" customWidth="1"/>
    <col min="9259" max="9259" width="7.875" style="75" customWidth="1"/>
    <col min="9260" max="9260" width="8.75" style="75" customWidth="1"/>
    <col min="9261" max="9264" width="6.25" style="75" customWidth="1"/>
    <col min="9265" max="9265" width="4.875" style="75" customWidth="1"/>
    <col min="9266" max="9266" width="2.5" style="75" customWidth="1"/>
    <col min="9267" max="9267" width="4.875" style="75" customWidth="1"/>
    <col min="9268" max="9505" width="9" style="75"/>
    <col min="9506" max="9506" width="1.75" style="75" customWidth="1"/>
    <col min="9507" max="9507" width="2.5" style="75" customWidth="1"/>
    <col min="9508" max="9508" width="3.625" style="75" customWidth="1"/>
    <col min="9509" max="9509" width="2.75" style="75" customWidth="1"/>
    <col min="9510" max="9510" width="0.875" style="75" customWidth="1"/>
    <col min="9511" max="9511" width="1.25" style="75" customWidth="1"/>
    <col min="9512" max="9512" width="5.375" style="75" customWidth="1"/>
    <col min="9513" max="9513" width="6.5" style="75" customWidth="1"/>
    <col min="9514" max="9514" width="4.125" style="75" customWidth="1"/>
    <col min="9515" max="9515" width="7.875" style="75" customWidth="1"/>
    <col min="9516" max="9516" width="8.75" style="75" customWidth="1"/>
    <col min="9517" max="9520" width="6.25" style="75" customWidth="1"/>
    <col min="9521" max="9521" width="4.875" style="75" customWidth="1"/>
    <col min="9522" max="9522" width="2.5" style="75" customWidth="1"/>
    <col min="9523" max="9523" width="4.875" style="75" customWidth="1"/>
    <col min="9524" max="9761" width="9" style="75"/>
    <col min="9762" max="9762" width="1.75" style="75" customWidth="1"/>
    <col min="9763" max="9763" width="2.5" style="75" customWidth="1"/>
    <col min="9764" max="9764" width="3.625" style="75" customWidth="1"/>
    <col min="9765" max="9765" width="2.75" style="75" customWidth="1"/>
    <col min="9766" max="9766" width="0.875" style="75" customWidth="1"/>
    <col min="9767" max="9767" width="1.25" style="75" customWidth="1"/>
    <col min="9768" max="9768" width="5.375" style="75" customWidth="1"/>
    <col min="9769" max="9769" width="6.5" style="75" customWidth="1"/>
    <col min="9770" max="9770" width="4.125" style="75" customWidth="1"/>
    <col min="9771" max="9771" width="7.875" style="75" customWidth="1"/>
    <col min="9772" max="9772" width="8.75" style="75" customWidth="1"/>
    <col min="9773" max="9776" width="6.25" style="75" customWidth="1"/>
    <col min="9777" max="9777" width="4.875" style="75" customWidth="1"/>
    <col min="9778" max="9778" width="2.5" style="75" customWidth="1"/>
    <col min="9779" max="9779" width="4.875" style="75" customWidth="1"/>
    <col min="9780" max="10017" width="9" style="75"/>
    <col min="10018" max="10018" width="1.75" style="75" customWidth="1"/>
    <col min="10019" max="10019" width="2.5" style="75" customWidth="1"/>
    <col min="10020" max="10020" width="3.625" style="75" customWidth="1"/>
    <col min="10021" max="10021" width="2.75" style="75" customWidth="1"/>
    <col min="10022" max="10022" width="0.875" style="75" customWidth="1"/>
    <col min="10023" max="10023" width="1.25" style="75" customWidth="1"/>
    <col min="10024" max="10024" width="5.375" style="75" customWidth="1"/>
    <col min="10025" max="10025" width="6.5" style="75" customWidth="1"/>
    <col min="10026" max="10026" width="4.125" style="75" customWidth="1"/>
    <col min="10027" max="10027" width="7.875" style="75" customWidth="1"/>
    <col min="10028" max="10028" width="8.75" style="75" customWidth="1"/>
    <col min="10029" max="10032" width="6.25" style="75" customWidth="1"/>
    <col min="10033" max="10033" width="4.875" style="75" customWidth="1"/>
    <col min="10034" max="10034" width="2.5" style="75" customWidth="1"/>
    <col min="10035" max="10035" width="4.875" style="75" customWidth="1"/>
    <col min="10036" max="10273" width="9" style="75"/>
    <col min="10274" max="10274" width="1.75" style="75" customWidth="1"/>
    <col min="10275" max="10275" width="2.5" style="75" customWidth="1"/>
    <col min="10276" max="10276" width="3.625" style="75" customWidth="1"/>
    <col min="10277" max="10277" width="2.75" style="75" customWidth="1"/>
    <col min="10278" max="10278" width="0.875" style="75" customWidth="1"/>
    <col min="10279" max="10279" width="1.25" style="75" customWidth="1"/>
    <col min="10280" max="10280" width="5.375" style="75" customWidth="1"/>
    <col min="10281" max="10281" width="6.5" style="75" customWidth="1"/>
    <col min="10282" max="10282" width="4.125" style="75" customWidth="1"/>
    <col min="10283" max="10283" width="7.875" style="75" customWidth="1"/>
    <col min="10284" max="10284" width="8.75" style="75" customWidth="1"/>
    <col min="10285" max="10288" width="6.25" style="75" customWidth="1"/>
    <col min="10289" max="10289" width="4.875" style="75" customWidth="1"/>
    <col min="10290" max="10290" width="2.5" style="75" customWidth="1"/>
    <col min="10291" max="10291" width="4.875" style="75" customWidth="1"/>
    <col min="10292" max="10529" width="9" style="75"/>
    <col min="10530" max="10530" width="1.75" style="75" customWidth="1"/>
    <col min="10531" max="10531" width="2.5" style="75" customWidth="1"/>
    <col min="10532" max="10532" width="3.625" style="75" customWidth="1"/>
    <col min="10533" max="10533" width="2.75" style="75" customWidth="1"/>
    <col min="10534" max="10534" width="0.875" style="75" customWidth="1"/>
    <col min="10535" max="10535" width="1.25" style="75" customWidth="1"/>
    <col min="10536" max="10536" width="5.375" style="75" customWidth="1"/>
    <col min="10537" max="10537" width="6.5" style="75" customWidth="1"/>
    <col min="10538" max="10538" width="4.125" style="75" customWidth="1"/>
    <col min="10539" max="10539" width="7.875" style="75" customWidth="1"/>
    <col min="10540" max="10540" width="8.75" style="75" customWidth="1"/>
    <col min="10541" max="10544" width="6.25" style="75" customWidth="1"/>
    <col min="10545" max="10545" width="4.875" style="75" customWidth="1"/>
    <col min="10546" max="10546" width="2.5" style="75" customWidth="1"/>
    <col min="10547" max="10547" width="4.875" style="75" customWidth="1"/>
    <col min="10548" max="10785" width="9" style="75"/>
    <col min="10786" max="10786" width="1.75" style="75" customWidth="1"/>
    <col min="10787" max="10787" width="2.5" style="75" customWidth="1"/>
    <col min="10788" max="10788" width="3.625" style="75" customWidth="1"/>
    <col min="10789" max="10789" width="2.75" style="75" customWidth="1"/>
    <col min="10790" max="10790" width="0.875" style="75" customWidth="1"/>
    <col min="10791" max="10791" width="1.25" style="75" customWidth="1"/>
    <col min="10792" max="10792" width="5.375" style="75" customWidth="1"/>
    <col min="10793" max="10793" width="6.5" style="75" customWidth="1"/>
    <col min="10794" max="10794" width="4.125" style="75" customWidth="1"/>
    <col min="10795" max="10795" width="7.875" style="75" customWidth="1"/>
    <col min="10796" max="10796" width="8.75" style="75" customWidth="1"/>
    <col min="10797" max="10800" width="6.25" style="75" customWidth="1"/>
    <col min="10801" max="10801" width="4.875" style="75" customWidth="1"/>
    <col min="10802" max="10802" width="2.5" style="75" customWidth="1"/>
    <col min="10803" max="10803" width="4.875" style="75" customWidth="1"/>
    <col min="10804" max="11041" width="9" style="75"/>
    <col min="11042" max="11042" width="1.75" style="75" customWidth="1"/>
    <col min="11043" max="11043" width="2.5" style="75" customWidth="1"/>
    <col min="11044" max="11044" width="3.625" style="75" customWidth="1"/>
    <col min="11045" max="11045" width="2.75" style="75" customWidth="1"/>
    <col min="11046" max="11046" width="0.875" style="75" customWidth="1"/>
    <col min="11047" max="11047" width="1.25" style="75" customWidth="1"/>
    <col min="11048" max="11048" width="5.375" style="75" customWidth="1"/>
    <col min="11049" max="11049" width="6.5" style="75" customWidth="1"/>
    <col min="11050" max="11050" width="4.125" style="75" customWidth="1"/>
    <col min="11051" max="11051" width="7.875" style="75" customWidth="1"/>
    <col min="11052" max="11052" width="8.75" style="75" customWidth="1"/>
    <col min="11053" max="11056" width="6.25" style="75" customWidth="1"/>
    <col min="11057" max="11057" width="4.875" style="75" customWidth="1"/>
    <col min="11058" max="11058" width="2.5" style="75" customWidth="1"/>
    <col min="11059" max="11059" width="4.875" style="75" customWidth="1"/>
    <col min="11060" max="11297" width="9" style="75"/>
    <col min="11298" max="11298" width="1.75" style="75" customWidth="1"/>
    <col min="11299" max="11299" width="2.5" style="75" customWidth="1"/>
    <col min="11300" max="11300" width="3.625" style="75" customWidth="1"/>
    <col min="11301" max="11301" width="2.75" style="75" customWidth="1"/>
    <col min="11302" max="11302" width="0.875" style="75" customWidth="1"/>
    <col min="11303" max="11303" width="1.25" style="75" customWidth="1"/>
    <col min="11304" max="11304" width="5.375" style="75" customWidth="1"/>
    <col min="11305" max="11305" width="6.5" style="75" customWidth="1"/>
    <col min="11306" max="11306" width="4.125" style="75" customWidth="1"/>
    <col min="11307" max="11307" width="7.875" style="75" customWidth="1"/>
    <col min="11308" max="11308" width="8.75" style="75" customWidth="1"/>
    <col min="11309" max="11312" width="6.25" style="75" customWidth="1"/>
    <col min="11313" max="11313" width="4.875" style="75" customWidth="1"/>
    <col min="11314" max="11314" width="2.5" style="75" customWidth="1"/>
    <col min="11315" max="11315" width="4.875" style="75" customWidth="1"/>
    <col min="11316" max="11553" width="9" style="75"/>
    <col min="11554" max="11554" width="1.75" style="75" customWidth="1"/>
    <col min="11555" max="11555" width="2.5" style="75" customWidth="1"/>
    <col min="11556" max="11556" width="3.625" style="75" customWidth="1"/>
    <col min="11557" max="11557" width="2.75" style="75" customWidth="1"/>
    <col min="11558" max="11558" width="0.875" style="75" customWidth="1"/>
    <col min="11559" max="11559" width="1.25" style="75" customWidth="1"/>
    <col min="11560" max="11560" width="5.375" style="75" customWidth="1"/>
    <col min="11561" max="11561" width="6.5" style="75" customWidth="1"/>
    <col min="11562" max="11562" width="4.125" style="75" customWidth="1"/>
    <col min="11563" max="11563" width="7.875" style="75" customWidth="1"/>
    <col min="11564" max="11564" width="8.75" style="75" customWidth="1"/>
    <col min="11565" max="11568" width="6.25" style="75" customWidth="1"/>
    <col min="11569" max="11569" width="4.875" style="75" customWidth="1"/>
    <col min="11570" max="11570" width="2.5" style="75" customWidth="1"/>
    <col min="11571" max="11571" width="4.875" style="75" customWidth="1"/>
    <col min="11572" max="11809" width="9" style="75"/>
    <col min="11810" max="11810" width="1.75" style="75" customWidth="1"/>
    <col min="11811" max="11811" width="2.5" style="75" customWidth="1"/>
    <col min="11812" max="11812" width="3.625" style="75" customWidth="1"/>
    <col min="11813" max="11813" width="2.75" style="75" customWidth="1"/>
    <col min="11814" max="11814" width="0.875" style="75" customWidth="1"/>
    <col min="11815" max="11815" width="1.25" style="75" customWidth="1"/>
    <col min="11816" max="11816" width="5.375" style="75" customWidth="1"/>
    <col min="11817" max="11817" width="6.5" style="75" customWidth="1"/>
    <col min="11818" max="11818" width="4.125" style="75" customWidth="1"/>
    <col min="11819" max="11819" width="7.875" style="75" customWidth="1"/>
    <col min="11820" max="11820" width="8.75" style="75" customWidth="1"/>
    <col min="11821" max="11824" width="6.25" style="75" customWidth="1"/>
    <col min="11825" max="11825" width="4.875" style="75" customWidth="1"/>
    <col min="11826" max="11826" width="2.5" style="75" customWidth="1"/>
    <col min="11827" max="11827" width="4.875" style="75" customWidth="1"/>
    <col min="11828" max="12065" width="9" style="75"/>
    <col min="12066" max="12066" width="1.75" style="75" customWidth="1"/>
    <col min="12067" max="12067" width="2.5" style="75" customWidth="1"/>
    <col min="12068" max="12068" width="3.625" style="75" customWidth="1"/>
    <col min="12069" max="12069" width="2.75" style="75" customWidth="1"/>
    <col min="12070" max="12070" width="0.875" style="75" customWidth="1"/>
    <col min="12071" max="12071" width="1.25" style="75" customWidth="1"/>
    <col min="12072" max="12072" width="5.375" style="75" customWidth="1"/>
    <col min="12073" max="12073" width="6.5" style="75" customWidth="1"/>
    <col min="12074" max="12074" width="4.125" style="75" customWidth="1"/>
    <col min="12075" max="12075" width="7.875" style="75" customWidth="1"/>
    <col min="12076" max="12076" width="8.75" style="75" customWidth="1"/>
    <col min="12077" max="12080" width="6.25" style="75" customWidth="1"/>
    <col min="12081" max="12081" width="4.875" style="75" customWidth="1"/>
    <col min="12082" max="12082" width="2.5" style="75" customWidth="1"/>
    <col min="12083" max="12083" width="4.875" style="75" customWidth="1"/>
    <col min="12084" max="12321" width="9" style="75"/>
    <col min="12322" max="12322" width="1.75" style="75" customWidth="1"/>
    <col min="12323" max="12323" width="2.5" style="75" customWidth="1"/>
    <col min="12324" max="12324" width="3.625" style="75" customWidth="1"/>
    <col min="12325" max="12325" width="2.75" style="75" customWidth="1"/>
    <col min="12326" max="12326" width="0.875" style="75" customWidth="1"/>
    <col min="12327" max="12327" width="1.25" style="75" customWidth="1"/>
    <col min="12328" max="12328" width="5.375" style="75" customWidth="1"/>
    <col min="12329" max="12329" width="6.5" style="75" customWidth="1"/>
    <col min="12330" max="12330" width="4.125" style="75" customWidth="1"/>
    <col min="12331" max="12331" width="7.875" style="75" customWidth="1"/>
    <col min="12332" max="12332" width="8.75" style="75" customWidth="1"/>
    <col min="12333" max="12336" width="6.25" style="75" customWidth="1"/>
    <col min="12337" max="12337" width="4.875" style="75" customWidth="1"/>
    <col min="12338" max="12338" width="2.5" style="75" customWidth="1"/>
    <col min="12339" max="12339" width="4.875" style="75" customWidth="1"/>
    <col min="12340" max="12577" width="9" style="75"/>
    <col min="12578" max="12578" width="1.75" style="75" customWidth="1"/>
    <col min="12579" max="12579" width="2.5" style="75" customWidth="1"/>
    <col min="12580" max="12580" width="3.625" style="75" customWidth="1"/>
    <col min="12581" max="12581" width="2.75" style="75" customWidth="1"/>
    <col min="12582" max="12582" width="0.875" style="75" customWidth="1"/>
    <col min="12583" max="12583" width="1.25" style="75" customWidth="1"/>
    <col min="12584" max="12584" width="5.375" style="75" customWidth="1"/>
    <col min="12585" max="12585" width="6.5" style="75" customWidth="1"/>
    <col min="12586" max="12586" width="4.125" style="75" customWidth="1"/>
    <col min="12587" max="12587" width="7.875" style="75" customWidth="1"/>
    <col min="12588" max="12588" width="8.75" style="75" customWidth="1"/>
    <col min="12589" max="12592" width="6.25" style="75" customWidth="1"/>
    <col min="12593" max="12593" width="4.875" style="75" customWidth="1"/>
    <col min="12594" max="12594" width="2.5" style="75" customWidth="1"/>
    <col min="12595" max="12595" width="4.875" style="75" customWidth="1"/>
    <col min="12596" max="12833" width="9" style="75"/>
    <col min="12834" max="12834" width="1.75" style="75" customWidth="1"/>
    <col min="12835" max="12835" width="2.5" style="75" customWidth="1"/>
    <col min="12836" max="12836" width="3.625" style="75" customWidth="1"/>
    <col min="12837" max="12837" width="2.75" style="75" customWidth="1"/>
    <col min="12838" max="12838" width="0.875" style="75" customWidth="1"/>
    <col min="12839" max="12839" width="1.25" style="75" customWidth="1"/>
    <col min="12840" max="12840" width="5.375" style="75" customWidth="1"/>
    <col min="12841" max="12841" width="6.5" style="75" customWidth="1"/>
    <col min="12842" max="12842" width="4.125" style="75" customWidth="1"/>
    <col min="12843" max="12843" width="7.875" style="75" customWidth="1"/>
    <col min="12844" max="12844" width="8.75" style="75" customWidth="1"/>
    <col min="12845" max="12848" width="6.25" style="75" customWidth="1"/>
    <col min="12849" max="12849" width="4.875" style="75" customWidth="1"/>
    <col min="12850" max="12850" width="2.5" style="75" customWidth="1"/>
    <col min="12851" max="12851" width="4.875" style="75" customWidth="1"/>
    <col min="12852" max="13089" width="9" style="75"/>
    <col min="13090" max="13090" width="1.75" style="75" customWidth="1"/>
    <col min="13091" max="13091" width="2.5" style="75" customWidth="1"/>
    <col min="13092" max="13092" width="3.625" style="75" customWidth="1"/>
    <col min="13093" max="13093" width="2.75" style="75" customWidth="1"/>
    <col min="13094" max="13094" width="0.875" style="75" customWidth="1"/>
    <col min="13095" max="13095" width="1.25" style="75" customWidth="1"/>
    <col min="13096" max="13096" width="5.375" style="75" customWidth="1"/>
    <col min="13097" max="13097" width="6.5" style="75" customWidth="1"/>
    <col min="13098" max="13098" width="4.125" style="75" customWidth="1"/>
    <col min="13099" max="13099" width="7.875" style="75" customWidth="1"/>
    <col min="13100" max="13100" width="8.75" style="75" customWidth="1"/>
    <col min="13101" max="13104" width="6.25" style="75" customWidth="1"/>
    <col min="13105" max="13105" width="4.875" style="75" customWidth="1"/>
    <col min="13106" max="13106" width="2.5" style="75" customWidth="1"/>
    <col min="13107" max="13107" width="4.875" style="75" customWidth="1"/>
    <col min="13108" max="13345" width="9" style="75"/>
    <col min="13346" max="13346" width="1.75" style="75" customWidth="1"/>
    <col min="13347" max="13347" width="2.5" style="75" customWidth="1"/>
    <col min="13348" max="13348" width="3.625" style="75" customWidth="1"/>
    <col min="13349" max="13349" width="2.75" style="75" customWidth="1"/>
    <col min="13350" max="13350" width="0.875" style="75" customWidth="1"/>
    <col min="13351" max="13351" width="1.25" style="75" customWidth="1"/>
    <col min="13352" max="13352" width="5.375" style="75" customWidth="1"/>
    <col min="13353" max="13353" width="6.5" style="75" customWidth="1"/>
    <col min="13354" max="13354" width="4.125" style="75" customWidth="1"/>
    <col min="13355" max="13355" width="7.875" style="75" customWidth="1"/>
    <col min="13356" max="13356" width="8.75" style="75" customWidth="1"/>
    <col min="13357" max="13360" width="6.25" style="75" customWidth="1"/>
    <col min="13361" max="13361" width="4.875" style="75" customWidth="1"/>
    <col min="13362" max="13362" width="2.5" style="75" customWidth="1"/>
    <col min="13363" max="13363" width="4.875" style="75" customWidth="1"/>
    <col min="13364" max="13601" width="9" style="75"/>
    <col min="13602" max="13602" width="1.75" style="75" customWidth="1"/>
    <col min="13603" max="13603" width="2.5" style="75" customWidth="1"/>
    <col min="13604" max="13604" width="3.625" style="75" customWidth="1"/>
    <col min="13605" max="13605" width="2.75" style="75" customWidth="1"/>
    <col min="13606" max="13606" width="0.875" style="75" customWidth="1"/>
    <col min="13607" max="13607" width="1.25" style="75" customWidth="1"/>
    <col min="13608" max="13608" width="5.375" style="75" customWidth="1"/>
    <col min="13609" max="13609" width="6.5" style="75" customWidth="1"/>
    <col min="13610" max="13610" width="4.125" style="75" customWidth="1"/>
    <col min="13611" max="13611" width="7.875" style="75" customWidth="1"/>
    <col min="13612" max="13612" width="8.75" style="75" customWidth="1"/>
    <col min="13613" max="13616" width="6.25" style="75" customWidth="1"/>
    <col min="13617" max="13617" width="4.875" style="75" customWidth="1"/>
    <col min="13618" max="13618" width="2.5" style="75" customWidth="1"/>
    <col min="13619" max="13619" width="4.875" style="75" customWidth="1"/>
    <col min="13620" max="13857" width="9" style="75"/>
    <col min="13858" max="13858" width="1.75" style="75" customWidth="1"/>
    <col min="13859" max="13859" width="2.5" style="75" customWidth="1"/>
    <col min="13860" max="13860" width="3.625" style="75" customWidth="1"/>
    <col min="13861" max="13861" width="2.75" style="75" customWidth="1"/>
    <col min="13862" max="13862" width="0.875" style="75" customWidth="1"/>
    <col min="13863" max="13863" width="1.25" style="75" customWidth="1"/>
    <col min="13864" max="13864" width="5.375" style="75" customWidth="1"/>
    <col min="13865" max="13865" width="6.5" style="75" customWidth="1"/>
    <col min="13866" max="13866" width="4.125" style="75" customWidth="1"/>
    <col min="13867" max="13867" width="7.875" style="75" customWidth="1"/>
    <col min="13868" max="13868" width="8.75" style="75" customWidth="1"/>
    <col min="13869" max="13872" width="6.25" style="75" customWidth="1"/>
    <col min="13873" max="13873" width="4.875" style="75" customWidth="1"/>
    <col min="13874" max="13874" width="2.5" style="75" customWidth="1"/>
    <col min="13875" max="13875" width="4.875" style="75" customWidth="1"/>
    <col min="13876" max="14113" width="9" style="75"/>
    <col min="14114" max="14114" width="1.75" style="75" customWidth="1"/>
    <col min="14115" max="14115" width="2.5" style="75" customWidth="1"/>
    <col min="14116" max="14116" width="3.625" style="75" customWidth="1"/>
    <col min="14117" max="14117" width="2.75" style="75" customWidth="1"/>
    <col min="14118" max="14118" width="0.875" style="75" customWidth="1"/>
    <col min="14119" max="14119" width="1.25" style="75" customWidth="1"/>
    <col min="14120" max="14120" width="5.375" style="75" customWidth="1"/>
    <col min="14121" max="14121" width="6.5" style="75" customWidth="1"/>
    <col min="14122" max="14122" width="4.125" style="75" customWidth="1"/>
    <col min="14123" max="14123" width="7.875" style="75" customWidth="1"/>
    <col min="14124" max="14124" width="8.75" style="75" customWidth="1"/>
    <col min="14125" max="14128" width="6.25" style="75" customWidth="1"/>
    <col min="14129" max="14129" width="4.875" style="75" customWidth="1"/>
    <col min="14130" max="14130" width="2.5" style="75" customWidth="1"/>
    <col min="14131" max="14131" width="4.875" style="75" customWidth="1"/>
    <col min="14132" max="14369" width="9" style="75"/>
    <col min="14370" max="14370" width="1.75" style="75" customWidth="1"/>
    <col min="14371" max="14371" width="2.5" style="75" customWidth="1"/>
    <col min="14372" max="14372" width="3.625" style="75" customWidth="1"/>
    <col min="14373" max="14373" width="2.75" style="75" customWidth="1"/>
    <col min="14374" max="14374" width="0.875" style="75" customWidth="1"/>
    <col min="14375" max="14375" width="1.25" style="75" customWidth="1"/>
    <col min="14376" max="14376" width="5.375" style="75" customWidth="1"/>
    <col min="14377" max="14377" width="6.5" style="75" customWidth="1"/>
    <col min="14378" max="14378" width="4.125" style="75" customWidth="1"/>
    <col min="14379" max="14379" width="7.875" style="75" customWidth="1"/>
    <col min="14380" max="14380" width="8.75" style="75" customWidth="1"/>
    <col min="14381" max="14384" width="6.25" style="75" customWidth="1"/>
    <col min="14385" max="14385" width="4.875" style="75" customWidth="1"/>
    <col min="14386" max="14386" width="2.5" style="75" customWidth="1"/>
    <col min="14387" max="14387" width="4.875" style="75" customWidth="1"/>
    <col min="14388" max="14625" width="9" style="75"/>
    <col min="14626" max="14626" width="1.75" style="75" customWidth="1"/>
    <col min="14627" max="14627" width="2.5" style="75" customWidth="1"/>
    <col min="14628" max="14628" width="3.625" style="75" customWidth="1"/>
    <col min="14629" max="14629" width="2.75" style="75" customWidth="1"/>
    <col min="14630" max="14630" width="0.875" style="75" customWidth="1"/>
    <col min="14631" max="14631" width="1.25" style="75" customWidth="1"/>
    <col min="14632" max="14632" width="5.375" style="75" customWidth="1"/>
    <col min="14633" max="14633" width="6.5" style="75" customWidth="1"/>
    <col min="14634" max="14634" width="4.125" style="75" customWidth="1"/>
    <col min="14635" max="14635" width="7.875" style="75" customWidth="1"/>
    <col min="14636" max="14636" width="8.75" style="75" customWidth="1"/>
    <col min="14637" max="14640" width="6.25" style="75" customWidth="1"/>
    <col min="14641" max="14641" width="4.875" style="75" customWidth="1"/>
    <col min="14642" max="14642" width="2.5" style="75" customWidth="1"/>
    <col min="14643" max="14643" width="4.875" style="75" customWidth="1"/>
    <col min="14644" max="14881" width="9" style="75"/>
    <col min="14882" max="14882" width="1.75" style="75" customWidth="1"/>
    <col min="14883" max="14883" width="2.5" style="75" customWidth="1"/>
    <col min="14884" max="14884" width="3.625" style="75" customWidth="1"/>
    <col min="14885" max="14885" width="2.75" style="75" customWidth="1"/>
    <col min="14886" max="14886" width="0.875" style="75" customWidth="1"/>
    <col min="14887" max="14887" width="1.25" style="75" customWidth="1"/>
    <col min="14888" max="14888" width="5.375" style="75" customWidth="1"/>
    <col min="14889" max="14889" width="6.5" style="75" customWidth="1"/>
    <col min="14890" max="14890" width="4.125" style="75" customWidth="1"/>
    <col min="14891" max="14891" width="7.875" style="75" customWidth="1"/>
    <col min="14892" max="14892" width="8.75" style="75" customWidth="1"/>
    <col min="14893" max="14896" width="6.25" style="75" customWidth="1"/>
    <col min="14897" max="14897" width="4.875" style="75" customWidth="1"/>
    <col min="14898" max="14898" width="2.5" style="75" customWidth="1"/>
    <col min="14899" max="14899" width="4.875" style="75" customWidth="1"/>
    <col min="14900" max="15137" width="9" style="75"/>
    <col min="15138" max="15138" width="1.75" style="75" customWidth="1"/>
    <col min="15139" max="15139" width="2.5" style="75" customWidth="1"/>
    <col min="15140" max="15140" width="3.625" style="75" customWidth="1"/>
    <col min="15141" max="15141" width="2.75" style="75" customWidth="1"/>
    <col min="15142" max="15142" width="0.875" style="75" customWidth="1"/>
    <col min="15143" max="15143" width="1.25" style="75" customWidth="1"/>
    <col min="15144" max="15144" width="5.375" style="75" customWidth="1"/>
    <col min="15145" max="15145" width="6.5" style="75" customWidth="1"/>
    <col min="15146" max="15146" width="4.125" style="75" customWidth="1"/>
    <col min="15147" max="15147" width="7.875" style="75" customWidth="1"/>
    <col min="15148" max="15148" width="8.75" style="75" customWidth="1"/>
    <col min="15149" max="15152" width="6.25" style="75" customWidth="1"/>
    <col min="15153" max="15153" width="4.875" style="75" customWidth="1"/>
    <col min="15154" max="15154" width="2.5" style="75" customWidth="1"/>
    <col min="15155" max="15155" width="4.875" style="75" customWidth="1"/>
    <col min="15156" max="15393" width="9" style="75"/>
    <col min="15394" max="15394" width="1.75" style="75" customWidth="1"/>
    <col min="15395" max="15395" width="2.5" style="75" customWidth="1"/>
    <col min="15396" max="15396" width="3.625" style="75" customWidth="1"/>
    <col min="15397" max="15397" width="2.75" style="75" customWidth="1"/>
    <col min="15398" max="15398" width="0.875" style="75" customWidth="1"/>
    <col min="15399" max="15399" width="1.25" style="75" customWidth="1"/>
    <col min="15400" max="15400" width="5.375" style="75" customWidth="1"/>
    <col min="15401" max="15401" width="6.5" style="75" customWidth="1"/>
    <col min="15402" max="15402" width="4.125" style="75" customWidth="1"/>
    <col min="15403" max="15403" width="7.875" style="75" customWidth="1"/>
    <col min="15404" max="15404" width="8.75" style="75" customWidth="1"/>
    <col min="15405" max="15408" width="6.25" style="75" customWidth="1"/>
    <col min="15409" max="15409" width="4.875" style="75" customWidth="1"/>
    <col min="15410" max="15410" width="2.5" style="75" customWidth="1"/>
    <col min="15411" max="15411" width="4.875" style="75" customWidth="1"/>
    <col min="15412" max="15649" width="9" style="75"/>
    <col min="15650" max="15650" width="1.75" style="75" customWidth="1"/>
    <col min="15651" max="15651" width="2.5" style="75" customWidth="1"/>
    <col min="15652" max="15652" width="3.625" style="75" customWidth="1"/>
    <col min="15653" max="15653" width="2.75" style="75" customWidth="1"/>
    <col min="15654" max="15654" width="0.875" style="75" customWidth="1"/>
    <col min="15655" max="15655" width="1.25" style="75" customWidth="1"/>
    <col min="15656" max="15656" width="5.375" style="75" customWidth="1"/>
    <col min="15657" max="15657" width="6.5" style="75" customWidth="1"/>
    <col min="15658" max="15658" width="4.125" style="75" customWidth="1"/>
    <col min="15659" max="15659" width="7.875" style="75" customWidth="1"/>
    <col min="15660" max="15660" width="8.75" style="75" customWidth="1"/>
    <col min="15661" max="15664" width="6.25" style="75" customWidth="1"/>
    <col min="15665" max="15665" width="4.875" style="75" customWidth="1"/>
    <col min="15666" max="15666" width="2.5" style="75" customWidth="1"/>
    <col min="15667" max="15667" width="4.875" style="75" customWidth="1"/>
    <col min="15668" max="15905" width="9" style="75"/>
    <col min="15906" max="15906" width="1.75" style="75" customWidth="1"/>
    <col min="15907" max="15907" width="2.5" style="75" customWidth="1"/>
    <col min="15908" max="15908" width="3.625" style="75" customWidth="1"/>
    <col min="15909" max="15909" width="2.75" style="75" customWidth="1"/>
    <col min="15910" max="15910" width="0.875" style="75" customWidth="1"/>
    <col min="15911" max="15911" width="1.25" style="75" customWidth="1"/>
    <col min="15912" max="15912" width="5.375" style="75" customWidth="1"/>
    <col min="15913" max="15913" width="6.5" style="75" customWidth="1"/>
    <col min="15914" max="15914" width="4.125" style="75" customWidth="1"/>
    <col min="15915" max="15915" width="7.875" style="75" customWidth="1"/>
    <col min="15916" max="15916" width="8.75" style="75" customWidth="1"/>
    <col min="15917" max="15920" width="6.25" style="75" customWidth="1"/>
    <col min="15921" max="15921" width="4.875" style="75" customWidth="1"/>
    <col min="15922" max="15922" width="2.5" style="75" customWidth="1"/>
    <col min="15923" max="15923" width="4.875" style="75" customWidth="1"/>
    <col min="15924" max="16161" width="9" style="75"/>
    <col min="16162" max="16162" width="1.75" style="75" customWidth="1"/>
    <col min="16163" max="16163" width="2.5" style="75" customWidth="1"/>
    <col min="16164" max="16164" width="3.625" style="75" customWidth="1"/>
    <col min="16165" max="16165" width="2.75" style="75" customWidth="1"/>
    <col min="16166" max="16166" width="0.875" style="75" customWidth="1"/>
    <col min="16167" max="16167" width="1.25" style="75" customWidth="1"/>
    <col min="16168" max="16168" width="5.375" style="75" customWidth="1"/>
    <col min="16169" max="16169" width="6.5" style="75" customWidth="1"/>
    <col min="16170" max="16170" width="4.125" style="75" customWidth="1"/>
    <col min="16171" max="16171" width="7.875" style="75" customWidth="1"/>
    <col min="16172" max="16172" width="8.75" style="75" customWidth="1"/>
    <col min="16173" max="16176" width="6.25" style="75" customWidth="1"/>
    <col min="16177" max="16177" width="4.875" style="75" customWidth="1"/>
    <col min="16178" max="16178" width="2.5" style="75" customWidth="1"/>
    <col min="16179" max="16179" width="4.875" style="75" customWidth="1"/>
    <col min="16180" max="16384" width="9" style="75"/>
  </cols>
  <sheetData>
    <row r="1" spans="1:71" s="38" customFormat="1" ht="13.5" customHeight="1">
      <c r="B1" s="554" t="s">
        <v>36</v>
      </c>
      <c r="C1" s="554" t="s">
        <v>10</v>
      </c>
      <c r="D1" s="554" t="s">
        <v>37</v>
      </c>
      <c r="E1" s="554" t="s">
        <v>38</v>
      </c>
      <c r="F1" s="226"/>
      <c r="G1" s="556" t="s">
        <v>39</v>
      </c>
      <c r="H1" s="556"/>
      <c r="I1" s="556"/>
      <c r="J1" s="556"/>
      <c r="K1" s="225"/>
      <c r="L1" s="556" t="s">
        <v>40</v>
      </c>
      <c r="M1" s="556"/>
      <c r="N1" s="556"/>
      <c r="O1" s="556"/>
      <c r="P1" s="556"/>
      <c r="Q1" s="556"/>
      <c r="R1" s="225"/>
      <c r="S1" s="559" t="s">
        <v>41</v>
      </c>
      <c r="T1" s="560"/>
      <c r="U1" s="561"/>
      <c r="V1" s="225"/>
      <c r="W1" s="559" t="s">
        <v>42</v>
      </c>
      <c r="X1" s="561"/>
      <c r="Y1" s="225"/>
      <c r="Z1" s="225"/>
      <c r="AA1" s="568" t="s">
        <v>43</v>
      </c>
      <c r="AB1" s="569"/>
      <c r="AC1" s="569"/>
      <c r="AD1" s="569"/>
      <c r="AE1" s="569"/>
      <c r="AF1" s="570"/>
      <c r="AG1" s="225"/>
      <c r="AH1" s="559" t="s">
        <v>44</v>
      </c>
      <c r="AI1" s="560"/>
      <c r="AJ1" s="260"/>
      <c r="AK1" s="261"/>
      <c r="AL1" s="225"/>
      <c r="AM1" s="556" t="s">
        <v>45</v>
      </c>
      <c r="AN1" s="556"/>
      <c r="AO1" s="556"/>
      <c r="AP1" s="225"/>
      <c r="AQ1" s="575" t="s">
        <v>46</v>
      </c>
      <c r="AR1" s="575"/>
      <c r="AS1" s="575"/>
      <c r="AT1" s="225"/>
      <c r="AU1" s="559" t="s">
        <v>47</v>
      </c>
      <c r="AV1" s="560"/>
      <c r="AW1" s="561"/>
      <c r="AX1" s="225"/>
      <c r="AY1" s="555" t="s">
        <v>48</v>
      </c>
      <c r="AZ1" s="225"/>
      <c r="BA1" s="566" t="s">
        <v>49</v>
      </c>
      <c r="BB1" s="225"/>
      <c r="BC1" s="566" t="s">
        <v>50</v>
      </c>
      <c r="BD1" s="225"/>
      <c r="BE1" s="225"/>
      <c r="BF1" s="225"/>
    </row>
    <row r="2" spans="1:71" s="38" customFormat="1" ht="13.5" customHeight="1">
      <c r="B2" s="554"/>
      <c r="C2" s="554"/>
      <c r="D2" s="554"/>
      <c r="E2" s="554"/>
      <c r="F2" s="226"/>
      <c r="G2" s="556" t="s">
        <v>51</v>
      </c>
      <c r="H2" s="556"/>
      <c r="I2" s="557" t="s">
        <v>52</v>
      </c>
      <c r="J2" s="557"/>
      <c r="K2" s="235"/>
      <c r="L2" s="556" t="s">
        <v>51</v>
      </c>
      <c r="M2" s="556"/>
      <c r="N2" s="558"/>
      <c r="O2" s="557" t="s">
        <v>52</v>
      </c>
      <c r="P2" s="557"/>
      <c r="Q2" s="557"/>
      <c r="R2" s="235"/>
      <c r="S2" s="562"/>
      <c r="T2" s="563"/>
      <c r="U2" s="564"/>
      <c r="V2" s="235"/>
      <c r="W2" s="562"/>
      <c r="X2" s="564"/>
      <c r="Y2" s="235"/>
      <c r="Z2" s="235"/>
      <c r="AA2" s="571"/>
      <c r="AB2" s="572"/>
      <c r="AC2" s="572"/>
      <c r="AD2" s="572"/>
      <c r="AE2" s="572"/>
      <c r="AF2" s="573"/>
      <c r="AG2" s="235"/>
      <c r="AH2" s="562"/>
      <c r="AI2" s="563"/>
      <c r="AJ2" s="262"/>
      <c r="AK2" s="263"/>
      <c r="AL2" s="225"/>
      <c r="AM2" s="574"/>
      <c r="AN2" s="574"/>
      <c r="AO2" s="574"/>
      <c r="AP2" s="225"/>
      <c r="AQ2" s="576"/>
      <c r="AR2" s="576"/>
      <c r="AS2" s="576"/>
      <c r="AT2" s="235"/>
      <c r="AU2" s="562"/>
      <c r="AV2" s="563"/>
      <c r="AW2" s="564"/>
      <c r="AX2" s="225"/>
      <c r="AY2" s="565"/>
      <c r="AZ2" s="225"/>
      <c r="BA2" s="567"/>
      <c r="BB2" s="225"/>
      <c r="BC2" s="567"/>
      <c r="BD2" s="225"/>
      <c r="BE2" s="225"/>
      <c r="BF2" s="235"/>
    </row>
    <row r="3" spans="1:71" s="47" customFormat="1" ht="13.5" customHeight="1">
      <c r="B3" s="554"/>
      <c r="C3" s="554"/>
      <c r="D3" s="554"/>
      <c r="E3" s="554"/>
      <c r="F3" s="40"/>
      <c r="G3" s="579" t="s">
        <v>53</v>
      </c>
      <c r="H3" s="580"/>
      <c r="I3" s="579" t="s">
        <v>53</v>
      </c>
      <c r="J3" s="580"/>
      <c r="K3" s="41"/>
      <c r="L3" s="241"/>
      <c r="M3" s="246"/>
      <c r="N3" s="129"/>
      <c r="O3" s="241"/>
      <c r="P3" s="246"/>
      <c r="Q3" s="247"/>
      <c r="R3" s="42"/>
      <c r="S3" s="138"/>
      <c r="T3" s="252"/>
      <c r="U3" s="581" t="s">
        <v>40</v>
      </c>
      <c r="V3" s="41"/>
      <c r="W3" s="238"/>
      <c r="X3" s="581" t="s">
        <v>319</v>
      </c>
      <c r="Y3" s="42"/>
      <c r="Z3" s="42"/>
      <c r="AA3" s="138"/>
      <c r="AB3" s="252"/>
      <c r="AC3" s="581" t="s">
        <v>40</v>
      </c>
      <c r="AD3" s="256"/>
      <c r="AE3" s="257"/>
      <c r="AF3" s="590"/>
      <c r="AG3" s="42"/>
      <c r="AH3" s="138"/>
      <c r="AI3" s="264"/>
      <c r="AJ3" s="252"/>
      <c r="AK3" s="584" t="s">
        <v>320</v>
      </c>
      <c r="AL3" s="41"/>
      <c r="AM3" s="138"/>
      <c r="AN3" s="586" t="s">
        <v>54</v>
      </c>
      <c r="AO3" s="587"/>
      <c r="AP3" s="41"/>
      <c r="AQ3" s="43"/>
      <c r="AR3" s="588" t="s">
        <v>54</v>
      </c>
      <c r="AS3" s="589"/>
      <c r="AT3" s="42"/>
      <c r="AU3" s="138"/>
      <c r="AV3" s="252"/>
      <c r="AW3" s="566" t="s">
        <v>40</v>
      </c>
      <c r="AX3" s="41"/>
      <c r="AY3" s="565"/>
      <c r="AZ3" s="41"/>
      <c r="BA3" s="567"/>
      <c r="BB3" s="41"/>
      <c r="BC3" s="567"/>
      <c r="BD3" s="45"/>
      <c r="BE3" s="45"/>
      <c r="BF3" s="42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</row>
    <row r="4" spans="1:71" s="47" customFormat="1" ht="13.5" customHeight="1">
      <c r="B4" s="555"/>
      <c r="C4" s="555"/>
      <c r="D4" s="555"/>
      <c r="E4" s="555"/>
      <c r="F4" s="40"/>
      <c r="G4" s="241"/>
      <c r="H4" s="242" t="s">
        <v>55</v>
      </c>
      <c r="I4" s="241"/>
      <c r="J4" s="242" t="s">
        <v>316</v>
      </c>
      <c r="K4" s="237"/>
      <c r="L4" s="138"/>
      <c r="M4" s="248" t="s">
        <v>56</v>
      </c>
      <c r="N4" s="129"/>
      <c r="O4" s="236"/>
      <c r="P4" s="248" t="s">
        <v>56</v>
      </c>
      <c r="Q4" s="247"/>
      <c r="R4" s="42"/>
      <c r="S4" s="241"/>
      <c r="T4" s="118"/>
      <c r="U4" s="582"/>
      <c r="V4" s="235"/>
      <c r="W4" s="138"/>
      <c r="X4" s="582"/>
      <c r="Y4" s="42"/>
      <c r="Z4" s="42"/>
      <c r="AA4" s="241"/>
      <c r="AB4" s="118"/>
      <c r="AC4" s="582"/>
      <c r="AD4" s="256"/>
      <c r="AE4" s="239"/>
      <c r="AF4" s="590"/>
      <c r="AG4" s="42"/>
      <c r="AH4" s="241"/>
      <c r="AI4" s="265" t="s">
        <v>55</v>
      </c>
      <c r="AJ4" s="118"/>
      <c r="AK4" s="585"/>
      <c r="AL4" s="41"/>
      <c r="AM4" s="138"/>
      <c r="AN4" s="267" t="s">
        <v>57</v>
      </c>
      <c r="AO4" s="268" t="s">
        <v>58</v>
      </c>
      <c r="AP4" s="41"/>
      <c r="AQ4" s="43"/>
      <c r="AR4" s="48" t="s">
        <v>57</v>
      </c>
      <c r="AS4" s="49" t="s">
        <v>58</v>
      </c>
      <c r="AT4" s="42"/>
      <c r="AU4" s="241"/>
      <c r="AV4" s="118"/>
      <c r="AW4" s="567"/>
      <c r="AX4" s="41"/>
      <c r="AY4" s="565"/>
      <c r="AZ4" s="41"/>
      <c r="BA4" s="567"/>
      <c r="BB4" s="41"/>
      <c r="BC4" s="567"/>
      <c r="BD4" s="50"/>
      <c r="BE4" s="50"/>
      <c r="BF4" s="42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</row>
    <row r="5" spans="1:71" s="47" customFormat="1" ht="12" customHeight="1">
      <c r="B5" s="228" t="s">
        <v>59</v>
      </c>
      <c r="C5" s="228" t="s">
        <v>60</v>
      </c>
      <c r="D5" s="228" t="s">
        <v>61</v>
      </c>
      <c r="E5" s="228" t="s">
        <v>62</v>
      </c>
      <c r="F5" s="41"/>
      <c r="G5" s="577" t="s">
        <v>317</v>
      </c>
      <c r="H5" s="577"/>
      <c r="I5" s="577" t="s">
        <v>317</v>
      </c>
      <c r="J5" s="577"/>
      <c r="K5" s="235"/>
      <c r="L5" s="577" t="s">
        <v>318</v>
      </c>
      <c r="M5" s="577"/>
      <c r="N5" s="577"/>
      <c r="O5" s="578" t="s">
        <v>63</v>
      </c>
      <c r="P5" s="578"/>
      <c r="Q5" s="578"/>
      <c r="R5" s="42"/>
      <c r="S5" s="577" t="s">
        <v>64</v>
      </c>
      <c r="T5" s="577"/>
      <c r="U5" s="577"/>
      <c r="V5" s="235"/>
      <c r="W5" s="577" t="s">
        <v>65</v>
      </c>
      <c r="X5" s="577"/>
      <c r="Y5" s="42"/>
      <c r="Z5" s="42"/>
      <c r="AA5" s="577" t="s">
        <v>66</v>
      </c>
      <c r="AB5" s="577"/>
      <c r="AC5" s="577"/>
      <c r="AD5" s="577"/>
      <c r="AE5" s="577"/>
      <c r="AF5" s="577"/>
      <c r="AG5" s="42"/>
      <c r="AH5" s="577" t="s">
        <v>67</v>
      </c>
      <c r="AI5" s="577"/>
      <c r="AJ5" s="577"/>
      <c r="AK5" s="577"/>
      <c r="AL5" s="41"/>
      <c r="AM5" s="577" t="s">
        <v>321</v>
      </c>
      <c r="AN5" s="577"/>
      <c r="AO5" s="577"/>
      <c r="AP5" s="41"/>
      <c r="AQ5" s="583" t="s">
        <v>68</v>
      </c>
      <c r="AR5" s="583"/>
      <c r="AS5" s="583"/>
      <c r="AT5" s="42"/>
      <c r="AU5" s="577" t="s">
        <v>69</v>
      </c>
      <c r="AV5" s="577"/>
      <c r="AW5" s="577"/>
      <c r="AX5" s="41"/>
      <c r="AY5" s="227" t="s">
        <v>70</v>
      </c>
      <c r="AZ5" s="41"/>
      <c r="BA5" s="161" t="s">
        <v>71</v>
      </c>
      <c r="BB5" s="41"/>
      <c r="BC5" s="161" t="s">
        <v>72</v>
      </c>
      <c r="BD5" s="50"/>
      <c r="BE5" s="50"/>
      <c r="BF5" s="42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</row>
    <row r="6" spans="1:71" s="44" customFormat="1" ht="20.25" customHeight="1">
      <c r="A6" s="44">
        <v>1</v>
      </c>
      <c r="B6" s="51">
        <v>2</v>
      </c>
      <c r="C6" s="52">
        <v>3</v>
      </c>
      <c r="D6" s="44">
        <v>4</v>
      </c>
      <c r="E6" s="51">
        <v>5</v>
      </c>
      <c r="F6" s="52">
        <v>6</v>
      </c>
      <c r="G6" s="243"/>
      <c r="H6" s="244"/>
      <c r="I6" s="245"/>
      <c r="J6" s="244"/>
      <c r="K6" s="51">
        <v>11</v>
      </c>
      <c r="L6" s="249"/>
      <c r="M6" s="250"/>
      <c r="N6" s="251"/>
      <c r="O6" s="245"/>
      <c r="P6" s="250"/>
      <c r="Q6" s="251"/>
      <c r="R6" s="52">
        <v>18</v>
      </c>
      <c r="S6" s="253"/>
      <c r="T6" s="239"/>
      <c r="U6" s="254"/>
      <c r="V6" s="44">
        <v>22</v>
      </c>
      <c r="W6" s="249"/>
      <c r="X6" s="255"/>
      <c r="Y6" s="44">
        <v>25</v>
      </c>
      <c r="Z6" s="51">
        <v>26</v>
      </c>
      <c r="AA6" s="253"/>
      <c r="AB6" s="239"/>
      <c r="AC6" s="258"/>
      <c r="AD6" s="259"/>
      <c r="AE6" s="239"/>
      <c r="AF6" s="258"/>
      <c r="AG6" s="52">
        <v>33</v>
      </c>
      <c r="AH6" s="253"/>
      <c r="AI6" s="253"/>
      <c r="AJ6" s="239"/>
      <c r="AK6" s="266"/>
      <c r="AL6" s="51">
        <v>38</v>
      </c>
      <c r="AM6" s="269"/>
      <c r="AN6" s="270"/>
      <c r="AO6" s="270"/>
      <c r="AP6" s="52">
        <v>42</v>
      </c>
      <c r="AQ6" s="44">
        <v>43</v>
      </c>
      <c r="AR6" s="51">
        <v>44</v>
      </c>
      <c r="AS6" s="52">
        <v>45</v>
      </c>
      <c r="AT6" s="44">
        <v>46</v>
      </c>
      <c r="AU6" s="253"/>
      <c r="AV6" s="239"/>
      <c r="AW6" s="254"/>
      <c r="AX6" s="51">
        <v>50</v>
      </c>
      <c r="AY6" s="52">
        <v>51</v>
      </c>
      <c r="AZ6" s="44">
        <v>52</v>
      </c>
      <c r="BA6" s="269"/>
      <c r="BB6" s="45"/>
      <c r="BC6" s="269"/>
      <c r="BD6" s="51">
        <v>56</v>
      </c>
      <c r="BE6" s="52">
        <v>57</v>
      </c>
      <c r="BF6" s="44">
        <v>58</v>
      </c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</row>
    <row r="7" spans="1:71" s="47" customFormat="1" ht="13.5" customHeight="1">
      <c r="A7" s="47" t="s">
        <v>180</v>
      </c>
      <c r="B7" s="555" t="s">
        <v>124</v>
      </c>
      <c r="C7" s="592" t="s">
        <v>73</v>
      </c>
      <c r="D7" s="594" t="s">
        <v>74</v>
      </c>
      <c r="E7" s="55" t="s">
        <v>75</v>
      </c>
      <c r="F7" s="56"/>
      <c r="G7" s="116">
        <v>98990</v>
      </c>
      <c r="H7" s="117">
        <v>106480</v>
      </c>
      <c r="I7" s="116">
        <v>73740</v>
      </c>
      <c r="J7" s="117">
        <v>81230</v>
      </c>
      <c r="K7" s="237" t="s">
        <v>94</v>
      </c>
      <c r="L7" s="119">
        <v>920</v>
      </c>
      <c r="M7" s="120">
        <v>990</v>
      </c>
      <c r="N7" s="121" t="s">
        <v>76</v>
      </c>
      <c r="O7" s="119">
        <v>660</v>
      </c>
      <c r="P7" s="120">
        <v>730</v>
      </c>
      <c r="Q7" s="121" t="s">
        <v>76</v>
      </c>
      <c r="R7" s="596" t="s">
        <v>94</v>
      </c>
      <c r="S7" s="597">
        <v>26120</v>
      </c>
      <c r="T7" s="600" t="s">
        <v>300</v>
      </c>
      <c r="U7" s="608">
        <v>260</v>
      </c>
      <c r="V7" s="237" t="s">
        <v>94</v>
      </c>
      <c r="W7" s="122">
        <v>7490</v>
      </c>
      <c r="X7" s="123">
        <v>70</v>
      </c>
      <c r="Y7" s="614" t="s">
        <v>77</v>
      </c>
      <c r="Z7" s="235"/>
      <c r="AA7" s="229"/>
      <c r="AB7" s="600" t="s">
        <v>300</v>
      </c>
      <c r="AC7" s="232"/>
      <c r="AD7" s="124"/>
      <c r="AE7" s="618" t="s">
        <v>125</v>
      </c>
      <c r="AF7" s="232"/>
      <c r="AG7" s="596" t="s">
        <v>94</v>
      </c>
      <c r="AH7" s="616">
        <v>26600</v>
      </c>
      <c r="AI7" s="125"/>
      <c r="AJ7" s="600" t="s">
        <v>300</v>
      </c>
      <c r="AK7" s="608">
        <v>190</v>
      </c>
      <c r="AL7" s="611" t="s">
        <v>94</v>
      </c>
      <c r="AM7" s="126" t="s">
        <v>78</v>
      </c>
      <c r="AN7" s="127">
        <v>6700</v>
      </c>
      <c r="AO7" s="128">
        <v>7400</v>
      </c>
      <c r="AP7" s="611" t="s">
        <v>94</v>
      </c>
      <c r="AQ7" s="58" t="s">
        <v>79</v>
      </c>
      <c r="AR7" s="59">
        <v>15100</v>
      </c>
      <c r="AS7" s="60">
        <v>16800</v>
      </c>
      <c r="AT7" s="596" t="s">
        <v>94</v>
      </c>
      <c r="AU7" s="597">
        <v>22470</v>
      </c>
      <c r="AV7" s="600" t="s">
        <v>322</v>
      </c>
      <c r="AW7" s="608">
        <v>220</v>
      </c>
      <c r="AX7" s="611" t="s">
        <v>95</v>
      </c>
      <c r="AY7" s="240"/>
      <c r="AZ7" s="611" t="s">
        <v>95</v>
      </c>
      <c r="BA7" s="612" t="s">
        <v>301</v>
      </c>
      <c r="BB7" s="223"/>
      <c r="BC7" s="612" t="s">
        <v>323</v>
      </c>
      <c r="BD7" s="53"/>
      <c r="BF7" s="42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</row>
    <row r="8" spans="1:71" s="47" customFormat="1" ht="13.5" customHeight="1">
      <c r="A8" s="47" t="s">
        <v>181</v>
      </c>
      <c r="B8" s="565"/>
      <c r="C8" s="593"/>
      <c r="D8" s="595"/>
      <c r="E8" s="61" t="s">
        <v>17</v>
      </c>
      <c r="F8" s="56"/>
      <c r="G8" s="130">
        <v>106480</v>
      </c>
      <c r="H8" s="131">
        <v>162230</v>
      </c>
      <c r="I8" s="130">
        <v>81230</v>
      </c>
      <c r="J8" s="131">
        <v>136980</v>
      </c>
      <c r="K8" s="237" t="s">
        <v>94</v>
      </c>
      <c r="L8" s="132">
        <v>990</v>
      </c>
      <c r="M8" s="133">
        <v>1510</v>
      </c>
      <c r="N8" s="134" t="s">
        <v>76</v>
      </c>
      <c r="O8" s="132">
        <v>730</v>
      </c>
      <c r="P8" s="133">
        <v>1250</v>
      </c>
      <c r="Q8" s="134" t="s">
        <v>76</v>
      </c>
      <c r="R8" s="596"/>
      <c r="S8" s="598"/>
      <c r="T8" s="600"/>
      <c r="U8" s="609"/>
      <c r="V8" s="237" t="s">
        <v>94</v>
      </c>
      <c r="W8" s="135">
        <v>7490</v>
      </c>
      <c r="X8" s="136">
        <v>70</v>
      </c>
      <c r="Y8" s="614"/>
      <c r="Z8" s="235"/>
      <c r="AA8" s="230"/>
      <c r="AB8" s="600"/>
      <c r="AC8" s="233"/>
      <c r="AD8" s="124"/>
      <c r="AE8" s="618"/>
      <c r="AF8" s="233"/>
      <c r="AG8" s="596"/>
      <c r="AH8" s="617"/>
      <c r="AI8" s="137">
        <v>24920</v>
      </c>
      <c r="AJ8" s="600"/>
      <c r="AK8" s="609"/>
      <c r="AL8" s="611"/>
      <c r="AM8" s="138" t="s">
        <v>80</v>
      </c>
      <c r="AN8" s="139">
        <v>6300</v>
      </c>
      <c r="AO8" s="140">
        <v>7000</v>
      </c>
      <c r="AP8" s="611"/>
      <c r="AQ8" s="43" t="s">
        <v>81</v>
      </c>
      <c r="AR8" s="62">
        <v>8300</v>
      </c>
      <c r="AS8" s="63">
        <v>9200</v>
      </c>
      <c r="AT8" s="596"/>
      <c r="AU8" s="598"/>
      <c r="AV8" s="600"/>
      <c r="AW8" s="609"/>
      <c r="AX8" s="611"/>
      <c r="AY8" s="64"/>
      <c r="AZ8" s="611"/>
      <c r="BA8" s="613"/>
      <c r="BB8" s="223"/>
      <c r="BC8" s="613"/>
      <c r="BD8" s="53"/>
      <c r="BE8" s="53"/>
      <c r="BF8" s="42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</row>
    <row r="9" spans="1:71" s="47" customFormat="1" ht="13.5" customHeight="1">
      <c r="A9" s="47" t="s">
        <v>182</v>
      </c>
      <c r="B9" s="565"/>
      <c r="C9" s="593"/>
      <c r="D9" s="602" t="s">
        <v>82</v>
      </c>
      <c r="E9" s="61" t="s">
        <v>83</v>
      </c>
      <c r="F9" s="56"/>
      <c r="G9" s="130">
        <v>162230</v>
      </c>
      <c r="H9" s="131">
        <v>237150</v>
      </c>
      <c r="I9" s="130">
        <v>136980</v>
      </c>
      <c r="J9" s="131">
        <v>211900</v>
      </c>
      <c r="K9" s="237" t="s">
        <v>94</v>
      </c>
      <c r="L9" s="132">
        <v>1510</v>
      </c>
      <c r="M9" s="133">
        <v>2260</v>
      </c>
      <c r="N9" s="134" t="s">
        <v>76</v>
      </c>
      <c r="O9" s="132">
        <v>1250</v>
      </c>
      <c r="P9" s="133">
        <v>2000</v>
      </c>
      <c r="Q9" s="134" t="s">
        <v>76</v>
      </c>
      <c r="R9" s="596"/>
      <c r="S9" s="598"/>
      <c r="T9" s="600"/>
      <c r="U9" s="609"/>
      <c r="V9" s="65"/>
      <c r="W9" s="141"/>
      <c r="X9" s="142"/>
      <c r="Y9" s="615"/>
      <c r="Z9" s="235"/>
      <c r="AA9" s="230"/>
      <c r="AB9" s="600"/>
      <c r="AC9" s="233"/>
      <c r="AD9" s="124"/>
      <c r="AE9" s="618"/>
      <c r="AF9" s="233"/>
      <c r="AG9" s="596" t="s">
        <v>94</v>
      </c>
      <c r="AH9" s="604">
        <v>24920</v>
      </c>
      <c r="AI9" s="143"/>
      <c r="AJ9" s="600"/>
      <c r="AK9" s="609"/>
      <c r="AL9" s="611"/>
      <c r="AM9" s="138" t="s">
        <v>84</v>
      </c>
      <c r="AN9" s="139">
        <v>6000</v>
      </c>
      <c r="AO9" s="140">
        <v>6600</v>
      </c>
      <c r="AP9" s="611"/>
      <c r="AQ9" s="43" t="s">
        <v>85</v>
      </c>
      <c r="AR9" s="62">
        <v>7200</v>
      </c>
      <c r="AS9" s="63">
        <v>8000</v>
      </c>
      <c r="AT9" s="596"/>
      <c r="AU9" s="598"/>
      <c r="AV9" s="600"/>
      <c r="AW9" s="609"/>
      <c r="AX9" s="611"/>
      <c r="AY9" s="64"/>
      <c r="AZ9" s="611"/>
      <c r="BA9" s="606">
        <v>0.06</v>
      </c>
      <c r="BB9" s="223"/>
      <c r="BC9" s="606">
        <v>0.8</v>
      </c>
      <c r="BD9" s="53"/>
      <c r="BF9" s="42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</row>
    <row r="10" spans="1:71" s="47" customFormat="1" ht="13.5" customHeight="1">
      <c r="A10" s="47" t="s">
        <v>183</v>
      </c>
      <c r="B10" s="565"/>
      <c r="C10" s="593"/>
      <c r="D10" s="603"/>
      <c r="E10" s="67" t="s">
        <v>20</v>
      </c>
      <c r="F10" s="56"/>
      <c r="G10" s="144">
        <v>237150</v>
      </c>
      <c r="H10" s="145"/>
      <c r="I10" s="144">
        <v>211900</v>
      </c>
      <c r="J10" s="145"/>
      <c r="K10" s="237" t="s">
        <v>94</v>
      </c>
      <c r="L10" s="135">
        <v>2260</v>
      </c>
      <c r="M10" s="146"/>
      <c r="N10" s="147" t="s">
        <v>76</v>
      </c>
      <c r="O10" s="135">
        <v>2000</v>
      </c>
      <c r="P10" s="146"/>
      <c r="Q10" s="147" t="s">
        <v>76</v>
      </c>
      <c r="R10" s="596"/>
      <c r="S10" s="599"/>
      <c r="T10" s="600"/>
      <c r="U10" s="610"/>
      <c r="V10" s="65"/>
      <c r="W10" s="141"/>
      <c r="X10" s="148"/>
      <c r="Y10" s="615"/>
      <c r="Z10" s="235"/>
      <c r="AA10" s="230"/>
      <c r="AB10" s="600"/>
      <c r="AC10" s="233"/>
      <c r="AD10" s="124"/>
      <c r="AE10" s="618"/>
      <c r="AF10" s="233"/>
      <c r="AG10" s="596"/>
      <c r="AH10" s="605"/>
      <c r="AI10" s="149"/>
      <c r="AJ10" s="600"/>
      <c r="AK10" s="610"/>
      <c r="AL10" s="611"/>
      <c r="AM10" s="150" t="s">
        <v>86</v>
      </c>
      <c r="AN10" s="151">
        <v>5700</v>
      </c>
      <c r="AO10" s="152">
        <v>6300</v>
      </c>
      <c r="AP10" s="611"/>
      <c r="AQ10" s="68" t="s">
        <v>87</v>
      </c>
      <c r="AR10" s="69">
        <v>6500</v>
      </c>
      <c r="AS10" s="70">
        <v>7200</v>
      </c>
      <c r="AT10" s="596"/>
      <c r="AU10" s="599"/>
      <c r="AV10" s="600"/>
      <c r="AW10" s="610"/>
      <c r="AX10" s="611"/>
      <c r="AY10" s="64"/>
      <c r="AZ10" s="611"/>
      <c r="BA10" s="607"/>
      <c r="BB10" s="223"/>
      <c r="BC10" s="606"/>
      <c r="BD10" s="53"/>
      <c r="BE10" s="53"/>
      <c r="BF10" s="42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</row>
    <row r="11" spans="1:71" s="47" customFormat="1" ht="13.5" customHeight="1">
      <c r="A11" s="47" t="s">
        <v>184</v>
      </c>
      <c r="B11" s="565"/>
      <c r="C11" s="592" t="s">
        <v>88</v>
      </c>
      <c r="D11" s="594" t="s">
        <v>74</v>
      </c>
      <c r="E11" s="55" t="s">
        <v>75</v>
      </c>
      <c r="F11" s="56"/>
      <c r="G11" s="116">
        <v>74040</v>
      </c>
      <c r="H11" s="117">
        <v>81530</v>
      </c>
      <c r="I11" s="116">
        <v>57210</v>
      </c>
      <c r="J11" s="117">
        <v>64700</v>
      </c>
      <c r="K11" s="237" t="s">
        <v>94</v>
      </c>
      <c r="L11" s="119">
        <v>670</v>
      </c>
      <c r="M11" s="120">
        <v>740</v>
      </c>
      <c r="N11" s="121" t="s">
        <v>76</v>
      </c>
      <c r="O11" s="119">
        <v>500</v>
      </c>
      <c r="P11" s="120">
        <v>570</v>
      </c>
      <c r="Q11" s="121" t="s">
        <v>76</v>
      </c>
      <c r="R11" s="596" t="s">
        <v>94</v>
      </c>
      <c r="S11" s="597">
        <v>17410</v>
      </c>
      <c r="T11" s="600" t="s">
        <v>300</v>
      </c>
      <c r="U11" s="608">
        <v>170</v>
      </c>
      <c r="V11" s="237" t="s">
        <v>94</v>
      </c>
      <c r="W11" s="122">
        <v>7490</v>
      </c>
      <c r="X11" s="123">
        <v>70</v>
      </c>
      <c r="Y11" s="614"/>
      <c r="Z11" s="235"/>
      <c r="AA11" s="230"/>
      <c r="AB11" s="600"/>
      <c r="AC11" s="233"/>
      <c r="AD11" s="124"/>
      <c r="AE11" s="618"/>
      <c r="AF11" s="233"/>
      <c r="AG11" s="596" t="s">
        <v>94</v>
      </c>
      <c r="AH11" s="616">
        <v>19960</v>
      </c>
      <c r="AI11" s="125"/>
      <c r="AJ11" s="600" t="s">
        <v>300</v>
      </c>
      <c r="AK11" s="608">
        <v>130</v>
      </c>
      <c r="AL11" s="611" t="s">
        <v>94</v>
      </c>
      <c r="AM11" s="126" t="s">
        <v>78</v>
      </c>
      <c r="AN11" s="127">
        <v>4600</v>
      </c>
      <c r="AO11" s="128">
        <v>5100</v>
      </c>
      <c r="AP11" s="611" t="s">
        <v>94</v>
      </c>
      <c r="AQ11" s="58" t="s">
        <v>79</v>
      </c>
      <c r="AR11" s="59">
        <v>10500</v>
      </c>
      <c r="AS11" s="60">
        <v>11700</v>
      </c>
      <c r="AT11" s="596" t="s">
        <v>94</v>
      </c>
      <c r="AU11" s="597">
        <v>14980</v>
      </c>
      <c r="AV11" s="600" t="s">
        <v>322</v>
      </c>
      <c r="AW11" s="608">
        <v>140</v>
      </c>
      <c r="AX11" s="611"/>
      <c r="AY11" s="64"/>
      <c r="AZ11" s="611" t="s">
        <v>95</v>
      </c>
      <c r="BA11" s="612" t="s">
        <v>301</v>
      </c>
      <c r="BB11" s="223"/>
      <c r="BC11" s="612" t="s">
        <v>302</v>
      </c>
      <c r="BD11" s="53"/>
      <c r="BF11" s="42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</row>
    <row r="12" spans="1:71" s="47" customFormat="1" ht="13.5" customHeight="1">
      <c r="A12" s="47" t="s">
        <v>185</v>
      </c>
      <c r="B12" s="565"/>
      <c r="C12" s="593"/>
      <c r="D12" s="595"/>
      <c r="E12" s="61" t="s">
        <v>17</v>
      </c>
      <c r="F12" s="56"/>
      <c r="G12" s="130">
        <v>81530</v>
      </c>
      <c r="H12" s="131">
        <v>137280</v>
      </c>
      <c r="I12" s="130">
        <v>64700</v>
      </c>
      <c r="J12" s="131">
        <v>120450</v>
      </c>
      <c r="K12" s="237" t="s">
        <v>94</v>
      </c>
      <c r="L12" s="132">
        <v>740</v>
      </c>
      <c r="M12" s="133">
        <v>1260</v>
      </c>
      <c r="N12" s="134" t="s">
        <v>76</v>
      </c>
      <c r="O12" s="132">
        <v>570</v>
      </c>
      <c r="P12" s="133">
        <v>1090</v>
      </c>
      <c r="Q12" s="134" t="s">
        <v>76</v>
      </c>
      <c r="R12" s="596"/>
      <c r="S12" s="598"/>
      <c r="T12" s="600"/>
      <c r="U12" s="609"/>
      <c r="V12" s="237" t="s">
        <v>94</v>
      </c>
      <c r="W12" s="135">
        <v>7490</v>
      </c>
      <c r="X12" s="136">
        <v>70</v>
      </c>
      <c r="Y12" s="614"/>
      <c r="Z12" s="235"/>
      <c r="AA12" s="230"/>
      <c r="AB12" s="600"/>
      <c r="AC12" s="233"/>
      <c r="AD12" s="124"/>
      <c r="AE12" s="618"/>
      <c r="AF12" s="233"/>
      <c r="AG12" s="596"/>
      <c r="AH12" s="617"/>
      <c r="AI12" s="137">
        <v>18290</v>
      </c>
      <c r="AJ12" s="600"/>
      <c r="AK12" s="609"/>
      <c r="AL12" s="611"/>
      <c r="AM12" s="138" t="s">
        <v>80</v>
      </c>
      <c r="AN12" s="139">
        <v>4400</v>
      </c>
      <c r="AO12" s="140">
        <v>4900</v>
      </c>
      <c r="AP12" s="611"/>
      <c r="AQ12" s="43" t="s">
        <v>81</v>
      </c>
      <c r="AR12" s="62">
        <v>5800</v>
      </c>
      <c r="AS12" s="63">
        <v>6400</v>
      </c>
      <c r="AT12" s="596"/>
      <c r="AU12" s="598"/>
      <c r="AV12" s="600"/>
      <c r="AW12" s="609"/>
      <c r="AX12" s="611"/>
      <c r="AY12" s="64"/>
      <c r="AZ12" s="611"/>
      <c r="BA12" s="613"/>
      <c r="BB12" s="223"/>
      <c r="BC12" s="613"/>
      <c r="BD12" s="53"/>
      <c r="BE12" s="53"/>
      <c r="BF12" s="42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</row>
    <row r="13" spans="1:71" s="47" customFormat="1" ht="13.5" customHeight="1">
      <c r="A13" s="47" t="s">
        <v>186</v>
      </c>
      <c r="B13" s="565"/>
      <c r="C13" s="593"/>
      <c r="D13" s="602" t="s">
        <v>82</v>
      </c>
      <c r="E13" s="61" t="s">
        <v>83</v>
      </c>
      <c r="F13" s="56"/>
      <c r="G13" s="130">
        <v>137280</v>
      </c>
      <c r="H13" s="131">
        <v>212200</v>
      </c>
      <c r="I13" s="130">
        <v>120450</v>
      </c>
      <c r="J13" s="131">
        <v>195370</v>
      </c>
      <c r="K13" s="237" t="s">
        <v>94</v>
      </c>
      <c r="L13" s="132">
        <v>1260</v>
      </c>
      <c r="M13" s="133">
        <v>2010</v>
      </c>
      <c r="N13" s="134" t="s">
        <v>76</v>
      </c>
      <c r="O13" s="132">
        <v>1090</v>
      </c>
      <c r="P13" s="133">
        <v>1840</v>
      </c>
      <c r="Q13" s="134" t="s">
        <v>76</v>
      </c>
      <c r="R13" s="596"/>
      <c r="S13" s="598"/>
      <c r="T13" s="600"/>
      <c r="U13" s="609"/>
      <c r="V13" s="65"/>
      <c r="W13" s="141"/>
      <c r="X13" s="142"/>
      <c r="Y13" s="615"/>
      <c r="Z13" s="235"/>
      <c r="AA13" s="153"/>
      <c r="AB13" s="600"/>
      <c r="AC13" s="233"/>
      <c r="AD13" s="124"/>
      <c r="AE13" s="618"/>
      <c r="AF13" s="233"/>
      <c r="AG13" s="596" t="s">
        <v>94</v>
      </c>
      <c r="AH13" s="604">
        <v>18290</v>
      </c>
      <c r="AI13" s="143"/>
      <c r="AJ13" s="600"/>
      <c r="AK13" s="609">
        <v>0</v>
      </c>
      <c r="AL13" s="611"/>
      <c r="AM13" s="138" t="s">
        <v>84</v>
      </c>
      <c r="AN13" s="139">
        <v>4300</v>
      </c>
      <c r="AO13" s="140">
        <v>4800</v>
      </c>
      <c r="AP13" s="611"/>
      <c r="AQ13" s="43" t="s">
        <v>85</v>
      </c>
      <c r="AR13" s="62">
        <v>5000</v>
      </c>
      <c r="AS13" s="63">
        <v>5600</v>
      </c>
      <c r="AT13" s="596"/>
      <c r="AU13" s="598"/>
      <c r="AV13" s="600"/>
      <c r="AW13" s="609"/>
      <c r="AX13" s="611"/>
      <c r="AY13" s="64"/>
      <c r="AZ13" s="611"/>
      <c r="BA13" s="606">
        <v>0.06</v>
      </c>
      <c r="BB13" s="223"/>
      <c r="BC13" s="606">
        <v>0.87</v>
      </c>
      <c r="BD13" s="53"/>
      <c r="BF13" s="42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</row>
    <row r="14" spans="1:71" s="47" customFormat="1" ht="13.5" customHeight="1">
      <c r="A14" s="47" t="s">
        <v>187</v>
      </c>
      <c r="B14" s="565"/>
      <c r="C14" s="593"/>
      <c r="D14" s="603"/>
      <c r="E14" s="67" t="s">
        <v>20</v>
      </c>
      <c r="F14" s="56"/>
      <c r="G14" s="144">
        <v>212200</v>
      </c>
      <c r="H14" s="145"/>
      <c r="I14" s="144">
        <v>195370</v>
      </c>
      <c r="J14" s="145"/>
      <c r="K14" s="237" t="s">
        <v>94</v>
      </c>
      <c r="L14" s="135">
        <v>2010</v>
      </c>
      <c r="M14" s="146"/>
      <c r="N14" s="147" t="s">
        <v>76</v>
      </c>
      <c r="O14" s="135">
        <v>1840</v>
      </c>
      <c r="P14" s="146"/>
      <c r="Q14" s="147" t="s">
        <v>76</v>
      </c>
      <c r="R14" s="596"/>
      <c r="S14" s="599"/>
      <c r="T14" s="600"/>
      <c r="U14" s="610"/>
      <c r="V14" s="65"/>
      <c r="W14" s="141"/>
      <c r="X14" s="148"/>
      <c r="Y14" s="615"/>
      <c r="Z14" s="235"/>
      <c r="AA14" s="153"/>
      <c r="AB14" s="600"/>
      <c r="AC14" s="233"/>
      <c r="AD14" s="124"/>
      <c r="AE14" s="618"/>
      <c r="AF14" s="233"/>
      <c r="AG14" s="596"/>
      <c r="AH14" s="605"/>
      <c r="AI14" s="149"/>
      <c r="AJ14" s="600"/>
      <c r="AK14" s="610"/>
      <c r="AL14" s="611"/>
      <c r="AM14" s="150" t="s">
        <v>86</v>
      </c>
      <c r="AN14" s="151">
        <v>4100</v>
      </c>
      <c r="AO14" s="152">
        <v>4500</v>
      </c>
      <c r="AP14" s="611"/>
      <c r="AQ14" s="68" t="s">
        <v>87</v>
      </c>
      <c r="AR14" s="69">
        <v>4500</v>
      </c>
      <c r="AS14" s="70">
        <v>5000</v>
      </c>
      <c r="AT14" s="596"/>
      <c r="AU14" s="599"/>
      <c r="AV14" s="600"/>
      <c r="AW14" s="610"/>
      <c r="AX14" s="611"/>
      <c r="AY14" s="64"/>
      <c r="AZ14" s="611"/>
      <c r="BA14" s="607"/>
      <c r="BB14" s="223"/>
      <c r="BC14" s="606"/>
      <c r="BD14" s="53"/>
      <c r="BE14" s="53"/>
      <c r="BF14" s="42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</row>
    <row r="15" spans="1:71" s="71" customFormat="1" ht="13.5" customHeight="1">
      <c r="A15" s="71" t="s">
        <v>188</v>
      </c>
      <c r="B15" s="565"/>
      <c r="C15" s="619" t="s">
        <v>89</v>
      </c>
      <c r="D15" s="594" t="s">
        <v>74</v>
      </c>
      <c r="E15" s="55" t="s">
        <v>75</v>
      </c>
      <c r="F15" s="56"/>
      <c r="G15" s="116">
        <v>61810</v>
      </c>
      <c r="H15" s="117">
        <v>69300</v>
      </c>
      <c r="I15" s="116">
        <v>49180</v>
      </c>
      <c r="J15" s="117">
        <v>56670</v>
      </c>
      <c r="K15" s="237" t="s">
        <v>94</v>
      </c>
      <c r="L15" s="119">
        <v>540</v>
      </c>
      <c r="M15" s="120">
        <v>610</v>
      </c>
      <c r="N15" s="121" t="s">
        <v>76</v>
      </c>
      <c r="O15" s="119">
        <v>420</v>
      </c>
      <c r="P15" s="120">
        <v>490</v>
      </c>
      <c r="Q15" s="121" t="s">
        <v>76</v>
      </c>
      <c r="R15" s="596" t="s">
        <v>94</v>
      </c>
      <c r="S15" s="597">
        <v>13060</v>
      </c>
      <c r="T15" s="600" t="s">
        <v>300</v>
      </c>
      <c r="U15" s="608">
        <v>130</v>
      </c>
      <c r="V15" s="237" t="s">
        <v>94</v>
      </c>
      <c r="W15" s="122">
        <v>7490</v>
      </c>
      <c r="X15" s="123">
        <v>70</v>
      </c>
      <c r="Y15" s="614"/>
      <c r="Z15" s="235"/>
      <c r="AA15" s="153"/>
      <c r="AB15" s="600"/>
      <c r="AC15" s="233"/>
      <c r="AD15" s="124"/>
      <c r="AE15" s="618"/>
      <c r="AF15" s="233"/>
      <c r="AG15" s="596" t="s">
        <v>94</v>
      </c>
      <c r="AH15" s="616">
        <v>16650</v>
      </c>
      <c r="AI15" s="125"/>
      <c r="AJ15" s="600" t="s">
        <v>300</v>
      </c>
      <c r="AK15" s="608">
        <v>90</v>
      </c>
      <c r="AL15" s="611" t="s">
        <v>94</v>
      </c>
      <c r="AM15" s="126" t="s">
        <v>78</v>
      </c>
      <c r="AN15" s="127">
        <v>4100</v>
      </c>
      <c r="AO15" s="128">
        <v>4500</v>
      </c>
      <c r="AP15" s="611" t="s">
        <v>94</v>
      </c>
      <c r="AQ15" s="58" t="s">
        <v>79</v>
      </c>
      <c r="AR15" s="59">
        <v>9300</v>
      </c>
      <c r="AS15" s="60">
        <v>10400</v>
      </c>
      <c r="AT15" s="596" t="s">
        <v>94</v>
      </c>
      <c r="AU15" s="597">
        <v>11230</v>
      </c>
      <c r="AV15" s="600" t="s">
        <v>322</v>
      </c>
      <c r="AW15" s="608">
        <v>110</v>
      </c>
      <c r="AX15" s="611"/>
      <c r="AY15" s="64"/>
      <c r="AZ15" s="611" t="s">
        <v>95</v>
      </c>
      <c r="BA15" s="612" t="s">
        <v>301</v>
      </c>
      <c r="BB15" s="223"/>
      <c r="BC15" s="612" t="s">
        <v>323</v>
      </c>
      <c r="BD15" s="53"/>
      <c r="BF15" s="235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</row>
    <row r="16" spans="1:71" s="71" customFormat="1" ht="13.5" customHeight="1">
      <c r="A16" s="71" t="s">
        <v>189</v>
      </c>
      <c r="B16" s="565"/>
      <c r="C16" s="620"/>
      <c r="D16" s="595"/>
      <c r="E16" s="61" t="s">
        <v>17</v>
      </c>
      <c r="F16" s="56"/>
      <c r="G16" s="130">
        <v>69300</v>
      </c>
      <c r="H16" s="131">
        <v>125050</v>
      </c>
      <c r="I16" s="130">
        <v>56670</v>
      </c>
      <c r="J16" s="131">
        <v>112420</v>
      </c>
      <c r="K16" s="237" t="s">
        <v>94</v>
      </c>
      <c r="L16" s="132">
        <v>610</v>
      </c>
      <c r="M16" s="133">
        <v>1130</v>
      </c>
      <c r="N16" s="134" t="s">
        <v>76</v>
      </c>
      <c r="O16" s="132">
        <v>490</v>
      </c>
      <c r="P16" s="133">
        <v>1010</v>
      </c>
      <c r="Q16" s="134" t="s">
        <v>76</v>
      </c>
      <c r="R16" s="596"/>
      <c r="S16" s="598"/>
      <c r="T16" s="600"/>
      <c r="U16" s="609"/>
      <c r="V16" s="237" t="s">
        <v>94</v>
      </c>
      <c r="W16" s="135">
        <v>7490</v>
      </c>
      <c r="X16" s="136">
        <v>70</v>
      </c>
      <c r="Y16" s="614"/>
      <c r="Z16" s="235"/>
      <c r="AA16" s="153"/>
      <c r="AB16" s="600"/>
      <c r="AC16" s="233"/>
      <c r="AD16" s="124"/>
      <c r="AE16" s="618"/>
      <c r="AF16" s="233"/>
      <c r="AG16" s="596"/>
      <c r="AH16" s="617"/>
      <c r="AI16" s="137">
        <v>14970</v>
      </c>
      <c r="AJ16" s="600"/>
      <c r="AK16" s="609"/>
      <c r="AL16" s="611"/>
      <c r="AM16" s="138" t="s">
        <v>80</v>
      </c>
      <c r="AN16" s="139">
        <v>3800</v>
      </c>
      <c r="AO16" s="140">
        <v>4200</v>
      </c>
      <c r="AP16" s="611"/>
      <c r="AQ16" s="43" t="s">
        <v>81</v>
      </c>
      <c r="AR16" s="62">
        <v>5100</v>
      </c>
      <c r="AS16" s="63">
        <v>5700</v>
      </c>
      <c r="AT16" s="596"/>
      <c r="AU16" s="598"/>
      <c r="AV16" s="600"/>
      <c r="AW16" s="609"/>
      <c r="AX16" s="611"/>
      <c r="AY16" s="64"/>
      <c r="AZ16" s="611"/>
      <c r="BA16" s="613"/>
      <c r="BB16" s="223"/>
      <c r="BC16" s="613"/>
      <c r="BD16" s="53"/>
      <c r="BE16" s="53"/>
      <c r="BF16" s="235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</row>
    <row r="17" spans="1:71" s="71" customFormat="1" ht="13.5" customHeight="1">
      <c r="A17" s="71" t="s">
        <v>190</v>
      </c>
      <c r="B17" s="565"/>
      <c r="C17" s="620"/>
      <c r="D17" s="602" t="s">
        <v>82</v>
      </c>
      <c r="E17" s="61" t="s">
        <v>83</v>
      </c>
      <c r="F17" s="56"/>
      <c r="G17" s="130">
        <v>125050</v>
      </c>
      <c r="H17" s="131">
        <v>199970</v>
      </c>
      <c r="I17" s="130">
        <v>112420</v>
      </c>
      <c r="J17" s="131">
        <v>187340</v>
      </c>
      <c r="K17" s="237" t="s">
        <v>94</v>
      </c>
      <c r="L17" s="132">
        <v>1130</v>
      </c>
      <c r="M17" s="133">
        <v>1880</v>
      </c>
      <c r="N17" s="134" t="s">
        <v>76</v>
      </c>
      <c r="O17" s="132">
        <v>1010</v>
      </c>
      <c r="P17" s="133">
        <v>1760</v>
      </c>
      <c r="Q17" s="134" t="s">
        <v>76</v>
      </c>
      <c r="R17" s="596"/>
      <c r="S17" s="598"/>
      <c r="T17" s="600"/>
      <c r="U17" s="609"/>
      <c r="V17" s="65"/>
      <c r="W17" s="141"/>
      <c r="X17" s="142"/>
      <c r="Y17" s="615"/>
      <c r="Z17" s="235"/>
      <c r="AA17" s="153"/>
      <c r="AB17" s="600"/>
      <c r="AC17" s="233"/>
      <c r="AD17" s="124"/>
      <c r="AE17" s="618"/>
      <c r="AF17" s="233"/>
      <c r="AG17" s="596" t="s">
        <v>94</v>
      </c>
      <c r="AH17" s="604">
        <v>14970</v>
      </c>
      <c r="AI17" s="143"/>
      <c r="AJ17" s="600"/>
      <c r="AK17" s="609">
        <v>0</v>
      </c>
      <c r="AL17" s="611"/>
      <c r="AM17" s="138" t="s">
        <v>84</v>
      </c>
      <c r="AN17" s="139">
        <v>3600</v>
      </c>
      <c r="AO17" s="140">
        <v>4000</v>
      </c>
      <c r="AP17" s="611"/>
      <c r="AQ17" s="43" t="s">
        <v>85</v>
      </c>
      <c r="AR17" s="62">
        <v>4500</v>
      </c>
      <c r="AS17" s="63">
        <v>5000</v>
      </c>
      <c r="AT17" s="596"/>
      <c r="AU17" s="598"/>
      <c r="AV17" s="600"/>
      <c r="AW17" s="609"/>
      <c r="AX17" s="611"/>
      <c r="AY17" s="64"/>
      <c r="AZ17" s="611"/>
      <c r="BA17" s="606">
        <v>0.06</v>
      </c>
      <c r="BB17" s="223"/>
      <c r="BC17" s="606">
        <v>0.96</v>
      </c>
      <c r="BD17" s="53"/>
      <c r="BF17" s="235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</row>
    <row r="18" spans="1:71" s="71" customFormat="1" ht="13.5" customHeight="1">
      <c r="A18" s="71" t="s">
        <v>191</v>
      </c>
      <c r="B18" s="565"/>
      <c r="C18" s="620"/>
      <c r="D18" s="603"/>
      <c r="E18" s="67" t="s">
        <v>20</v>
      </c>
      <c r="F18" s="56"/>
      <c r="G18" s="144">
        <v>199970</v>
      </c>
      <c r="H18" s="145"/>
      <c r="I18" s="144">
        <v>187340</v>
      </c>
      <c r="J18" s="145"/>
      <c r="K18" s="237" t="s">
        <v>94</v>
      </c>
      <c r="L18" s="135">
        <v>1880</v>
      </c>
      <c r="M18" s="146"/>
      <c r="N18" s="147" t="s">
        <v>76</v>
      </c>
      <c r="O18" s="135">
        <v>1760</v>
      </c>
      <c r="P18" s="146"/>
      <c r="Q18" s="147" t="s">
        <v>76</v>
      </c>
      <c r="R18" s="596"/>
      <c r="S18" s="599"/>
      <c r="T18" s="600"/>
      <c r="U18" s="610"/>
      <c r="V18" s="65"/>
      <c r="W18" s="141"/>
      <c r="X18" s="148"/>
      <c r="Y18" s="615"/>
      <c r="Z18" s="235"/>
      <c r="AA18" s="153"/>
      <c r="AB18" s="600"/>
      <c r="AC18" s="233"/>
      <c r="AD18" s="124"/>
      <c r="AE18" s="618"/>
      <c r="AF18" s="233"/>
      <c r="AG18" s="596"/>
      <c r="AH18" s="605"/>
      <c r="AI18" s="149"/>
      <c r="AJ18" s="600"/>
      <c r="AK18" s="610"/>
      <c r="AL18" s="611"/>
      <c r="AM18" s="150" t="s">
        <v>86</v>
      </c>
      <c r="AN18" s="151">
        <v>3500</v>
      </c>
      <c r="AO18" s="152">
        <v>3800</v>
      </c>
      <c r="AP18" s="611"/>
      <c r="AQ18" s="68" t="s">
        <v>87</v>
      </c>
      <c r="AR18" s="69">
        <v>4000</v>
      </c>
      <c r="AS18" s="70">
        <v>4400</v>
      </c>
      <c r="AT18" s="596"/>
      <c r="AU18" s="599"/>
      <c r="AV18" s="600"/>
      <c r="AW18" s="610"/>
      <c r="AX18" s="611"/>
      <c r="AY18" s="64"/>
      <c r="AZ18" s="611"/>
      <c r="BA18" s="607"/>
      <c r="BB18" s="223"/>
      <c r="BC18" s="606"/>
      <c r="BD18" s="53"/>
      <c r="BE18" s="53"/>
      <c r="BF18" s="235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</row>
    <row r="19" spans="1:71" s="71" customFormat="1" ht="13.5" customHeight="1">
      <c r="A19" s="47" t="s">
        <v>192</v>
      </c>
      <c r="B19" s="565"/>
      <c r="C19" s="601" t="s">
        <v>90</v>
      </c>
      <c r="D19" s="594" t="s">
        <v>74</v>
      </c>
      <c r="E19" s="55" t="s">
        <v>75</v>
      </c>
      <c r="F19" s="56"/>
      <c r="G19" s="116">
        <v>59870</v>
      </c>
      <c r="H19" s="117">
        <v>67360</v>
      </c>
      <c r="I19" s="116">
        <v>49770</v>
      </c>
      <c r="J19" s="117">
        <v>57260</v>
      </c>
      <c r="K19" s="237" t="s">
        <v>94</v>
      </c>
      <c r="L19" s="119">
        <v>520</v>
      </c>
      <c r="M19" s="120">
        <v>590</v>
      </c>
      <c r="N19" s="121" t="s">
        <v>76</v>
      </c>
      <c r="O19" s="119">
        <v>420</v>
      </c>
      <c r="P19" s="120">
        <v>490</v>
      </c>
      <c r="Q19" s="121" t="s">
        <v>76</v>
      </c>
      <c r="R19" s="596" t="s">
        <v>94</v>
      </c>
      <c r="S19" s="597">
        <v>10450</v>
      </c>
      <c r="T19" s="600" t="s">
        <v>300</v>
      </c>
      <c r="U19" s="608">
        <v>100</v>
      </c>
      <c r="V19" s="237" t="s">
        <v>94</v>
      </c>
      <c r="W19" s="122">
        <v>7490</v>
      </c>
      <c r="X19" s="123">
        <v>70</v>
      </c>
      <c r="Y19" s="614"/>
      <c r="Z19" s="235"/>
      <c r="AA19" s="621" t="s">
        <v>91</v>
      </c>
      <c r="AB19" s="600"/>
      <c r="AC19" s="622" t="s">
        <v>91</v>
      </c>
      <c r="AD19" s="241"/>
      <c r="AE19" s="618"/>
      <c r="AF19" s="238"/>
      <c r="AG19" s="596" t="s">
        <v>94</v>
      </c>
      <c r="AH19" s="616">
        <v>14660</v>
      </c>
      <c r="AI19" s="125"/>
      <c r="AJ19" s="600" t="s">
        <v>300</v>
      </c>
      <c r="AK19" s="608">
        <v>70</v>
      </c>
      <c r="AL19" s="611" t="s">
        <v>94</v>
      </c>
      <c r="AM19" s="126" t="s">
        <v>78</v>
      </c>
      <c r="AN19" s="127">
        <v>3700</v>
      </c>
      <c r="AO19" s="128">
        <v>4100</v>
      </c>
      <c r="AP19" s="611" t="s">
        <v>94</v>
      </c>
      <c r="AQ19" s="58" t="s">
        <v>79</v>
      </c>
      <c r="AR19" s="59">
        <v>8300</v>
      </c>
      <c r="AS19" s="60">
        <v>9300</v>
      </c>
      <c r="AT19" s="596" t="s">
        <v>94</v>
      </c>
      <c r="AU19" s="597">
        <v>8990</v>
      </c>
      <c r="AV19" s="600" t="s">
        <v>300</v>
      </c>
      <c r="AW19" s="608">
        <v>80</v>
      </c>
      <c r="AX19" s="611"/>
      <c r="AY19" s="64"/>
      <c r="AZ19" s="611" t="s">
        <v>95</v>
      </c>
      <c r="BA19" s="612" t="s">
        <v>301</v>
      </c>
      <c r="BB19" s="223"/>
      <c r="BC19" s="612" t="s">
        <v>324</v>
      </c>
      <c r="BD19" s="53"/>
      <c r="BF19" s="235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</row>
    <row r="20" spans="1:71" s="71" customFormat="1" ht="13.5" customHeight="1">
      <c r="A20" s="47" t="s">
        <v>193</v>
      </c>
      <c r="B20" s="565"/>
      <c r="C20" s="593"/>
      <c r="D20" s="595"/>
      <c r="E20" s="61" t="s">
        <v>17</v>
      </c>
      <c r="F20" s="56"/>
      <c r="G20" s="130">
        <v>67360</v>
      </c>
      <c r="H20" s="131">
        <v>123110</v>
      </c>
      <c r="I20" s="130">
        <v>57260</v>
      </c>
      <c r="J20" s="131">
        <v>113010</v>
      </c>
      <c r="K20" s="237" t="s">
        <v>94</v>
      </c>
      <c r="L20" s="132">
        <v>590</v>
      </c>
      <c r="M20" s="133">
        <v>1110</v>
      </c>
      <c r="N20" s="134" t="s">
        <v>76</v>
      </c>
      <c r="O20" s="132">
        <v>490</v>
      </c>
      <c r="P20" s="133">
        <v>1010</v>
      </c>
      <c r="Q20" s="134" t="s">
        <v>76</v>
      </c>
      <c r="R20" s="596"/>
      <c r="S20" s="598"/>
      <c r="T20" s="600"/>
      <c r="U20" s="609"/>
      <c r="V20" s="237" t="s">
        <v>94</v>
      </c>
      <c r="W20" s="135">
        <v>7490</v>
      </c>
      <c r="X20" s="136">
        <v>70</v>
      </c>
      <c r="Y20" s="614"/>
      <c r="Z20" s="235"/>
      <c r="AA20" s="621"/>
      <c r="AB20" s="600"/>
      <c r="AC20" s="622"/>
      <c r="AD20" s="241"/>
      <c r="AE20" s="618"/>
      <c r="AF20" s="238"/>
      <c r="AG20" s="596"/>
      <c r="AH20" s="617"/>
      <c r="AI20" s="137">
        <v>12980</v>
      </c>
      <c r="AJ20" s="600"/>
      <c r="AK20" s="609"/>
      <c r="AL20" s="611"/>
      <c r="AM20" s="138" t="s">
        <v>80</v>
      </c>
      <c r="AN20" s="139">
        <v>3500</v>
      </c>
      <c r="AO20" s="140">
        <v>3900</v>
      </c>
      <c r="AP20" s="611"/>
      <c r="AQ20" s="43" t="s">
        <v>81</v>
      </c>
      <c r="AR20" s="62">
        <v>4600</v>
      </c>
      <c r="AS20" s="63">
        <v>5100</v>
      </c>
      <c r="AT20" s="596"/>
      <c r="AU20" s="598"/>
      <c r="AV20" s="600"/>
      <c r="AW20" s="609"/>
      <c r="AX20" s="611"/>
      <c r="AY20" s="64"/>
      <c r="AZ20" s="611"/>
      <c r="BA20" s="613"/>
      <c r="BB20" s="223"/>
      <c r="BC20" s="613"/>
      <c r="BD20" s="53"/>
      <c r="BE20" s="53"/>
      <c r="BF20" s="235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</row>
    <row r="21" spans="1:71" s="71" customFormat="1" ht="13.5" customHeight="1">
      <c r="A21" s="47" t="s">
        <v>194</v>
      </c>
      <c r="B21" s="565"/>
      <c r="C21" s="593"/>
      <c r="D21" s="602" t="s">
        <v>82</v>
      </c>
      <c r="E21" s="61" t="s">
        <v>83</v>
      </c>
      <c r="F21" s="56"/>
      <c r="G21" s="130">
        <v>123110</v>
      </c>
      <c r="H21" s="131">
        <v>198030</v>
      </c>
      <c r="I21" s="130">
        <v>113010</v>
      </c>
      <c r="J21" s="131">
        <v>187930</v>
      </c>
      <c r="K21" s="237" t="s">
        <v>94</v>
      </c>
      <c r="L21" s="132">
        <v>1110</v>
      </c>
      <c r="M21" s="133">
        <v>1860</v>
      </c>
      <c r="N21" s="134" t="s">
        <v>76</v>
      </c>
      <c r="O21" s="132">
        <v>1010</v>
      </c>
      <c r="P21" s="133">
        <v>1760</v>
      </c>
      <c r="Q21" s="134" t="s">
        <v>76</v>
      </c>
      <c r="R21" s="596"/>
      <c r="S21" s="598"/>
      <c r="T21" s="600"/>
      <c r="U21" s="609"/>
      <c r="V21" s="65"/>
      <c r="W21" s="141"/>
      <c r="X21" s="142"/>
      <c r="Y21" s="615"/>
      <c r="Z21" s="235"/>
      <c r="AA21" s="621"/>
      <c r="AB21" s="600"/>
      <c r="AC21" s="622"/>
      <c r="AD21" s="241"/>
      <c r="AE21" s="618"/>
      <c r="AF21" s="238"/>
      <c r="AG21" s="596" t="s">
        <v>94</v>
      </c>
      <c r="AH21" s="604">
        <v>12980</v>
      </c>
      <c r="AI21" s="143"/>
      <c r="AJ21" s="600"/>
      <c r="AK21" s="609">
        <v>0</v>
      </c>
      <c r="AL21" s="611"/>
      <c r="AM21" s="138" t="s">
        <v>84</v>
      </c>
      <c r="AN21" s="139">
        <v>3300</v>
      </c>
      <c r="AO21" s="140">
        <v>3600</v>
      </c>
      <c r="AP21" s="611"/>
      <c r="AQ21" s="43" t="s">
        <v>85</v>
      </c>
      <c r="AR21" s="62">
        <v>4000</v>
      </c>
      <c r="AS21" s="63">
        <v>4400</v>
      </c>
      <c r="AT21" s="596"/>
      <c r="AU21" s="598"/>
      <c r="AV21" s="600"/>
      <c r="AW21" s="609"/>
      <c r="AX21" s="611"/>
      <c r="AY21" s="64"/>
      <c r="AZ21" s="611"/>
      <c r="BA21" s="606">
        <v>0.06</v>
      </c>
      <c r="BB21" s="223"/>
      <c r="BC21" s="606">
        <v>0.93</v>
      </c>
      <c r="BD21" s="53"/>
      <c r="BF21" s="235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</row>
    <row r="22" spans="1:71" s="71" customFormat="1" ht="13.5" customHeight="1">
      <c r="A22" s="47" t="s">
        <v>195</v>
      </c>
      <c r="B22" s="565"/>
      <c r="C22" s="593"/>
      <c r="D22" s="603"/>
      <c r="E22" s="67" t="s">
        <v>20</v>
      </c>
      <c r="F22" s="56"/>
      <c r="G22" s="144">
        <v>198030</v>
      </c>
      <c r="H22" s="145"/>
      <c r="I22" s="144">
        <v>187930</v>
      </c>
      <c r="J22" s="145"/>
      <c r="K22" s="237" t="s">
        <v>94</v>
      </c>
      <c r="L22" s="135">
        <v>1860</v>
      </c>
      <c r="M22" s="146"/>
      <c r="N22" s="147" t="s">
        <v>76</v>
      </c>
      <c r="O22" s="135">
        <v>1760</v>
      </c>
      <c r="P22" s="146"/>
      <c r="Q22" s="147" t="s">
        <v>76</v>
      </c>
      <c r="R22" s="596"/>
      <c r="S22" s="599"/>
      <c r="T22" s="600"/>
      <c r="U22" s="610"/>
      <c r="V22" s="65"/>
      <c r="W22" s="141"/>
      <c r="X22" s="148"/>
      <c r="Y22" s="615"/>
      <c r="Z22" s="235"/>
      <c r="AA22" s="230" t="s">
        <v>92</v>
      </c>
      <c r="AB22" s="600"/>
      <c r="AC22" s="233" t="s">
        <v>92</v>
      </c>
      <c r="AD22" s="236"/>
      <c r="AE22" s="618"/>
      <c r="AF22" s="230"/>
      <c r="AG22" s="596"/>
      <c r="AH22" s="605"/>
      <c r="AI22" s="149"/>
      <c r="AJ22" s="600"/>
      <c r="AK22" s="610"/>
      <c r="AL22" s="611"/>
      <c r="AM22" s="150" t="s">
        <v>86</v>
      </c>
      <c r="AN22" s="151">
        <v>3200</v>
      </c>
      <c r="AO22" s="152">
        <v>3500</v>
      </c>
      <c r="AP22" s="611"/>
      <c r="AQ22" s="68" t="s">
        <v>87</v>
      </c>
      <c r="AR22" s="69">
        <v>3600</v>
      </c>
      <c r="AS22" s="70">
        <v>4000</v>
      </c>
      <c r="AT22" s="596"/>
      <c r="AU22" s="599"/>
      <c r="AV22" s="600"/>
      <c r="AW22" s="610"/>
      <c r="AX22" s="611"/>
      <c r="AY22" s="64"/>
      <c r="AZ22" s="611"/>
      <c r="BA22" s="607"/>
      <c r="BB22" s="223"/>
      <c r="BC22" s="606"/>
      <c r="BD22" s="53"/>
      <c r="BE22" s="53"/>
      <c r="BF22" s="235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</row>
    <row r="23" spans="1:71" s="71" customFormat="1" ht="13.5" customHeight="1">
      <c r="A23" s="71" t="s">
        <v>196</v>
      </c>
      <c r="B23" s="565"/>
      <c r="C23" s="601" t="s">
        <v>93</v>
      </c>
      <c r="D23" s="594" t="s">
        <v>74</v>
      </c>
      <c r="E23" s="55" t="s">
        <v>75</v>
      </c>
      <c r="F23" s="56"/>
      <c r="G23" s="116">
        <v>53460</v>
      </c>
      <c r="H23" s="117">
        <v>60950</v>
      </c>
      <c r="I23" s="116">
        <v>45040</v>
      </c>
      <c r="J23" s="117">
        <v>52530</v>
      </c>
      <c r="K23" s="237" t="s">
        <v>94</v>
      </c>
      <c r="L23" s="119">
        <v>460</v>
      </c>
      <c r="M23" s="120">
        <v>530</v>
      </c>
      <c r="N23" s="121" t="s">
        <v>76</v>
      </c>
      <c r="O23" s="119">
        <v>380</v>
      </c>
      <c r="P23" s="120">
        <v>450</v>
      </c>
      <c r="Q23" s="121" t="s">
        <v>76</v>
      </c>
      <c r="R23" s="596" t="s">
        <v>94</v>
      </c>
      <c r="S23" s="597">
        <v>8700</v>
      </c>
      <c r="T23" s="600" t="s">
        <v>300</v>
      </c>
      <c r="U23" s="608">
        <v>80</v>
      </c>
      <c r="V23" s="237" t="s">
        <v>94</v>
      </c>
      <c r="W23" s="122">
        <v>7490</v>
      </c>
      <c r="X23" s="123">
        <v>70</v>
      </c>
      <c r="Y23" s="614"/>
      <c r="Z23" s="235">
        <v>210</v>
      </c>
      <c r="AA23" s="230">
        <v>262000</v>
      </c>
      <c r="AB23" s="600"/>
      <c r="AC23" s="233">
        <v>2620</v>
      </c>
      <c r="AD23" s="124"/>
      <c r="AE23" s="618"/>
      <c r="AF23" s="233"/>
      <c r="AG23" s="596" t="s">
        <v>94</v>
      </c>
      <c r="AH23" s="616">
        <v>13330</v>
      </c>
      <c r="AI23" s="125"/>
      <c r="AJ23" s="600" t="s">
        <v>300</v>
      </c>
      <c r="AK23" s="608">
        <v>60</v>
      </c>
      <c r="AL23" s="611" t="s">
        <v>94</v>
      </c>
      <c r="AM23" s="126" t="s">
        <v>78</v>
      </c>
      <c r="AN23" s="127">
        <v>3100</v>
      </c>
      <c r="AO23" s="128">
        <v>3400</v>
      </c>
      <c r="AP23" s="611" t="s">
        <v>94</v>
      </c>
      <c r="AQ23" s="58" t="s">
        <v>79</v>
      </c>
      <c r="AR23" s="59">
        <v>7000</v>
      </c>
      <c r="AS23" s="60">
        <v>7800</v>
      </c>
      <c r="AT23" s="596" t="s">
        <v>94</v>
      </c>
      <c r="AU23" s="597">
        <v>7490</v>
      </c>
      <c r="AV23" s="600" t="s">
        <v>300</v>
      </c>
      <c r="AW23" s="608">
        <v>70</v>
      </c>
      <c r="AX23" s="611"/>
      <c r="AY23" s="64"/>
      <c r="AZ23" s="611" t="s">
        <v>95</v>
      </c>
      <c r="BA23" s="612" t="s">
        <v>301</v>
      </c>
      <c r="BB23" s="223"/>
      <c r="BC23" s="612" t="s">
        <v>302</v>
      </c>
      <c r="BD23" s="53"/>
      <c r="BF23" s="235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</row>
    <row r="24" spans="1:71" s="71" customFormat="1" ht="13.5" customHeight="1">
      <c r="A24" s="71" t="s">
        <v>197</v>
      </c>
      <c r="B24" s="565"/>
      <c r="C24" s="593"/>
      <c r="D24" s="595"/>
      <c r="E24" s="61" t="s">
        <v>17</v>
      </c>
      <c r="F24" s="56"/>
      <c r="G24" s="130">
        <v>60950</v>
      </c>
      <c r="H24" s="131">
        <v>116700</v>
      </c>
      <c r="I24" s="130">
        <v>52530</v>
      </c>
      <c r="J24" s="131">
        <v>108280</v>
      </c>
      <c r="K24" s="237" t="s">
        <v>94</v>
      </c>
      <c r="L24" s="132">
        <v>530</v>
      </c>
      <c r="M24" s="133">
        <v>1050</v>
      </c>
      <c r="N24" s="134" t="s">
        <v>76</v>
      </c>
      <c r="O24" s="132">
        <v>450</v>
      </c>
      <c r="P24" s="133">
        <v>970</v>
      </c>
      <c r="Q24" s="134" t="s">
        <v>76</v>
      </c>
      <c r="R24" s="596"/>
      <c r="S24" s="598"/>
      <c r="T24" s="600"/>
      <c r="U24" s="609"/>
      <c r="V24" s="237" t="s">
        <v>94</v>
      </c>
      <c r="W24" s="135">
        <v>7490</v>
      </c>
      <c r="X24" s="136">
        <v>70</v>
      </c>
      <c r="Y24" s="614"/>
      <c r="Z24" s="235"/>
      <c r="AA24" s="154"/>
      <c r="AB24" s="600"/>
      <c r="AC24" s="155"/>
      <c r="AD24" s="156"/>
      <c r="AE24" s="618"/>
      <c r="AF24" s="154"/>
      <c r="AG24" s="596"/>
      <c r="AH24" s="617"/>
      <c r="AI24" s="137">
        <v>11660</v>
      </c>
      <c r="AJ24" s="600"/>
      <c r="AK24" s="609"/>
      <c r="AL24" s="611"/>
      <c r="AM24" s="138" t="s">
        <v>80</v>
      </c>
      <c r="AN24" s="139">
        <v>2900</v>
      </c>
      <c r="AO24" s="140">
        <v>3200</v>
      </c>
      <c r="AP24" s="611"/>
      <c r="AQ24" s="43" t="s">
        <v>81</v>
      </c>
      <c r="AR24" s="62">
        <v>3800</v>
      </c>
      <c r="AS24" s="63">
        <v>4300</v>
      </c>
      <c r="AT24" s="596"/>
      <c r="AU24" s="598"/>
      <c r="AV24" s="600"/>
      <c r="AW24" s="609"/>
      <c r="AX24" s="611"/>
      <c r="AY24" s="64"/>
      <c r="AZ24" s="611"/>
      <c r="BA24" s="613"/>
      <c r="BB24" s="223"/>
      <c r="BC24" s="613"/>
      <c r="BD24" s="53"/>
      <c r="BE24" s="53"/>
      <c r="BF24" s="235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</row>
    <row r="25" spans="1:71" s="71" customFormat="1" ht="13.5" customHeight="1">
      <c r="A25" s="71" t="s">
        <v>198</v>
      </c>
      <c r="B25" s="565"/>
      <c r="C25" s="593"/>
      <c r="D25" s="602" t="s">
        <v>82</v>
      </c>
      <c r="E25" s="61" t="s">
        <v>83</v>
      </c>
      <c r="F25" s="56"/>
      <c r="G25" s="130">
        <v>116700</v>
      </c>
      <c r="H25" s="131">
        <v>191620</v>
      </c>
      <c r="I25" s="130">
        <v>108280</v>
      </c>
      <c r="J25" s="131">
        <v>183200</v>
      </c>
      <c r="K25" s="237" t="s">
        <v>94</v>
      </c>
      <c r="L25" s="132">
        <v>1050</v>
      </c>
      <c r="M25" s="133">
        <v>1800</v>
      </c>
      <c r="N25" s="134" t="s">
        <v>76</v>
      </c>
      <c r="O25" s="132">
        <v>970</v>
      </c>
      <c r="P25" s="133">
        <v>1720</v>
      </c>
      <c r="Q25" s="134" t="s">
        <v>76</v>
      </c>
      <c r="R25" s="596"/>
      <c r="S25" s="598"/>
      <c r="T25" s="600"/>
      <c r="U25" s="609"/>
      <c r="V25" s="65"/>
      <c r="W25" s="141"/>
      <c r="X25" s="142"/>
      <c r="Y25" s="615"/>
      <c r="Z25" s="235"/>
      <c r="AA25" s="230" t="s">
        <v>96</v>
      </c>
      <c r="AB25" s="600"/>
      <c r="AC25" s="233" t="s">
        <v>96</v>
      </c>
      <c r="AD25" s="236"/>
      <c r="AE25" s="618"/>
      <c r="AF25" s="230"/>
      <c r="AG25" s="596" t="s">
        <v>94</v>
      </c>
      <c r="AH25" s="604">
        <v>11660</v>
      </c>
      <c r="AI25" s="143"/>
      <c r="AJ25" s="600"/>
      <c r="AK25" s="609">
        <v>0</v>
      </c>
      <c r="AL25" s="611"/>
      <c r="AM25" s="138" t="s">
        <v>84</v>
      </c>
      <c r="AN25" s="139">
        <v>2700</v>
      </c>
      <c r="AO25" s="140">
        <v>3000</v>
      </c>
      <c r="AP25" s="611"/>
      <c r="AQ25" s="43" t="s">
        <v>85</v>
      </c>
      <c r="AR25" s="62">
        <v>3300</v>
      </c>
      <c r="AS25" s="63">
        <v>3700</v>
      </c>
      <c r="AT25" s="596"/>
      <c r="AU25" s="598"/>
      <c r="AV25" s="600"/>
      <c r="AW25" s="609"/>
      <c r="AX25" s="611"/>
      <c r="AY25" s="64"/>
      <c r="AZ25" s="611"/>
      <c r="BA25" s="606">
        <v>7.0000000000000007E-2</v>
      </c>
      <c r="BB25" s="223"/>
      <c r="BC25" s="606">
        <v>0.9</v>
      </c>
      <c r="BD25" s="53"/>
      <c r="BF25" s="235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</row>
    <row r="26" spans="1:71" s="71" customFormat="1" ht="13.5" customHeight="1">
      <c r="A26" s="71" t="s">
        <v>199</v>
      </c>
      <c r="B26" s="565"/>
      <c r="C26" s="593"/>
      <c r="D26" s="603"/>
      <c r="E26" s="67" t="s">
        <v>20</v>
      </c>
      <c r="F26" s="56"/>
      <c r="G26" s="144">
        <v>191620</v>
      </c>
      <c r="H26" s="145"/>
      <c r="I26" s="144">
        <v>183200</v>
      </c>
      <c r="J26" s="145"/>
      <c r="K26" s="237" t="s">
        <v>94</v>
      </c>
      <c r="L26" s="135">
        <v>1800</v>
      </c>
      <c r="M26" s="146"/>
      <c r="N26" s="147" t="s">
        <v>76</v>
      </c>
      <c r="O26" s="135">
        <v>1720</v>
      </c>
      <c r="P26" s="146"/>
      <c r="Q26" s="147" t="s">
        <v>76</v>
      </c>
      <c r="R26" s="596"/>
      <c r="S26" s="599"/>
      <c r="T26" s="600"/>
      <c r="U26" s="610"/>
      <c r="V26" s="65"/>
      <c r="W26" s="141"/>
      <c r="X26" s="148"/>
      <c r="Y26" s="615"/>
      <c r="Z26" s="235">
        <v>279</v>
      </c>
      <c r="AA26" s="230">
        <v>280300</v>
      </c>
      <c r="AB26" s="600"/>
      <c r="AC26" s="233">
        <v>2800</v>
      </c>
      <c r="AD26" s="124"/>
      <c r="AE26" s="618"/>
      <c r="AF26" s="233"/>
      <c r="AG26" s="596"/>
      <c r="AH26" s="605"/>
      <c r="AI26" s="149"/>
      <c r="AJ26" s="600"/>
      <c r="AK26" s="610"/>
      <c r="AL26" s="611"/>
      <c r="AM26" s="150" t="s">
        <v>86</v>
      </c>
      <c r="AN26" s="151">
        <v>2600</v>
      </c>
      <c r="AO26" s="152">
        <v>2900</v>
      </c>
      <c r="AP26" s="611"/>
      <c r="AQ26" s="68" t="s">
        <v>87</v>
      </c>
      <c r="AR26" s="69">
        <v>3000</v>
      </c>
      <c r="AS26" s="70">
        <v>3300</v>
      </c>
      <c r="AT26" s="596"/>
      <c r="AU26" s="599"/>
      <c r="AV26" s="600"/>
      <c r="AW26" s="610"/>
      <c r="AX26" s="611"/>
      <c r="AY26" s="64"/>
      <c r="AZ26" s="611"/>
      <c r="BA26" s="607"/>
      <c r="BB26" s="223"/>
      <c r="BC26" s="606"/>
      <c r="BD26" s="53"/>
      <c r="BF26" s="235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</row>
    <row r="27" spans="1:71" s="71" customFormat="1" ht="13.5" customHeight="1">
      <c r="A27" s="71" t="s">
        <v>200</v>
      </c>
      <c r="B27" s="565"/>
      <c r="C27" s="601" t="s">
        <v>97</v>
      </c>
      <c r="D27" s="594" t="s">
        <v>74</v>
      </c>
      <c r="E27" s="55" t="s">
        <v>75</v>
      </c>
      <c r="F27" s="56"/>
      <c r="G27" s="116">
        <v>48950</v>
      </c>
      <c r="H27" s="117">
        <v>56440</v>
      </c>
      <c r="I27" s="116">
        <v>41730</v>
      </c>
      <c r="J27" s="117">
        <v>49220</v>
      </c>
      <c r="K27" s="237" t="s">
        <v>94</v>
      </c>
      <c r="L27" s="119">
        <v>420</v>
      </c>
      <c r="M27" s="120">
        <v>490</v>
      </c>
      <c r="N27" s="121" t="s">
        <v>76</v>
      </c>
      <c r="O27" s="119">
        <v>340</v>
      </c>
      <c r="P27" s="120">
        <v>410</v>
      </c>
      <c r="Q27" s="121" t="s">
        <v>76</v>
      </c>
      <c r="R27" s="596" t="s">
        <v>94</v>
      </c>
      <c r="S27" s="597">
        <v>7460</v>
      </c>
      <c r="T27" s="600" t="s">
        <v>300</v>
      </c>
      <c r="U27" s="608">
        <v>70</v>
      </c>
      <c r="V27" s="237" t="s">
        <v>94</v>
      </c>
      <c r="W27" s="122">
        <v>7490</v>
      </c>
      <c r="X27" s="123">
        <v>70</v>
      </c>
      <c r="Y27" s="614"/>
      <c r="Z27" s="235"/>
      <c r="AA27" s="154"/>
      <c r="AB27" s="600"/>
      <c r="AC27" s="155"/>
      <c r="AD27" s="156"/>
      <c r="AE27" s="618"/>
      <c r="AF27" s="154"/>
      <c r="AG27" s="596" t="s">
        <v>94</v>
      </c>
      <c r="AH27" s="616">
        <v>12380</v>
      </c>
      <c r="AI27" s="125"/>
      <c r="AJ27" s="600" t="s">
        <v>300</v>
      </c>
      <c r="AK27" s="608">
        <v>50</v>
      </c>
      <c r="AL27" s="611" t="s">
        <v>94</v>
      </c>
      <c r="AM27" s="126" t="s">
        <v>78</v>
      </c>
      <c r="AN27" s="127">
        <v>2600</v>
      </c>
      <c r="AO27" s="128">
        <v>2900</v>
      </c>
      <c r="AP27" s="611" t="s">
        <v>94</v>
      </c>
      <c r="AQ27" s="58" t="s">
        <v>79</v>
      </c>
      <c r="AR27" s="59">
        <v>6000</v>
      </c>
      <c r="AS27" s="60">
        <v>6700</v>
      </c>
      <c r="AT27" s="596" t="s">
        <v>94</v>
      </c>
      <c r="AU27" s="597">
        <v>6420</v>
      </c>
      <c r="AV27" s="600" t="s">
        <v>322</v>
      </c>
      <c r="AW27" s="608">
        <v>60</v>
      </c>
      <c r="AX27" s="611"/>
      <c r="AY27" s="64"/>
      <c r="AZ27" s="611" t="s">
        <v>95</v>
      </c>
      <c r="BA27" s="612" t="s">
        <v>301</v>
      </c>
      <c r="BB27" s="223"/>
      <c r="BC27" s="612" t="s">
        <v>302</v>
      </c>
      <c r="BD27" s="53"/>
      <c r="BF27" s="235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</row>
    <row r="28" spans="1:71" s="71" customFormat="1" ht="13.5" customHeight="1">
      <c r="A28" s="71" t="s">
        <v>201</v>
      </c>
      <c r="B28" s="565"/>
      <c r="C28" s="593"/>
      <c r="D28" s="595"/>
      <c r="E28" s="61" t="s">
        <v>17</v>
      </c>
      <c r="F28" s="56"/>
      <c r="G28" s="130">
        <v>56440</v>
      </c>
      <c r="H28" s="131">
        <v>112190</v>
      </c>
      <c r="I28" s="130">
        <v>49220</v>
      </c>
      <c r="J28" s="131">
        <v>104970</v>
      </c>
      <c r="K28" s="237" t="s">
        <v>94</v>
      </c>
      <c r="L28" s="132">
        <v>490</v>
      </c>
      <c r="M28" s="133">
        <v>1010</v>
      </c>
      <c r="N28" s="134" t="s">
        <v>76</v>
      </c>
      <c r="O28" s="132">
        <v>410</v>
      </c>
      <c r="P28" s="133">
        <v>930</v>
      </c>
      <c r="Q28" s="134" t="s">
        <v>76</v>
      </c>
      <c r="R28" s="596"/>
      <c r="S28" s="598"/>
      <c r="T28" s="600"/>
      <c r="U28" s="609"/>
      <c r="V28" s="237" t="s">
        <v>94</v>
      </c>
      <c r="W28" s="135">
        <v>7490</v>
      </c>
      <c r="X28" s="136">
        <v>70</v>
      </c>
      <c r="Y28" s="614"/>
      <c r="Z28" s="235"/>
      <c r="AA28" s="230" t="s">
        <v>98</v>
      </c>
      <c r="AB28" s="600"/>
      <c r="AC28" s="233" t="s">
        <v>98</v>
      </c>
      <c r="AD28" s="236"/>
      <c r="AE28" s="618"/>
      <c r="AF28" s="230"/>
      <c r="AG28" s="596"/>
      <c r="AH28" s="617"/>
      <c r="AI28" s="137">
        <v>10710</v>
      </c>
      <c r="AJ28" s="600"/>
      <c r="AK28" s="609"/>
      <c r="AL28" s="611"/>
      <c r="AM28" s="138" t="s">
        <v>80</v>
      </c>
      <c r="AN28" s="139">
        <v>2500</v>
      </c>
      <c r="AO28" s="140">
        <v>2700</v>
      </c>
      <c r="AP28" s="611"/>
      <c r="AQ28" s="43" t="s">
        <v>81</v>
      </c>
      <c r="AR28" s="62">
        <v>3300</v>
      </c>
      <c r="AS28" s="63">
        <v>3600</v>
      </c>
      <c r="AT28" s="596"/>
      <c r="AU28" s="598"/>
      <c r="AV28" s="600"/>
      <c r="AW28" s="609"/>
      <c r="AX28" s="611"/>
      <c r="AY28" s="64"/>
      <c r="AZ28" s="611"/>
      <c r="BA28" s="613"/>
      <c r="BB28" s="223"/>
      <c r="BC28" s="613"/>
      <c r="BD28" s="53"/>
      <c r="BF28" s="235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</row>
    <row r="29" spans="1:71" s="71" customFormat="1" ht="13.5" customHeight="1">
      <c r="A29" s="71" t="s">
        <v>202</v>
      </c>
      <c r="B29" s="565"/>
      <c r="C29" s="593"/>
      <c r="D29" s="602" t="s">
        <v>82</v>
      </c>
      <c r="E29" s="61" t="s">
        <v>83</v>
      </c>
      <c r="F29" s="56"/>
      <c r="G29" s="130">
        <v>112190</v>
      </c>
      <c r="H29" s="131">
        <v>187110</v>
      </c>
      <c r="I29" s="130">
        <v>104970</v>
      </c>
      <c r="J29" s="131">
        <v>179890</v>
      </c>
      <c r="K29" s="237" t="s">
        <v>94</v>
      </c>
      <c r="L29" s="132">
        <v>1010</v>
      </c>
      <c r="M29" s="133">
        <v>1760</v>
      </c>
      <c r="N29" s="134" t="s">
        <v>76</v>
      </c>
      <c r="O29" s="132">
        <v>930</v>
      </c>
      <c r="P29" s="133">
        <v>1680</v>
      </c>
      <c r="Q29" s="134" t="s">
        <v>76</v>
      </c>
      <c r="R29" s="596"/>
      <c r="S29" s="598"/>
      <c r="T29" s="600"/>
      <c r="U29" s="609"/>
      <c r="V29" s="65"/>
      <c r="W29" s="141"/>
      <c r="X29" s="142"/>
      <c r="Y29" s="615"/>
      <c r="Z29" s="235">
        <v>349</v>
      </c>
      <c r="AA29" s="230">
        <v>317100</v>
      </c>
      <c r="AB29" s="600"/>
      <c r="AC29" s="233">
        <v>3170</v>
      </c>
      <c r="AD29" s="124"/>
      <c r="AE29" s="618"/>
      <c r="AF29" s="233"/>
      <c r="AG29" s="596" t="s">
        <v>94</v>
      </c>
      <c r="AH29" s="604">
        <v>10710</v>
      </c>
      <c r="AI29" s="143"/>
      <c r="AJ29" s="600"/>
      <c r="AK29" s="609">
        <v>0</v>
      </c>
      <c r="AL29" s="611"/>
      <c r="AM29" s="138" t="s">
        <v>84</v>
      </c>
      <c r="AN29" s="139">
        <v>2300</v>
      </c>
      <c r="AO29" s="140">
        <v>2600</v>
      </c>
      <c r="AP29" s="611"/>
      <c r="AQ29" s="43" t="s">
        <v>85</v>
      </c>
      <c r="AR29" s="62">
        <v>2900</v>
      </c>
      <c r="AS29" s="63">
        <v>3200</v>
      </c>
      <c r="AT29" s="596"/>
      <c r="AU29" s="598"/>
      <c r="AV29" s="600"/>
      <c r="AW29" s="609"/>
      <c r="AX29" s="611"/>
      <c r="AY29" s="64"/>
      <c r="AZ29" s="611"/>
      <c r="BA29" s="606">
        <v>7.0000000000000007E-2</v>
      </c>
      <c r="BB29" s="223"/>
      <c r="BC29" s="606">
        <v>0.92</v>
      </c>
      <c r="BD29" s="53"/>
      <c r="BF29" s="235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</row>
    <row r="30" spans="1:71" s="71" customFormat="1" ht="13.5" customHeight="1">
      <c r="A30" s="71" t="s">
        <v>203</v>
      </c>
      <c r="B30" s="565"/>
      <c r="C30" s="593"/>
      <c r="D30" s="603"/>
      <c r="E30" s="67" t="s">
        <v>20</v>
      </c>
      <c r="F30" s="56"/>
      <c r="G30" s="144">
        <v>187110</v>
      </c>
      <c r="H30" s="145"/>
      <c r="I30" s="144">
        <v>179890</v>
      </c>
      <c r="J30" s="145"/>
      <c r="K30" s="237" t="s">
        <v>94</v>
      </c>
      <c r="L30" s="135">
        <v>1760</v>
      </c>
      <c r="M30" s="146"/>
      <c r="N30" s="147" t="s">
        <v>76</v>
      </c>
      <c r="O30" s="135">
        <v>1680</v>
      </c>
      <c r="P30" s="146"/>
      <c r="Q30" s="147" t="s">
        <v>76</v>
      </c>
      <c r="R30" s="596"/>
      <c r="S30" s="599"/>
      <c r="T30" s="600"/>
      <c r="U30" s="610"/>
      <c r="V30" s="65"/>
      <c r="W30" s="141"/>
      <c r="X30" s="148"/>
      <c r="Y30" s="615"/>
      <c r="Z30" s="235"/>
      <c r="AA30" s="154"/>
      <c r="AB30" s="600"/>
      <c r="AC30" s="155"/>
      <c r="AD30" s="156"/>
      <c r="AE30" s="618"/>
      <c r="AF30" s="154"/>
      <c r="AG30" s="596"/>
      <c r="AH30" s="605"/>
      <c r="AI30" s="149"/>
      <c r="AJ30" s="600"/>
      <c r="AK30" s="610"/>
      <c r="AL30" s="611"/>
      <c r="AM30" s="150" t="s">
        <v>86</v>
      </c>
      <c r="AN30" s="151">
        <v>2200</v>
      </c>
      <c r="AO30" s="152">
        <v>2500</v>
      </c>
      <c r="AP30" s="611"/>
      <c r="AQ30" s="68" t="s">
        <v>87</v>
      </c>
      <c r="AR30" s="69">
        <v>2500</v>
      </c>
      <c r="AS30" s="70">
        <v>2800</v>
      </c>
      <c r="AT30" s="596"/>
      <c r="AU30" s="599"/>
      <c r="AV30" s="600"/>
      <c r="AW30" s="610"/>
      <c r="AX30" s="611"/>
      <c r="AY30" s="64"/>
      <c r="AZ30" s="611"/>
      <c r="BA30" s="607"/>
      <c r="BB30" s="223"/>
      <c r="BC30" s="606"/>
      <c r="BD30" s="53"/>
      <c r="BF30" s="235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</row>
    <row r="31" spans="1:71" s="71" customFormat="1" ht="13.5" customHeight="1">
      <c r="A31" s="71" t="s">
        <v>204</v>
      </c>
      <c r="B31" s="565"/>
      <c r="C31" s="601" t="s">
        <v>99</v>
      </c>
      <c r="D31" s="594" t="s">
        <v>74</v>
      </c>
      <c r="E31" s="55" t="s">
        <v>75</v>
      </c>
      <c r="F31" s="56"/>
      <c r="G31" s="116">
        <v>45630</v>
      </c>
      <c r="H31" s="117">
        <v>53120</v>
      </c>
      <c r="I31" s="116">
        <v>39310</v>
      </c>
      <c r="J31" s="117">
        <v>46800</v>
      </c>
      <c r="K31" s="237" t="s">
        <v>94</v>
      </c>
      <c r="L31" s="119">
        <v>380</v>
      </c>
      <c r="M31" s="120">
        <v>450</v>
      </c>
      <c r="N31" s="121" t="s">
        <v>76</v>
      </c>
      <c r="O31" s="119">
        <v>320</v>
      </c>
      <c r="P31" s="120">
        <v>390</v>
      </c>
      <c r="Q31" s="121" t="s">
        <v>76</v>
      </c>
      <c r="R31" s="596" t="s">
        <v>94</v>
      </c>
      <c r="S31" s="597">
        <v>6530</v>
      </c>
      <c r="T31" s="600" t="s">
        <v>300</v>
      </c>
      <c r="U31" s="608">
        <v>60</v>
      </c>
      <c r="V31" s="237" t="s">
        <v>94</v>
      </c>
      <c r="W31" s="122">
        <v>7490</v>
      </c>
      <c r="X31" s="123">
        <v>70</v>
      </c>
      <c r="Y31" s="614"/>
      <c r="Z31" s="235"/>
      <c r="AA31" s="230" t="s">
        <v>100</v>
      </c>
      <c r="AB31" s="600"/>
      <c r="AC31" s="233" t="s">
        <v>100</v>
      </c>
      <c r="AD31" s="236"/>
      <c r="AE31" s="618"/>
      <c r="AF31" s="230"/>
      <c r="AG31" s="596" t="s">
        <v>94</v>
      </c>
      <c r="AH31" s="616">
        <v>11670</v>
      </c>
      <c r="AI31" s="125"/>
      <c r="AJ31" s="600" t="s">
        <v>300</v>
      </c>
      <c r="AK31" s="608">
        <v>40</v>
      </c>
      <c r="AL31" s="611" t="s">
        <v>94</v>
      </c>
      <c r="AM31" s="126" t="s">
        <v>78</v>
      </c>
      <c r="AN31" s="127">
        <v>3000</v>
      </c>
      <c r="AO31" s="128">
        <v>3300</v>
      </c>
      <c r="AP31" s="611" t="s">
        <v>94</v>
      </c>
      <c r="AQ31" s="58" t="s">
        <v>79</v>
      </c>
      <c r="AR31" s="59">
        <v>6700</v>
      </c>
      <c r="AS31" s="60">
        <v>7500</v>
      </c>
      <c r="AT31" s="596" t="s">
        <v>94</v>
      </c>
      <c r="AU31" s="597">
        <v>5610</v>
      </c>
      <c r="AV31" s="600" t="s">
        <v>300</v>
      </c>
      <c r="AW31" s="608">
        <v>50</v>
      </c>
      <c r="AX31" s="611"/>
      <c r="AY31" s="64"/>
      <c r="AZ31" s="611" t="s">
        <v>95</v>
      </c>
      <c r="BA31" s="612" t="s">
        <v>301</v>
      </c>
      <c r="BB31" s="223"/>
      <c r="BC31" s="612" t="s">
        <v>302</v>
      </c>
      <c r="BD31" s="53"/>
      <c r="BF31" s="235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</row>
    <row r="32" spans="1:71" s="71" customFormat="1" ht="13.5" customHeight="1">
      <c r="A32" s="71" t="s">
        <v>205</v>
      </c>
      <c r="B32" s="565"/>
      <c r="C32" s="593"/>
      <c r="D32" s="595"/>
      <c r="E32" s="61" t="s">
        <v>17</v>
      </c>
      <c r="F32" s="56"/>
      <c r="G32" s="130">
        <v>53120</v>
      </c>
      <c r="H32" s="131">
        <v>108870</v>
      </c>
      <c r="I32" s="130">
        <v>46800</v>
      </c>
      <c r="J32" s="131">
        <v>102550</v>
      </c>
      <c r="K32" s="237" t="s">
        <v>94</v>
      </c>
      <c r="L32" s="132">
        <v>450</v>
      </c>
      <c r="M32" s="133">
        <v>970</v>
      </c>
      <c r="N32" s="134" t="s">
        <v>76</v>
      </c>
      <c r="O32" s="132">
        <v>390</v>
      </c>
      <c r="P32" s="133">
        <v>910</v>
      </c>
      <c r="Q32" s="134" t="s">
        <v>76</v>
      </c>
      <c r="R32" s="596"/>
      <c r="S32" s="598"/>
      <c r="T32" s="600"/>
      <c r="U32" s="609"/>
      <c r="V32" s="237" t="s">
        <v>94</v>
      </c>
      <c r="W32" s="135">
        <v>7490</v>
      </c>
      <c r="X32" s="136">
        <v>70</v>
      </c>
      <c r="Y32" s="614"/>
      <c r="Z32" s="235">
        <v>419</v>
      </c>
      <c r="AA32" s="230">
        <v>353800</v>
      </c>
      <c r="AB32" s="600"/>
      <c r="AC32" s="233">
        <v>3530</v>
      </c>
      <c r="AD32" s="124"/>
      <c r="AE32" s="618"/>
      <c r="AF32" s="233"/>
      <c r="AG32" s="596"/>
      <c r="AH32" s="617"/>
      <c r="AI32" s="137">
        <v>10000</v>
      </c>
      <c r="AJ32" s="600"/>
      <c r="AK32" s="609"/>
      <c r="AL32" s="611"/>
      <c r="AM32" s="138" t="s">
        <v>80</v>
      </c>
      <c r="AN32" s="139">
        <v>2900</v>
      </c>
      <c r="AO32" s="140">
        <v>3200</v>
      </c>
      <c r="AP32" s="611"/>
      <c r="AQ32" s="43" t="s">
        <v>81</v>
      </c>
      <c r="AR32" s="62">
        <v>3700</v>
      </c>
      <c r="AS32" s="63">
        <v>4100</v>
      </c>
      <c r="AT32" s="596"/>
      <c r="AU32" s="598"/>
      <c r="AV32" s="600"/>
      <c r="AW32" s="609"/>
      <c r="AX32" s="611"/>
      <c r="AY32" s="64"/>
      <c r="AZ32" s="611"/>
      <c r="BA32" s="613"/>
      <c r="BB32" s="223"/>
      <c r="BC32" s="613"/>
      <c r="BD32" s="53"/>
      <c r="BF32" s="235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</row>
    <row r="33" spans="1:71" s="71" customFormat="1" ht="13.5" customHeight="1">
      <c r="A33" s="71" t="s">
        <v>206</v>
      </c>
      <c r="B33" s="565"/>
      <c r="C33" s="593"/>
      <c r="D33" s="602" t="s">
        <v>82</v>
      </c>
      <c r="E33" s="61" t="s">
        <v>83</v>
      </c>
      <c r="F33" s="56"/>
      <c r="G33" s="130">
        <v>108870</v>
      </c>
      <c r="H33" s="131">
        <v>183790</v>
      </c>
      <c r="I33" s="130">
        <v>102550</v>
      </c>
      <c r="J33" s="131">
        <v>177470</v>
      </c>
      <c r="K33" s="237" t="s">
        <v>94</v>
      </c>
      <c r="L33" s="132">
        <v>970</v>
      </c>
      <c r="M33" s="133">
        <v>1720</v>
      </c>
      <c r="N33" s="134" t="s">
        <v>76</v>
      </c>
      <c r="O33" s="132">
        <v>910</v>
      </c>
      <c r="P33" s="133">
        <v>1660</v>
      </c>
      <c r="Q33" s="134" t="s">
        <v>76</v>
      </c>
      <c r="R33" s="596"/>
      <c r="S33" s="598"/>
      <c r="T33" s="600"/>
      <c r="U33" s="609"/>
      <c r="V33" s="65"/>
      <c r="W33" s="141"/>
      <c r="X33" s="142"/>
      <c r="Y33" s="615"/>
      <c r="Z33" s="235"/>
      <c r="AA33" s="154"/>
      <c r="AB33" s="600"/>
      <c r="AC33" s="155"/>
      <c r="AD33" s="156"/>
      <c r="AE33" s="618"/>
      <c r="AF33" s="154"/>
      <c r="AG33" s="596" t="s">
        <v>94</v>
      </c>
      <c r="AH33" s="604">
        <v>10000</v>
      </c>
      <c r="AI33" s="143"/>
      <c r="AJ33" s="600"/>
      <c r="AK33" s="609">
        <v>0</v>
      </c>
      <c r="AL33" s="611"/>
      <c r="AM33" s="138" t="s">
        <v>84</v>
      </c>
      <c r="AN33" s="139">
        <v>2700</v>
      </c>
      <c r="AO33" s="140">
        <v>3000</v>
      </c>
      <c r="AP33" s="611"/>
      <c r="AQ33" s="43" t="s">
        <v>85</v>
      </c>
      <c r="AR33" s="62">
        <v>3200</v>
      </c>
      <c r="AS33" s="63">
        <v>3600</v>
      </c>
      <c r="AT33" s="596"/>
      <c r="AU33" s="598"/>
      <c r="AV33" s="600"/>
      <c r="AW33" s="609"/>
      <c r="AX33" s="611"/>
      <c r="AY33" s="73"/>
      <c r="AZ33" s="611"/>
      <c r="BA33" s="606">
        <v>7.0000000000000007E-2</v>
      </c>
      <c r="BB33" s="223"/>
      <c r="BC33" s="606">
        <v>0.89</v>
      </c>
      <c r="BD33" s="53"/>
      <c r="BF33" s="235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</row>
    <row r="34" spans="1:71" s="71" customFormat="1" ht="13.5" customHeight="1">
      <c r="A34" s="71" t="s">
        <v>207</v>
      </c>
      <c r="B34" s="565"/>
      <c r="C34" s="593"/>
      <c r="D34" s="603"/>
      <c r="E34" s="67" t="s">
        <v>20</v>
      </c>
      <c r="F34" s="56"/>
      <c r="G34" s="144">
        <v>183790</v>
      </c>
      <c r="H34" s="145"/>
      <c r="I34" s="144">
        <v>177470</v>
      </c>
      <c r="J34" s="145"/>
      <c r="K34" s="237" t="s">
        <v>94</v>
      </c>
      <c r="L34" s="135">
        <v>1720</v>
      </c>
      <c r="M34" s="146"/>
      <c r="N34" s="147" t="s">
        <v>76</v>
      </c>
      <c r="O34" s="135">
        <v>1660</v>
      </c>
      <c r="P34" s="146"/>
      <c r="Q34" s="147" t="s">
        <v>76</v>
      </c>
      <c r="R34" s="596"/>
      <c r="S34" s="599"/>
      <c r="T34" s="600"/>
      <c r="U34" s="610"/>
      <c r="V34" s="65"/>
      <c r="W34" s="141"/>
      <c r="X34" s="148"/>
      <c r="Y34" s="615"/>
      <c r="Z34" s="235"/>
      <c r="AA34" s="230" t="s">
        <v>101</v>
      </c>
      <c r="AB34" s="600"/>
      <c r="AC34" s="233" t="s">
        <v>101</v>
      </c>
      <c r="AD34" s="236"/>
      <c r="AE34" s="618"/>
      <c r="AF34" s="230"/>
      <c r="AG34" s="596"/>
      <c r="AH34" s="605"/>
      <c r="AI34" s="149"/>
      <c r="AJ34" s="600"/>
      <c r="AK34" s="610"/>
      <c r="AL34" s="611"/>
      <c r="AM34" s="150" t="s">
        <v>86</v>
      </c>
      <c r="AN34" s="151">
        <v>2600</v>
      </c>
      <c r="AO34" s="152">
        <v>2800</v>
      </c>
      <c r="AP34" s="611"/>
      <c r="AQ34" s="68" t="s">
        <v>87</v>
      </c>
      <c r="AR34" s="69">
        <v>2900</v>
      </c>
      <c r="AS34" s="70">
        <v>3200</v>
      </c>
      <c r="AT34" s="596"/>
      <c r="AU34" s="599"/>
      <c r="AV34" s="600"/>
      <c r="AW34" s="610"/>
      <c r="AX34" s="611"/>
      <c r="AY34" s="73"/>
      <c r="AZ34" s="611"/>
      <c r="BA34" s="607"/>
      <c r="BB34" s="223"/>
      <c r="BC34" s="606"/>
      <c r="BD34" s="53"/>
      <c r="BF34" s="235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</row>
    <row r="35" spans="1:71" s="71" customFormat="1" ht="13.5" customHeight="1">
      <c r="A35" s="71" t="s">
        <v>208</v>
      </c>
      <c r="B35" s="565"/>
      <c r="C35" s="601" t="s">
        <v>102</v>
      </c>
      <c r="D35" s="594" t="s">
        <v>74</v>
      </c>
      <c r="E35" s="55" t="s">
        <v>75</v>
      </c>
      <c r="F35" s="56"/>
      <c r="G35" s="116">
        <v>42990</v>
      </c>
      <c r="H35" s="117">
        <v>50480</v>
      </c>
      <c r="I35" s="116">
        <v>37380</v>
      </c>
      <c r="J35" s="117">
        <v>44870</v>
      </c>
      <c r="K35" s="237" t="s">
        <v>94</v>
      </c>
      <c r="L35" s="119">
        <v>360</v>
      </c>
      <c r="M35" s="120">
        <v>430</v>
      </c>
      <c r="N35" s="121" t="s">
        <v>76</v>
      </c>
      <c r="O35" s="119">
        <v>300</v>
      </c>
      <c r="P35" s="120">
        <v>370</v>
      </c>
      <c r="Q35" s="121" t="s">
        <v>76</v>
      </c>
      <c r="R35" s="596" t="s">
        <v>94</v>
      </c>
      <c r="S35" s="597">
        <v>5800</v>
      </c>
      <c r="T35" s="600" t="s">
        <v>300</v>
      </c>
      <c r="U35" s="608">
        <v>50</v>
      </c>
      <c r="V35" s="237" t="s">
        <v>94</v>
      </c>
      <c r="W35" s="122">
        <v>7490</v>
      </c>
      <c r="X35" s="123">
        <v>70</v>
      </c>
      <c r="Y35" s="614"/>
      <c r="Z35" s="235">
        <v>489</v>
      </c>
      <c r="AA35" s="230">
        <v>390600</v>
      </c>
      <c r="AB35" s="600"/>
      <c r="AC35" s="233">
        <v>3900</v>
      </c>
      <c r="AD35" s="124"/>
      <c r="AE35" s="618"/>
      <c r="AF35" s="233"/>
      <c r="AG35" s="596" t="s">
        <v>94</v>
      </c>
      <c r="AH35" s="616">
        <v>11120</v>
      </c>
      <c r="AI35" s="125"/>
      <c r="AJ35" s="600" t="s">
        <v>300</v>
      </c>
      <c r="AK35" s="608">
        <v>40</v>
      </c>
      <c r="AL35" s="611" t="s">
        <v>94</v>
      </c>
      <c r="AM35" s="126" t="s">
        <v>78</v>
      </c>
      <c r="AN35" s="127">
        <v>2600</v>
      </c>
      <c r="AO35" s="128">
        <v>2900</v>
      </c>
      <c r="AP35" s="611" t="s">
        <v>94</v>
      </c>
      <c r="AQ35" s="58" t="s">
        <v>79</v>
      </c>
      <c r="AR35" s="59">
        <v>6000</v>
      </c>
      <c r="AS35" s="60">
        <v>6700</v>
      </c>
      <c r="AT35" s="596" t="s">
        <v>94</v>
      </c>
      <c r="AU35" s="597">
        <v>4990</v>
      </c>
      <c r="AV35" s="600" t="s">
        <v>322</v>
      </c>
      <c r="AW35" s="608">
        <v>40</v>
      </c>
      <c r="AX35" s="611"/>
      <c r="AY35" s="73"/>
      <c r="AZ35" s="611" t="s">
        <v>95</v>
      </c>
      <c r="BA35" s="612" t="s">
        <v>301</v>
      </c>
      <c r="BB35" s="223"/>
      <c r="BC35" s="612" t="s">
        <v>302</v>
      </c>
      <c r="BD35" s="53"/>
      <c r="BF35" s="235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</row>
    <row r="36" spans="1:71" s="71" customFormat="1" ht="13.5" customHeight="1">
      <c r="A36" s="71" t="s">
        <v>209</v>
      </c>
      <c r="B36" s="565"/>
      <c r="C36" s="593"/>
      <c r="D36" s="595"/>
      <c r="E36" s="61" t="s">
        <v>17</v>
      </c>
      <c r="F36" s="56"/>
      <c r="G36" s="130">
        <v>50480</v>
      </c>
      <c r="H36" s="131">
        <v>106230</v>
      </c>
      <c r="I36" s="130">
        <v>44870</v>
      </c>
      <c r="J36" s="131">
        <v>100620</v>
      </c>
      <c r="K36" s="237" t="s">
        <v>94</v>
      </c>
      <c r="L36" s="132">
        <v>430</v>
      </c>
      <c r="M36" s="133">
        <v>950</v>
      </c>
      <c r="N36" s="134" t="s">
        <v>76</v>
      </c>
      <c r="O36" s="132">
        <v>370</v>
      </c>
      <c r="P36" s="133">
        <v>890</v>
      </c>
      <c r="Q36" s="134" t="s">
        <v>76</v>
      </c>
      <c r="R36" s="596"/>
      <c r="S36" s="598"/>
      <c r="T36" s="600"/>
      <c r="U36" s="609"/>
      <c r="V36" s="237" t="s">
        <v>94</v>
      </c>
      <c r="W36" s="135">
        <v>7490</v>
      </c>
      <c r="X36" s="136">
        <v>70</v>
      </c>
      <c r="Y36" s="614"/>
      <c r="Z36" s="235"/>
      <c r="AA36" s="154"/>
      <c r="AB36" s="600"/>
      <c r="AC36" s="155"/>
      <c r="AD36" s="156"/>
      <c r="AE36" s="618"/>
      <c r="AF36" s="154"/>
      <c r="AG36" s="596"/>
      <c r="AH36" s="617"/>
      <c r="AI36" s="137">
        <v>9440</v>
      </c>
      <c r="AJ36" s="600"/>
      <c r="AK36" s="609"/>
      <c r="AL36" s="611"/>
      <c r="AM36" s="138" t="s">
        <v>80</v>
      </c>
      <c r="AN36" s="139">
        <v>2500</v>
      </c>
      <c r="AO36" s="140">
        <v>2800</v>
      </c>
      <c r="AP36" s="611"/>
      <c r="AQ36" s="43" t="s">
        <v>81</v>
      </c>
      <c r="AR36" s="62">
        <v>3300</v>
      </c>
      <c r="AS36" s="63">
        <v>3600</v>
      </c>
      <c r="AT36" s="596"/>
      <c r="AU36" s="598"/>
      <c r="AV36" s="600"/>
      <c r="AW36" s="609"/>
      <c r="AX36" s="611"/>
      <c r="AY36" s="73"/>
      <c r="AZ36" s="611"/>
      <c r="BA36" s="613"/>
      <c r="BB36" s="223"/>
      <c r="BC36" s="613"/>
      <c r="BD36" s="53"/>
      <c r="BF36" s="235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</row>
    <row r="37" spans="1:71" s="71" customFormat="1" ht="13.5" customHeight="1">
      <c r="A37" s="71" t="s">
        <v>210</v>
      </c>
      <c r="B37" s="565"/>
      <c r="C37" s="593"/>
      <c r="D37" s="602" t="s">
        <v>82</v>
      </c>
      <c r="E37" s="61" t="s">
        <v>83</v>
      </c>
      <c r="F37" s="56"/>
      <c r="G37" s="130">
        <v>106230</v>
      </c>
      <c r="H37" s="131">
        <v>181150</v>
      </c>
      <c r="I37" s="130">
        <v>100620</v>
      </c>
      <c r="J37" s="131">
        <v>175540</v>
      </c>
      <c r="K37" s="237" t="s">
        <v>94</v>
      </c>
      <c r="L37" s="132">
        <v>950</v>
      </c>
      <c r="M37" s="133">
        <v>1700</v>
      </c>
      <c r="N37" s="134" t="s">
        <v>76</v>
      </c>
      <c r="O37" s="132">
        <v>890</v>
      </c>
      <c r="P37" s="133">
        <v>1640</v>
      </c>
      <c r="Q37" s="134" t="s">
        <v>76</v>
      </c>
      <c r="R37" s="596"/>
      <c r="S37" s="598"/>
      <c r="T37" s="600"/>
      <c r="U37" s="609"/>
      <c r="V37" s="65"/>
      <c r="W37" s="141"/>
      <c r="X37" s="142"/>
      <c r="Y37" s="615"/>
      <c r="Z37" s="235"/>
      <c r="AA37" s="230" t="s">
        <v>103</v>
      </c>
      <c r="AB37" s="600"/>
      <c r="AC37" s="233" t="s">
        <v>103</v>
      </c>
      <c r="AD37" s="236"/>
      <c r="AE37" s="618"/>
      <c r="AF37" s="230"/>
      <c r="AG37" s="596" t="s">
        <v>94</v>
      </c>
      <c r="AH37" s="604">
        <v>9440</v>
      </c>
      <c r="AI37" s="143"/>
      <c r="AJ37" s="600"/>
      <c r="AK37" s="609">
        <v>0</v>
      </c>
      <c r="AL37" s="611"/>
      <c r="AM37" s="138" t="s">
        <v>84</v>
      </c>
      <c r="AN37" s="139">
        <v>2400</v>
      </c>
      <c r="AO37" s="140">
        <v>2600</v>
      </c>
      <c r="AP37" s="611"/>
      <c r="AQ37" s="43" t="s">
        <v>85</v>
      </c>
      <c r="AR37" s="62">
        <v>2900</v>
      </c>
      <c r="AS37" s="63">
        <v>3200</v>
      </c>
      <c r="AT37" s="596"/>
      <c r="AU37" s="598"/>
      <c r="AV37" s="600"/>
      <c r="AW37" s="609"/>
      <c r="AX37" s="611"/>
      <c r="AY37" s="74"/>
      <c r="AZ37" s="611"/>
      <c r="BA37" s="606">
        <v>7.0000000000000007E-2</v>
      </c>
      <c r="BB37" s="223"/>
      <c r="BC37" s="606">
        <v>0.91</v>
      </c>
      <c r="BD37" s="53"/>
      <c r="BF37" s="235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</row>
    <row r="38" spans="1:71" s="71" customFormat="1" ht="13.5" customHeight="1">
      <c r="A38" s="71" t="s">
        <v>211</v>
      </c>
      <c r="B38" s="565"/>
      <c r="C38" s="593"/>
      <c r="D38" s="603"/>
      <c r="E38" s="67" t="s">
        <v>20</v>
      </c>
      <c r="F38" s="56"/>
      <c r="G38" s="144">
        <v>181150</v>
      </c>
      <c r="H38" s="145"/>
      <c r="I38" s="144">
        <v>175540</v>
      </c>
      <c r="J38" s="145"/>
      <c r="K38" s="237" t="s">
        <v>94</v>
      </c>
      <c r="L38" s="135">
        <v>1700</v>
      </c>
      <c r="M38" s="146"/>
      <c r="N38" s="147" t="s">
        <v>76</v>
      </c>
      <c r="O38" s="135">
        <v>1640</v>
      </c>
      <c r="P38" s="146"/>
      <c r="Q38" s="147" t="s">
        <v>76</v>
      </c>
      <c r="R38" s="596"/>
      <c r="S38" s="599"/>
      <c r="T38" s="600"/>
      <c r="U38" s="610"/>
      <c r="V38" s="65"/>
      <c r="W38" s="141"/>
      <c r="X38" s="148"/>
      <c r="Y38" s="615"/>
      <c r="Z38" s="235">
        <v>559</v>
      </c>
      <c r="AA38" s="230">
        <v>427300</v>
      </c>
      <c r="AB38" s="600"/>
      <c r="AC38" s="233">
        <v>4270</v>
      </c>
      <c r="AD38" s="124"/>
      <c r="AE38" s="618"/>
      <c r="AF38" s="233"/>
      <c r="AG38" s="596"/>
      <c r="AH38" s="605"/>
      <c r="AI38" s="149"/>
      <c r="AJ38" s="600"/>
      <c r="AK38" s="610"/>
      <c r="AL38" s="611"/>
      <c r="AM38" s="150" t="s">
        <v>86</v>
      </c>
      <c r="AN38" s="151">
        <v>2300</v>
      </c>
      <c r="AO38" s="152">
        <v>2500</v>
      </c>
      <c r="AP38" s="611"/>
      <c r="AQ38" s="68" t="s">
        <v>87</v>
      </c>
      <c r="AR38" s="69">
        <v>2500</v>
      </c>
      <c r="AS38" s="70">
        <v>2800</v>
      </c>
      <c r="AT38" s="596"/>
      <c r="AU38" s="599"/>
      <c r="AV38" s="600"/>
      <c r="AW38" s="610"/>
      <c r="AX38" s="611"/>
      <c r="AY38" s="74"/>
      <c r="AZ38" s="611"/>
      <c r="BA38" s="607"/>
      <c r="BB38" s="223"/>
      <c r="BC38" s="606"/>
      <c r="BD38" s="53"/>
      <c r="BF38" s="235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</row>
    <row r="39" spans="1:71" s="71" customFormat="1" ht="13.5" customHeight="1">
      <c r="A39" s="71" t="s">
        <v>212</v>
      </c>
      <c r="B39" s="565"/>
      <c r="C39" s="601" t="s">
        <v>104</v>
      </c>
      <c r="D39" s="594" t="s">
        <v>74</v>
      </c>
      <c r="E39" s="55" t="s">
        <v>75</v>
      </c>
      <c r="F39" s="56"/>
      <c r="G39" s="116">
        <v>37570</v>
      </c>
      <c r="H39" s="117">
        <v>45060</v>
      </c>
      <c r="I39" s="116">
        <v>32520</v>
      </c>
      <c r="J39" s="117">
        <v>40010</v>
      </c>
      <c r="K39" s="237" t="s">
        <v>94</v>
      </c>
      <c r="L39" s="119">
        <v>300</v>
      </c>
      <c r="M39" s="120">
        <v>370</v>
      </c>
      <c r="N39" s="121" t="s">
        <v>76</v>
      </c>
      <c r="O39" s="119">
        <v>250</v>
      </c>
      <c r="P39" s="120">
        <v>320</v>
      </c>
      <c r="Q39" s="121" t="s">
        <v>76</v>
      </c>
      <c r="R39" s="596" t="s">
        <v>94</v>
      </c>
      <c r="S39" s="597">
        <v>5220</v>
      </c>
      <c r="T39" s="600" t="s">
        <v>300</v>
      </c>
      <c r="U39" s="608">
        <v>50</v>
      </c>
      <c r="V39" s="237" t="s">
        <v>94</v>
      </c>
      <c r="W39" s="122">
        <v>7490</v>
      </c>
      <c r="X39" s="123">
        <v>70</v>
      </c>
      <c r="Y39" s="614"/>
      <c r="Z39" s="235"/>
      <c r="AA39" s="154"/>
      <c r="AB39" s="600"/>
      <c r="AC39" s="155"/>
      <c r="AD39" s="156"/>
      <c r="AE39" s="618"/>
      <c r="AF39" s="154"/>
      <c r="AG39" s="614"/>
      <c r="AH39" s="141"/>
      <c r="AI39" s="141"/>
      <c r="AJ39" s="623"/>
      <c r="AK39" s="157"/>
      <c r="AL39" s="626" t="s">
        <v>94</v>
      </c>
      <c r="AM39" s="126" t="s">
        <v>78</v>
      </c>
      <c r="AN39" s="127">
        <v>2400</v>
      </c>
      <c r="AO39" s="128">
        <v>2600</v>
      </c>
      <c r="AP39" s="611" t="s">
        <v>94</v>
      </c>
      <c r="AQ39" s="58" t="s">
        <v>79</v>
      </c>
      <c r="AR39" s="59">
        <v>5400</v>
      </c>
      <c r="AS39" s="60">
        <v>6000</v>
      </c>
      <c r="AT39" s="596" t="s">
        <v>94</v>
      </c>
      <c r="AU39" s="597">
        <v>4490</v>
      </c>
      <c r="AV39" s="600" t="s">
        <v>300</v>
      </c>
      <c r="AW39" s="608">
        <v>40</v>
      </c>
      <c r="AX39" s="611"/>
      <c r="AY39" s="625" t="s">
        <v>105</v>
      </c>
      <c r="AZ39" s="611" t="s">
        <v>95</v>
      </c>
      <c r="BA39" s="612" t="s">
        <v>325</v>
      </c>
      <c r="BB39" s="223"/>
      <c r="BC39" s="612" t="s">
        <v>323</v>
      </c>
      <c r="BD39" s="53"/>
      <c r="BF39" s="235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</row>
    <row r="40" spans="1:71" s="71" customFormat="1" ht="13.5" customHeight="1">
      <c r="A40" s="71" t="s">
        <v>213</v>
      </c>
      <c r="B40" s="565"/>
      <c r="C40" s="593"/>
      <c r="D40" s="595"/>
      <c r="E40" s="61" t="s">
        <v>17</v>
      </c>
      <c r="F40" s="56"/>
      <c r="G40" s="130">
        <v>45060</v>
      </c>
      <c r="H40" s="131">
        <v>100810</v>
      </c>
      <c r="I40" s="130">
        <v>40010</v>
      </c>
      <c r="J40" s="131">
        <v>95760</v>
      </c>
      <c r="K40" s="237" t="s">
        <v>94</v>
      </c>
      <c r="L40" s="132">
        <v>370</v>
      </c>
      <c r="M40" s="133">
        <v>890</v>
      </c>
      <c r="N40" s="134" t="s">
        <v>76</v>
      </c>
      <c r="O40" s="132">
        <v>320</v>
      </c>
      <c r="P40" s="133">
        <v>840</v>
      </c>
      <c r="Q40" s="134" t="s">
        <v>76</v>
      </c>
      <c r="R40" s="596"/>
      <c r="S40" s="598"/>
      <c r="T40" s="600"/>
      <c r="U40" s="609"/>
      <c r="V40" s="237" t="s">
        <v>94</v>
      </c>
      <c r="W40" s="135">
        <v>7490</v>
      </c>
      <c r="X40" s="136">
        <v>70</v>
      </c>
      <c r="Y40" s="614"/>
      <c r="Z40" s="235"/>
      <c r="AA40" s="230" t="s">
        <v>106</v>
      </c>
      <c r="AB40" s="600"/>
      <c r="AC40" s="233" t="s">
        <v>106</v>
      </c>
      <c r="AD40" s="236"/>
      <c r="AE40" s="618"/>
      <c r="AF40" s="230" t="s">
        <v>107</v>
      </c>
      <c r="AG40" s="614"/>
      <c r="AH40" s="141"/>
      <c r="AI40" s="141"/>
      <c r="AJ40" s="623"/>
      <c r="AK40" s="158"/>
      <c r="AL40" s="626"/>
      <c r="AM40" s="138" t="s">
        <v>80</v>
      </c>
      <c r="AN40" s="139">
        <v>2300</v>
      </c>
      <c r="AO40" s="140">
        <v>2500</v>
      </c>
      <c r="AP40" s="611"/>
      <c r="AQ40" s="43" t="s">
        <v>81</v>
      </c>
      <c r="AR40" s="62">
        <v>2900</v>
      </c>
      <c r="AS40" s="63">
        <v>3300</v>
      </c>
      <c r="AT40" s="596"/>
      <c r="AU40" s="598"/>
      <c r="AV40" s="600"/>
      <c r="AW40" s="609"/>
      <c r="AX40" s="611"/>
      <c r="AY40" s="625"/>
      <c r="AZ40" s="611"/>
      <c r="BA40" s="613"/>
      <c r="BB40" s="223"/>
      <c r="BC40" s="613"/>
      <c r="BD40" s="53"/>
      <c r="BF40" s="235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</row>
    <row r="41" spans="1:71" s="71" customFormat="1" ht="13.5" customHeight="1">
      <c r="A41" s="71" t="s">
        <v>214</v>
      </c>
      <c r="B41" s="565"/>
      <c r="C41" s="593"/>
      <c r="D41" s="602" t="s">
        <v>82</v>
      </c>
      <c r="E41" s="61" t="s">
        <v>83</v>
      </c>
      <c r="F41" s="56"/>
      <c r="G41" s="130">
        <v>100810</v>
      </c>
      <c r="H41" s="131">
        <v>175730</v>
      </c>
      <c r="I41" s="130">
        <v>95760</v>
      </c>
      <c r="J41" s="131">
        <v>170680</v>
      </c>
      <c r="K41" s="237" t="s">
        <v>94</v>
      </c>
      <c r="L41" s="132">
        <v>890</v>
      </c>
      <c r="M41" s="133">
        <v>1640</v>
      </c>
      <c r="N41" s="134" t="s">
        <v>76</v>
      </c>
      <c r="O41" s="132">
        <v>840</v>
      </c>
      <c r="P41" s="133">
        <v>1590</v>
      </c>
      <c r="Q41" s="134" t="s">
        <v>76</v>
      </c>
      <c r="R41" s="596"/>
      <c r="S41" s="598"/>
      <c r="T41" s="600"/>
      <c r="U41" s="609"/>
      <c r="V41" s="65"/>
      <c r="W41" s="141"/>
      <c r="X41" s="142"/>
      <c r="Y41" s="615"/>
      <c r="Z41" s="235">
        <v>629</v>
      </c>
      <c r="AA41" s="230">
        <v>464100</v>
      </c>
      <c r="AB41" s="600"/>
      <c r="AC41" s="233">
        <v>4640</v>
      </c>
      <c r="AD41" s="124"/>
      <c r="AE41" s="618"/>
      <c r="AF41" s="159" t="s">
        <v>108</v>
      </c>
      <c r="AG41" s="614"/>
      <c r="AH41" s="141"/>
      <c r="AI41" s="141"/>
      <c r="AJ41" s="623"/>
      <c r="AK41" s="158"/>
      <c r="AL41" s="626"/>
      <c r="AM41" s="138" t="s">
        <v>84</v>
      </c>
      <c r="AN41" s="139">
        <v>2100</v>
      </c>
      <c r="AO41" s="140">
        <v>2400</v>
      </c>
      <c r="AP41" s="611"/>
      <c r="AQ41" s="43" t="s">
        <v>85</v>
      </c>
      <c r="AR41" s="62">
        <v>2500</v>
      </c>
      <c r="AS41" s="63">
        <v>2800</v>
      </c>
      <c r="AT41" s="596"/>
      <c r="AU41" s="598"/>
      <c r="AV41" s="600"/>
      <c r="AW41" s="609"/>
      <c r="AX41" s="611"/>
      <c r="AY41" s="624">
        <v>0.1</v>
      </c>
      <c r="AZ41" s="611"/>
      <c r="BA41" s="606">
        <v>7.0000000000000007E-2</v>
      </c>
      <c r="BB41" s="223"/>
      <c r="BC41" s="606">
        <v>0.96</v>
      </c>
      <c r="BD41" s="53"/>
      <c r="BF41" s="235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</row>
    <row r="42" spans="1:71" s="71" customFormat="1" ht="13.5" customHeight="1">
      <c r="A42" s="71" t="s">
        <v>215</v>
      </c>
      <c r="B42" s="565"/>
      <c r="C42" s="593"/>
      <c r="D42" s="603"/>
      <c r="E42" s="67" t="s">
        <v>20</v>
      </c>
      <c r="F42" s="56"/>
      <c r="G42" s="144">
        <v>175730</v>
      </c>
      <c r="H42" s="145"/>
      <c r="I42" s="144">
        <v>170680</v>
      </c>
      <c r="J42" s="145"/>
      <c r="K42" s="237" t="s">
        <v>94</v>
      </c>
      <c r="L42" s="135">
        <v>1640</v>
      </c>
      <c r="M42" s="146"/>
      <c r="N42" s="147" t="s">
        <v>76</v>
      </c>
      <c r="O42" s="135">
        <v>1590</v>
      </c>
      <c r="P42" s="146"/>
      <c r="Q42" s="147" t="s">
        <v>76</v>
      </c>
      <c r="R42" s="596"/>
      <c r="S42" s="599"/>
      <c r="T42" s="600"/>
      <c r="U42" s="610"/>
      <c r="V42" s="65"/>
      <c r="W42" s="141"/>
      <c r="X42" s="148"/>
      <c r="Y42" s="615"/>
      <c r="Z42" s="235"/>
      <c r="AA42" s="154"/>
      <c r="AB42" s="600"/>
      <c r="AC42" s="155"/>
      <c r="AD42" s="156"/>
      <c r="AE42" s="618"/>
      <c r="AF42" s="154"/>
      <c r="AG42" s="614"/>
      <c r="AH42" s="141"/>
      <c r="AI42" s="141"/>
      <c r="AJ42" s="623"/>
      <c r="AK42" s="158"/>
      <c r="AL42" s="626"/>
      <c r="AM42" s="150" t="s">
        <v>86</v>
      </c>
      <c r="AN42" s="151">
        <v>2000</v>
      </c>
      <c r="AO42" s="152">
        <v>2300</v>
      </c>
      <c r="AP42" s="611"/>
      <c r="AQ42" s="68" t="s">
        <v>87</v>
      </c>
      <c r="AR42" s="69">
        <v>2300</v>
      </c>
      <c r="AS42" s="70">
        <v>2500</v>
      </c>
      <c r="AT42" s="596"/>
      <c r="AU42" s="599"/>
      <c r="AV42" s="600"/>
      <c r="AW42" s="610"/>
      <c r="AX42" s="611"/>
      <c r="AY42" s="624"/>
      <c r="AZ42" s="611"/>
      <c r="BA42" s="607"/>
      <c r="BB42" s="223"/>
      <c r="BC42" s="606"/>
      <c r="BD42" s="53"/>
      <c r="BF42" s="235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</row>
    <row r="43" spans="1:71" s="71" customFormat="1" ht="13.5" customHeight="1">
      <c r="A43" s="71" t="s">
        <v>216</v>
      </c>
      <c r="B43" s="565"/>
      <c r="C43" s="601" t="s">
        <v>109</v>
      </c>
      <c r="D43" s="594" t="s">
        <v>74</v>
      </c>
      <c r="E43" s="55" t="s">
        <v>75</v>
      </c>
      <c r="F43" s="56"/>
      <c r="G43" s="116">
        <v>36180</v>
      </c>
      <c r="H43" s="117">
        <v>43670</v>
      </c>
      <c r="I43" s="116">
        <v>31590</v>
      </c>
      <c r="J43" s="117">
        <v>39080</v>
      </c>
      <c r="K43" s="237" t="s">
        <v>94</v>
      </c>
      <c r="L43" s="119">
        <v>290</v>
      </c>
      <c r="M43" s="120">
        <v>360</v>
      </c>
      <c r="N43" s="121" t="s">
        <v>76</v>
      </c>
      <c r="O43" s="119">
        <v>240</v>
      </c>
      <c r="P43" s="120">
        <v>310</v>
      </c>
      <c r="Q43" s="121" t="s">
        <v>76</v>
      </c>
      <c r="R43" s="596" t="s">
        <v>94</v>
      </c>
      <c r="S43" s="597">
        <v>4750</v>
      </c>
      <c r="T43" s="600" t="s">
        <v>300</v>
      </c>
      <c r="U43" s="608">
        <v>40</v>
      </c>
      <c r="V43" s="237" t="s">
        <v>94</v>
      </c>
      <c r="W43" s="122">
        <v>7490</v>
      </c>
      <c r="X43" s="123">
        <v>70</v>
      </c>
      <c r="Y43" s="614"/>
      <c r="Z43" s="235"/>
      <c r="AA43" s="230" t="s">
        <v>110</v>
      </c>
      <c r="AB43" s="600"/>
      <c r="AC43" s="233" t="s">
        <v>110</v>
      </c>
      <c r="AD43" s="236"/>
      <c r="AE43" s="618"/>
      <c r="AF43" s="230"/>
      <c r="AG43" s="614"/>
      <c r="AH43" s="141"/>
      <c r="AI43" s="141"/>
      <c r="AJ43" s="623"/>
      <c r="AK43" s="158"/>
      <c r="AL43" s="626" t="s">
        <v>94</v>
      </c>
      <c r="AM43" s="126" t="s">
        <v>78</v>
      </c>
      <c r="AN43" s="127">
        <v>2600</v>
      </c>
      <c r="AO43" s="128">
        <v>2900</v>
      </c>
      <c r="AP43" s="611" t="s">
        <v>94</v>
      </c>
      <c r="AQ43" s="58" t="s">
        <v>79</v>
      </c>
      <c r="AR43" s="59">
        <v>5800</v>
      </c>
      <c r="AS43" s="60">
        <v>6500</v>
      </c>
      <c r="AT43" s="596" t="s">
        <v>94</v>
      </c>
      <c r="AU43" s="597">
        <v>4080</v>
      </c>
      <c r="AV43" s="600" t="s">
        <v>300</v>
      </c>
      <c r="AW43" s="608">
        <v>40</v>
      </c>
      <c r="AX43" s="611"/>
      <c r="AY43" s="74"/>
      <c r="AZ43" s="611" t="s">
        <v>95</v>
      </c>
      <c r="BA43" s="612" t="s">
        <v>301</v>
      </c>
      <c r="BB43" s="223"/>
      <c r="BC43" s="612" t="s">
        <v>302</v>
      </c>
      <c r="BD43" s="53"/>
      <c r="BF43" s="235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</row>
    <row r="44" spans="1:71" s="71" customFormat="1" ht="13.5" customHeight="1">
      <c r="A44" s="71" t="s">
        <v>217</v>
      </c>
      <c r="B44" s="565"/>
      <c r="C44" s="593"/>
      <c r="D44" s="595"/>
      <c r="E44" s="61" t="s">
        <v>17</v>
      </c>
      <c r="F44" s="56"/>
      <c r="G44" s="130">
        <v>43670</v>
      </c>
      <c r="H44" s="131">
        <v>99420</v>
      </c>
      <c r="I44" s="130">
        <v>39080</v>
      </c>
      <c r="J44" s="131">
        <v>94830</v>
      </c>
      <c r="K44" s="237" t="s">
        <v>94</v>
      </c>
      <c r="L44" s="132">
        <v>360</v>
      </c>
      <c r="M44" s="133">
        <v>880</v>
      </c>
      <c r="N44" s="134" t="s">
        <v>76</v>
      </c>
      <c r="O44" s="132">
        <v>310</v>
      </c>
      <c r="P44" s="133">
        <v>830</v>
      </c>
      <c r="Q44" s="134" t="s">
        <v>76</v>
      </c>
      <c r="R44" s="596"/>
      <c r="S44" s="598"/>
      <c r="T44" s="600"/>
      <c r="U44" s="609"/>
      <c r="V44" s="237" t="s">
        <v>94</v>
      </c>
      <c r="W44" s="135">
        <v>7490</v>
      </c>
      <c r="X44" s="136">
        <v>70</v>
      </c>
      <c r="Y44" s="614"/>
      <c r="Z44" s="235">
        <v>699</v>
      </c>
      <c r="AA44" s="230">
        <v>500800</v>
      </c>
      <c r="AB44" s="600"/>
      <c r="AC44" s="233">
        <v>5000</v>
      </c>
      <c r="AD44" s="124"/>
      <c r="AE44" s="618"/>
      <c r="AF44" s="233"/>
      <c r="AG44" s="614"/>
      <c r="AH44" s="141"/>
      <c r="AI44" s="141"/>
      <c r="AJ44" s="623"/>
      <c r="AK44" s="158"/>
      <c r="AL44" s="626"/>
      <c r="AM44" s="138" t="s">
        <v>80</v>
      </c>
      <c r="AN44" s="139">
        <v>2500</v>
      </c>
      <c r="AO44" s="140">
        <v>2700</v>
      </c>
      <c r="AP44" s="611"/>
      <c r="AQ44" s="43" t="s">
        <v>81</v>
      </c>
      <c r="AR44" s="62">
        <v>3200</v>
      </c>
      <c r="AS44" s="63">
        <v>3500</v>
      </c>
      <c r="AT44" s="596"/>
      <c r="AU44" s="598"/>
      <c r="AV44" s="600"/>
      <c r="AW44" s="609"/>
      <c r="AX44" s="611"/>
      <c r="AY44" s="74"/>
      <c r="AZ44" s="611"/>
      <c r="BA44" s="613"/>
      <c r="BB44" s="223"/>
      <c r="BC44" s="613"/>
      <c r="BD44" s="53"/>
      <c r="BF44" s="235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</row>
    <row r="45" spans="1:71" s="71" customFormat="1" ht="13.5" customHeight="1">
      <c r="A45" s="71" t="s">
        <v>218</v>
      </c>
      <c r="B45" s="565"/>
      <c r="C45" s="593"/>
      <c r="D45" s="602" t="s">
        <v>82</v>
      </c>
      <c r="E45" s="61" t="s">
        <v>83</v>
      </c>
      <c r="F45" s="56"/>
      <c r="G45" s="130">
        <v>99420</v>
      </c>
      <c r="H45" s="131">
        <v>174340</v>
      </c>
      <c r="I45" s="130">
        <v>94830</v>
      </c>
      <c r="J45" s="131">
        <v>169750</v>
      </c>
      <c r="K45" s="237" t="s">
        <v>94</v>
      </c>
      <c r="L45" s="132">
        <v>880</v>
      </c>
      <c r="M45" s="133">
        <v>1630</v>
      </c>
      <c r="N45" s="134" t="s">
        <v>76</v>
      </c>
      <c r="O45" s="132">
        <v>830</v>
      </c>
      <c r="P45" s="133">
        <v>1580</v>
      </c>
      <c r="Q45" s="134" t="s">
        <v>76</v>
      </c>
      <c r="R45" s="596"/>
      <c r="S45" s="598"/>
      <c r="T45" s="600"/>
      <c r="U45" s="609"/>
      <c r="V45" s="65"/>
      <c r="W45" s="141"/>
      <c r="X45" s="142"/>
      <c r="Y45" s="615"/>
      <c r="Z45" s="235"/>
      <c r="AA45" s="154"/>
      <c r="AB45" s="600"/>
      <c r="AC45" s="155"/>
      <c r="AD45" s="156"/>
      <c r="AE45" s="618"/>
      <c r="AF45" s="154"/>
      <c r="AG45" s="614"/>
      <c r="AH45" s="141"/>
      <c r="AI45" s="141"/>
      <c r="AJ45" s="623"/>
      <c r="AK45" s="158"/>
      <c r="AL45" s="626"/>
      <c r="AM45" s="138" t="s">
        <v>84</v>
      </c>
      <c r="AN45" s="139">
        <v>2300</v>
      </c>
      <c r="AO45" s="140">
        <v>2600</v>
      </c>
      <c r="AP45" s="611"/>
      <c r="AQ45" s="43" t="s">
        <v>85</v>
      </c>
      <c r="AR45" s="62">
        <v>2800</v>
      </c>
      <c r="AS45" s="63">
        <v>3100</v>
      </c>
      <c r="AT45" s="596"/>
      <c r="AU45" s="598"/>
      <c r="AV45" s="600"/>
      <c r="AW45" s="609"/>
      <c r="AX45" s="611"/>
      <c r="AY45" s="74"/>
      <c r="AZ45" s="611"/>
      <c r="BA45" s="606">
        <v>7.0000000000000007E-2</v>
      </c>
      <c r="BB45" s="223"/>
      <c r="BC45" s="606">
        <v>0.95</v>
      </c>
      <c r="BD45" s="53"/>
      <c r="BF45" s="235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</row>
    <row r="46" spans="1:71" s="71" customFormat="1" ht="13.5" customHeight="1">
      <c r="A46" s="71" t="s">
        <v>219</v>
      </c>
      <c r="B46" s="565"/>
      <c r="C46" s="593"/>
      <c r="D46" s="603"/>
      <c r="E46" s="67" t="s">
        <v>20</v>
      </c>
      <c r="F46" s="56"/>
      <c r="G46" s="144">
        <v>174340</v>
      </c>
      <c r="H46" s="145"/>
      <c r="I46" s="144">
        <v>169750</v>
      </c>
      <c r="J46" s="145"/>
      <c r="K46" s="237" t="s">
        <v>94</v>
      </c>
      <c r="L46" s="135">
        <v>1630</v>
      </c>
      <c r="M46" s="146"/>
      <c r="N46" s="147" t="s">
        <v>76</v>
      </c>
      <c r="O46" s="135">
        <v>1580</v>
      </c>
      <c r="P46" s="146"/>
      <c r="Q46" s="147" t="s">
        <v>76</v>
      </c>
      <c r="R46" s="596"/>
      <c r="S46" s="599"/>
      <c r="T46" s="600"/>
      <c r="U46" s="610"/>
      <c r="V46" s="65"/>
      <c r="W46" s="141"/>
      <c r="X46" s="148"/>
      <c r="Y46" s="615"/>
      <c r="Z46" s="235"/>
      <c r="AA46" s="230" t="s">
        <v>111</v>
      </c>
      <c r="AB46" s="600"/>
      <c r="AC46" s="233" t="s">
        <v>111</v>
      </c>
      <c r="AD46" s="236"/>
      <c r="AE46" s="618"/>
      <c r="AF46" s="230"/>
      <c r="AG46" s="614"/>
      <c r="AH46" s="141"/>
      <c r="AI46" s="141"/>
      <c r="AJ46" s="623"/>
      <c r="AK46" s="158"/>
      <c r="AL46" s="626"/>
      <c r="AM46" s="150" t="s">
        <v>86</v>
      </c>
      <c r="AN46" s="151">
        <v>2200</v>
      </c>
      <c r="AO46" s="152">
        <v>2500</v>
      </c>
      <c r="AP46" s="611"/>
      <c r="AQ46" s="68" t="s">
        <v>87</v>
      </c>
      <c r="AR46" s="69">
        <v>2500</v>
      </c>
      <c r="AS46" s="70">
        <v>2800</v>
      </c>
      <c r="AT46" s="596"/>
      <c r="AU46" s="599"/>
      <c r="AV46" s="600"/>
      <c r="AW46" s="610"/>
      <c r="AX46" s="611"/>
      <c r="AY46" s="74"/>
      <c r="AZ46" s="611"/>
      <c r="BA46" s="607"/>
      <c r="BB46" s="223"/>
      <c r="BC46" s="606"/>
      <c r="BD46" s="53"/>
      <c r="BF46" s="235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</row>
    <row r="47" spans="1:71" s="71" customFormat="1" ht="13.5" customHeight="1">
      <c r="A47" s="71" t="s">
        <v>220</v>
      </c>
      <c r="B47" s="565"/>
      <c r="C47" s="601" t="s">
        <v>112</v>
      </c>
      <c r="D47" s="594" t="s">
        <v>74</v>
      </c>
      <c r="E47" s="55" t="s">
        <v>75</v>
      </c>
      <c r="F47" s="56"/>
      <c r="G47" s="116">
        <v>35000</v>
      </c>
      <c r="H47" s="117">
        <v>42490</v>
      </c>
      <c r="I47" s="116">
        <v>30790</v>
      </c>
      <c r="J47" s="117">
        <v>38280</v>
      </c>
      <c r="K47" s="237" t="s">
        <v>94</v>
      </c>
      <c r="L47" s="119">
        <v>280</v>
      </c>
      <c r="M47" s="120">
        <v>350</v>
      </c>
      <c r="N47" s="121" t="s">
        <v>76</v>
      </c>
      <c r="O47" s="119">
        <v>230</v>
      </c>
      <c r="P47" s="120">
        <v>300</v>
      </c>
      <c r="Q47" s="121" t="s">
        <v>76</v>
      </c>
      <c r="R47" s="596" t="s">
        <v>94</v>
      </c>
      <c r="S47" s="597">
        <v>4350</v>
      </c>
      <c r="T47" s="600" t="s">
        <v>300</v>
      </c>
      <c r="U47" s="608">
        <v>40</v>
      </c>
      <c r="V47" s="237" t="s">
        <v>94</v>
      </c>
      <c r="W47" s="122">
        <v>7490</v>
      </c>
      <c r="X47" s="123">
        <v>70</v>
      </c>
      <c r="Y47" s="614"/>
      <c r="Z47" s="235">
        <v>769</v>
      </c>
      <c r="AA47" s="230">
        <v>537600</v>
      </c>
      <c r="AB47" s="600"/>
      <c r="AC47" s="233">
        <v>5370</v>
      </c>
      <c r="AD47" s="124"/>
      <c r="AE47" s="618"/>
      <c r="AF47" s="233"/>
      <c r="AG47" s="614"/>
      <c r="AH47" s="141"/>
      <c r="AI47" s="141"/>
      <c r="AJ47" s="623"/>
      <c r="AK47" s="158"/>
      <c r="AL47" s="626" t="s">
        <v>94</v>
      </c>
      <c r="AM47" s="126" t="s">
        <v>78</v>
      </c>
      <c r="AN47" s="127">
        <v>2400</v>
      </c>
      <c r="AO47" s="128">
        <v>2600</v>
      </c>
      <c r="AP47" s="611" t="s">
        <v>94</v>
      </c>
      <c r="AQ47" s="58" t="s">
        <v>79</v>
      </c>
      <c r="AR47" s="59">
        <v>5400</v>
      </c>
      <c r="AS47" s="60">
        <v>6000</v>
      </c>
      <c r="AT47" s="596" t="s">
        <v>94</v>
      </c>
      <c r="AU47" s="597">
        <v>3740</v>
      </c>
      <c r="AV47" s="600" t="s">
        <v>322</v>
      </c>
      <c r="AW47" s="608">
        <v>30</v>
      </c>
      <c r="AX47" s="611"/>
      <c r="AY47" s="74"/>
      <c r="AZ47" s="611" t="s">
        <v>95</v>
      </c>
      <c r="BA47" s="612" t="s">
        <v>301</v>
      </c>
      <c r="BB47" s="223"/>
      <c r="BC47" s="612" t="s">
        <v>323</v>
      </c>
      <c r="BD47" s="53"/>
      <c r="BF47" s="235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</row>
    <row r="48" spans="1:71" s="71" customFormat="1" ht="13.5" customHeight="1">
      <c r="A48" s="71" t="s">
        <v>221</v>
      </c>
      <c r="B48" s="565"/>
      <c r="C48" s="593"/>
      <c r="D48" s="595"/>
      <c r="E48" s="61" t="s">
        <v>17</v>
      </c>
      <c r="F48" s="56"/>
      <c r="G48" s="130">
        <v>42490</v>
      </c>
      <c r="H48" s="131">
        <v>98240</v>
      </c>
      <c r="I48" s="130">
        <v>38280</v>
      </c>
      <c r="J48" s="131">
        <v>94030</v>
      </c>
      <c r="K48" s="237" t="s">
        <v>94</v>
      </c>
      <c r="L48" s="132">
        <v>350</v>
      </c>
      <c r="M48" s="133">
        <v>870</v>
      </c>
      <c r="N48" s="134" t="s">
        <v>76</v>
      </c>
      <c r="O48" s="132">
        <v>300</v>
      </c>
      <c r="P48" s="133">
        <v>820</v>
      </c>
      <c r="Q48" s="134" t="s">
        <v>76</v>
      </c>
      <c r="R48" s="596"/>
      <c r="S48" s="598"/>
      <c r="T48" s="600"/>
      <c r="U48" s="609"/>
      <c r="V48" s="237" t="s">
        <v>94</v>
      </c>
      <c r="W48" s="135">
        <v>7490</v>
      </c>
      <c r="X48" s="136">
        <v>70</v>
      </c>
      <c r="Y48" s="614"/>
      <c r="Z48" s="235"/>
      <c r="AA48" s="154"/>
      <c r="AB48" s="600"/>
      <c r="AC48" s="155"/>
      <c r="AD48" s="156"/>
      <c r="AE48" s="618"/>
      <c r="AF48" s="154"/>
      <c r="AG48" s="614"/>
      <c r="AH48" s="141"/>
      <c r="AI48" s="141"/>
      <c r="AJ48" s="623"/>
      <c r="AK48" s="158"/>
      <c r="AL48" s="626"/>
      <c r="AM48" s="138" t="s">
        <v>80</v>
      </c>
      <c r="AN48" s="139">
        <v>2300</v>
      </c>
      <c r="AO48" s="140">
        <v>2500</v>
      </c>
      <c r="AP48" s="611"/>
      <c r="AQ48" s="43" t="s">
        <v>81</v>
      </c>
      <c r="AR48" s="62">
        <v>2900</v>
      </c>
      <c r="AS48" s="63">
        <v>3300</v>
      </c>
      <c r="AT48" s="596"/>
      <c r="AU48" s="598"/>
      <c r="AV48" s="600"/>
      <c r="AW48" s="609"/>
      <c r="AX48" s="611"/>
      <c r="AY48" s="74"/>
      <c r="AZ48" s="611"/>
      <c r="BA48" s="613"/>
      <c r="BB48" s="223"/>
      <c r="BC48" s="613"/>
      <c r="BD48" s="53"/>
      <c r="BF48" s="235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</row>
    <row r="49" spans="1:71" s="71" customFormat="1" ht="13.5" customHeight="1">
      <c r="A49" s="71" t="s">
        <v>222</v>
      </c>
      <c r="B49" s="565"/>
      <c r="C49" s="593"/>
      <c r="D49" s="602" t="s">
        <v>82</v>
      </c>
      <c r="E49" s="61" t="s">
        <v>83</v>
      </c>
      <c r="F49" s="56"/>
      <c r="G49" s="130">
        <v>98240</v>
      </c>
      <c r="H49" s="131">
        <v>173160</v>
      </c>
      <c r="I49" s="130">
        <v>94030</v>
      </c>
      <c r="J49" s="131">
        <v>168950</v>
      </c>
      <c r="K49" s="237" t="s">
        <v>94</v>
      </c>
      <c r="L49" s="132">
        <v>870</v>
      </c>
      <c r="M49" s="133">
        <v>1620</v>
      </c>
      <c r="N49" s="134" t="s">
        <v>76</v>
      </c>
      <c r="O49" s="132">
        <v>820</v>
      </c>
      <c r="P49" s="133">
        <v>1570</v>
      </c>
      <c r="Q49" s="134" t="s">
        <v>76</v>
      </c>
      <c r="R49" s="596"/>
      <c r="S49" s="598"/>
      <c r="T49" s="600"/>
      <c r="U49" s="609"/>
      <c r="V49" s="65"/>
      <c r="W49" s="141"/>
      <c r="X49" s="142"/>
      <c r="Y49" s="615"/>
      <c r="Z49" s="235"/>
      <c r="AA49" s="230" t="s">
        <v>113</v>
      </c>
      <c r="AB49" s="600"/>
      <c r="AC49" s="233" t="s">
        <v>113</v>
      </c>
      <c r="AD49" s="236"/>
      <c r="AE49" s="618"/>
      <c r="AF49" s="230"/>
      <c r="AG49" s="614"/>
      <c r="AH49" s="141"/>
      <c r="AI49" s="141"/>
      <c r="AJ49" s="623"/>
      <c r="AK49" s="158"/>
      <c r="AL49" s="626"/>
      <c r="AM49" s="138" t="s">
        <v>84</v>
      </c>
      <c r="AN49" s="139">
        <v>2100</v>
      </c>
      <c r="AO49" s="140">
        <v>2400</v>
      </c>
      <c r="AP49" s="611"/>
      <c r="AQ49" s="43" t="s">
        <v>85</v>
      </c>
      <c r="AR49" s="62">
        <v>2500</v>
      </c>
      <c r="AS49" s="63">
        <v>2800</v>
      </c>
      <c r="AT49" s="596"/>
      <c r="AU49" s="598"/>
      <c r="AV49" s="600"/>
      <c r="AW49" s="609"/>
      <c r="AX49" s="611"/>
      <c r="AY49" s="74"/>
      <c r="AZ49" s="611"/>
      <c r="BA49" s="606">
        <v>7.0000000000000007E-2</v>
      </c>
      <c r="BB49" s="223"/>
      <c r="BC49" s="606">
        <v>0.96</v>
      </c>
      <c r="BD49" s="53"/>
      <c r="BF49" s="235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</row>
    <row r="50" spans="1:71" s="71" customFormat="1" ht="13.5" customHeight="1">
      <c r="A50" s="71" t="s">
        <v>223</v>
      </c>
      <c r="B50" s="565"/>
      <c r="C50" s="593"/>
      <c r="D50" s="603"/>
      <c r="E50" s="67" t="s">
        <v>20</v>
      </c>
      <c r="F50" s="56"/>
      <c r="G50" s="144">
        <v>173160</v>
      </c>
      <c r="H50" s="145"/>
      <c r="I50" s="144">
        <v>168950</v>
      </c>
      <c r="J50" s="145"/>
      <c r="K50" s="237" t="s">
        <v>94</v>
      </c>
      <c r="L50" s="135">
        <v>1620</v>
      </c>
      <c r="M50" s="146"/>
      <c r="N50" s="147" t="s">
        <v>76</v>
      </c>
      <c r="O50" s="135">
        <v>1570</v>
      </c>
      <c r="P50" s="146"/>
      <c r="Q50" s="147" t="s">
        <v>76</v>
      </c>
      <c r="R50" s="596"/>
      <c r="S50" s="599"/>
      <c r="T50" s="600"/>
      <c r="U50" s="610"/>
      <c r="V50" s="65"/>
      <c r="W50" s="141"/>
      <c r="X50" s="148"/>
      <c r="Y50" s="615"/>
      <c r="Z50" s="235">
        <v>839</v>
      </c>
      <c r="AA50" s="230">
        <v>574300</v>
      </c>
      <c r="AB50" s="600"/>
      <c r="AC50" s="233">
        <v>5740</v>
      </c>
      <c r="AD50" s="124"/>
      <c r="AE50" s="618"/>
      <c r="AF50" s="233"/>
      <c r="AG50" s="614"/>
      <c r="AH50" s="141"/>
      <c r="AI50" s="141"/>
      <c r="AJ50" s="623"/>
      <c r="AK50" s="158"/>
      <c r="AL50" s="626"/>
      <c r="AM50" s="150" t="s">
        <v>86</v>
      </c>
      <c r="AN50" s="151">
        <v>2100</v>
      </c>
      <c r="AO50" s="152">
        <v>2300</v>
      </c>
      <c r="AP50" s="611"/>
      <c r="AQ50" s="68" t="s">
        <v>87</v>
      </c>
      <c r="AR50" s="69">
        <v>2300</v>
      </c>
      <c r="AS50" s="70">
        <v>2500</v>
      </c>
      <c r="AT50" s="596"/>
      <c r="AU50" s="599"/>
      <c r="AV50" s="600"/>
      <c r="AW50" s="610"/>
      <c r="AX50" s="611"/>
      <c r="AY50" s="74"/>
      <c r="AZ50" s="611"/>
      <c r="BA50" s="607"/>
      <c r="BB50" s="223"/>
      <c r="BC50" s="606"/>
      <c r="BD50" s="53"/>
      <c r="BF50" s="235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</row>
    <row r="51" spans="1:71" s="71" customFormat="1" ht="13.5" customHeight="1">
      <c r="A51" s="71" t="s">
        <v>224</v>
      </c>
      <c r="B51" s="565"/>
      <c r="C51" s="601" t="s">
        <v>114</v>
      </c>
      <c r="D51" s="594" t="s">
        <v>74</v>
      </c>
      <c r="E51" s="55" t="s">
        <v>75</v>
      </c>
      <c r="F51" s="56"/>
      <c r="G51" s="116">
        <v>33990</v>
      </c>
      <c r="H51" s="117">
        <v>41480</v>
      </c>
      <c r="I51" s="116">
        <v>30100</v>
      </c>
      <c r="J51" s="117">
        <v>37590</v>
      </c>
      <c r="K51" s="237" t="s">
        <v>94</v>
      </c>
      <c r="L51" s="119">
        <v>270</v>
      </c>
      <c r="M51" s="120">
        <v>340</v>
      </c>
      <c r="N51" s="121" t="s">
        <v>76</v>
      </c>
      <c r="O51" s="119">
        <v>230</v>
      </c>
      <c r="P51" s="120">
        <v>300</v>
      </c>
      <c r="Q51" s="121" t="s">
        <v>76</v>
      </c>
      <c r="R51" s="596" t="s">
        <v>94</v>
      </c>
      <c r="S51" s="597">
        <v>4010</v>
      </c>
      <c r="T51" s="600" t="s">
        <v>300</v>
      </c>
      <c r="U51" s="608">
        <v>40</v>
      </c>
      <c r="V51" s="237" t="s">
        <v>94</v>
      </c>
      <c r="W51" s="122">
        <v>7490</v>
      </c>
      <c r="X51" s="123">
        <v>70</v>
      </c>
      <c r="Y51" s="614"/>
      <c r="Z51" s="235"/>
      <c r="AA51" s="154"/>
      <c r="AB51" s="600"/>
      <c r="AC51" s="155"/>
      <c r="AD51" s="156"/>
      <c r="AE51" s="618"/>
      <c r="AF51" s="154"/>
      <c r="AG51" s="614"/>
      <c r="AH51" s="141"/>
      <c r="AI51" s="141"/>
      <c r="AJ51" s="623"/>
      <c r="AK51" s="158"/>
      <c r="AL51" s="626" t="s">
        <v>94</v>
      </c>
      <c r="AM51" s="126" t="s">
        <v>78</v>
      </c>
      <c r="AN51" s="127">
        <v>2200</v>
      </c>
      <c r="AO51" s="128">
        <v>2400</v>
      </c>
      <c r="AP51" s="611" t="s">
        <v>94</v>
      </c>
      <c r="AQ51" s="58" t="s">
        <v>79</v>
      </c>
      <c r="AR51" s="59">
        <v>4800</v>
      </c>
      <c r="AS51" s="60">
        <v>5400</v>
      </c>
      <c r="AT51" s="596" t="s">
        <v>94</v>
      </c>
      <c r="AU51" s="597">
        <v>3450</v>
      </c>
      <c r="AV51" s="600" t="s">
        <v>300</v>
      </c>
      <c r="AW51" s="608">
        <v>30</v>
      </c>
      <c r="AX51" s="611"/>
      <c r="AY51" s="74"/>
      <c r="AZ51" s="611" t="s">
        <v>95</v>
      </c>
      <c r="BA51" s="612" t="s">
        <v>301</v>
      </c>
      <c r="BB51" s="223"/>
      <c r="BC51" s="612" t="s">
        <v>302</v>
      </c>
      <c r="BD51" s="53"/>
      <c r="BF51" s="235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</row>
    <row r="52" spans="1:71" s="71" customFormat="1" ht="13.5" customHeight="1">
      <c r="A52" s="71" t="s">
        <v>225</v>
      </c>
      <c r="B52" s="565"/>
      <c r="C52" s="593"/>
      <c r="D52" s="595"/>
      <c r="E52" s="61" t="s">
        <v>17</v>
      </c>
      <c r="F52" s="56"/>
      <c r="G52" s="130">
        <v>41480</v>
      </c>
      <c r="H52" s="131">
        <v>97230</v>
      </c>
      <c r="I52" s="130">
        <v>37590</v>
      </c>
      <c r="J52" s="131">
        <v>93340</v>
      </c>
      <c r="K52" s="237" t="s">
        <v>94</v>
      </c>
      <c r="L52" s="132">
        <v>340</v>
      </c>
      <c r="M52" s="133">
        <v>860</v>
      </c>
      <c r="N52" s="134" t="s">
        <v>76</v>
      </c>
      <c r="O52" s="132">
        <v>300</v>
      </c>
      <c r="P52" s="133">
        <v>820</v>
      </c>
      <c r="Q52" s="134" t="s">
        <v>76</v>
      </c>
      <c r="R52" s="596"/>
      <c r="S52" s="598"/>
      <c r="T52" s="600"/>
      <c r="U52" s="609"/>
      <c r="V52" s="237" t="s">
        <v>94</v>
      </c>
      <c r="W52" s="135">
        <v>7490</v>
      </c>
      <c r="X52" s="136">
        <v>70</v>
      </c>
      <c r="Y52" s="614"/>
      <c r="Z52" s="235"/>
      <c r="AA52" s="230" t="s">
        <v>115</v>
      </c>
      <c r="AB52" s="600"/>
      <c r="AC52" s="233" t="s">
        <v>115</v>
      </c>
      <c r="AD52" s="236"/>
      <c r="AE52" s="618"/>
      <c r="AF52" s="230"/>
      <c r="AG52" s="614"/>
      <c r="AH52" s="141"/>
      <c r="AI52" s="141"/>
      <c r="AJ52" s="623"/>
      <c r="AK52" s="158"/>
      <c r="AL52" s="626"/>
      <c r="AM52" s="138" t="s">
        <v>80</v>
      </c>
      <c r="AN52" s="139">
        <v>2100</v>
      </c>
      <c r="AO52" s="140">
        <v>2300</v>
      </c>
      <c r="AP52" s="611"/>
      <c r="AQ52" s="43" t="s">
        <v>81</v>
      </c>
      <c r="AR52" s="62">
        <v>2600</v>
      </c>
      <c r="AS52" s="63">
        <v>2900</v>
      </c>
      <c r="AT52" s="596"/>
      <c r="AU52" s="598"/>
      <c r="AV52" s="600"/>
      <c r="AW52" s="609"/>
      <c r="AX52" s="611"/>
      <c r="AY52" s="74"/>
      <c r="AZ52" s="611"/>
      <c r="BA52" s="613"/>
      <c r="BB52" s="223"/>
      <c r="BC52" s="613"/>
      <c r="BD52" s="53"/>
      <c r="BF52" s="235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</row>
    <row r="53" spans="1:71" s="71" customFormat="1" ht="13.5" customHeight="1">
      <c r="A53" s="71" t="s">
        <v>226</v>
      </c>
      <c r="B53" s="565"/>
      <c r="C53" s="593"/>
      <c r="D53" s="602" t="s">
        <v>82</v>
      </c>
      <c r="E53" s="61" t="s">
        <v>83</v>
      </c>
      <c r="F53" s="56"/>
      <c r="G53" s="130">
        <v>97230</v>
      </c>
      <c r="H53" s="131">
        <v>172150</v>
      </c>
      <c r="I53" s="130">
        <v>93340</v>
      </c>
      <c r="J53" s="131">
        <v>168260</v>
      </c>
      <c r="K53" s="237" t="s">
        <v>94</v>
      </c>
      <c r="L53" s="132">
        <v>860</v>
      </c>
      <c r="M53" s="133">
        <v>1610</v>
      </c>
      <c r="N53" s="134" t="s">
        <v>76</v>
      </c>
      <c r="O53" s="132">
        <v>820</v>
      </c>
      <c r="P53" s="133">
        <v>1570</v>
      </c>
      <c r="Q53" s="134" t="s">
        <v>76</v>
      </c>
      <c r="R53" s="596"/>
      <c r="S53" s="598"/>
      <c r="T53" s="600"/>
      <c r="U53" s="609"/>
      <c r="V53" s="65"/>
      <c r="W53" s="141"/>
      <c r="X53" s="142"/>
      <c r="Y53" s="615"/>
      <c r="Z53" s="235">
        <v>909</v>
      </c>
      <c r="AA53" s="230">
        <v>611100</v>
      </c>
      <c r="AB53" s="600"/>
      <c r="AC53" s="233">
        <v>6110</v>
      </c>
      <c r="AD53" s="124"/>
      <c r="AE53" s="618"/>
      <c r="AF53" s="233"/>
      <c r="AG53" s="614"/>
      <c r="AH53" s="141"/>
      <c r="AI53" s="141"/>
      <c r="AJ53" s="623"/>
      <c r="AK53" s="158"/>
      <c r="AL53" s="626"/>
      <c r="AM53" s="138" t="s">
        <v>84</v>
      </c>
      <c r="AN53" s="139">
        <v>2000</v>
      </c>
      <c r="AO53" s="140">
        <v>2200</v>
      </c>
      <c r="AP53" s="611"/>
      <c r="AQ53" s="43" t="s">
        <v>85</v>
      </c>
      <c r="AR53" s="62">
        <v>2300</v>
      </c>
      <c r="AS53" s="63">
        <v>2500</v>
      </c>
      <c r="AT53" s="596"/>
      <c r="AU53" s="598"/>
      <c r="AV53" s="600"/>
      <c r="AW53" s="609"/>
      <c r="AX53" s="611"/>
      <c r="AY53" s="74"/>
      <c r="AZ53" s="611"/>
      <c r="BA53" s="606">
        <v>7.0000000000000007E-2</v>
      </c>
      <c r="BB53" s="223"/>
      <c r="BC53" s="606">
        <v>0.97</v>
      </c>
      <c r="BD53" s="53"/>
      <c r="BF53" s="235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</row>
    <row r="54" spans="1:71" s="71" customFormat="1" ht="13.5" customHeight="1">
      <c r="A54" s="71" t="s">
        <v>227</v>
      </c>
      <c r="B54" s="565"/>
      <c r="C54" s="593"/>
      <c r="D54" s="603"/>
      <c r="E54" s="67" t="s">
        <v>20</v>
      </c>
      <c r="F54" s="56"/>
      <c r="G54" s="144">
        <v>172150</v>
      </c>
      <c r="H54" s="145"/>
      <c r="I54" s="144">
        <v>168260</v>
      </c>
      <c r="J54" s="145"/>
      <c r="K54" s="237" t="s">
        <v>94</v>
      </c>
      <c r="L54" s="135">
        <v>1610</v>
      </c>
      <c r="M54" s="146"/>
      <c r="N54" s="147" t="s">
        <v>76</v>
      </c>
      <c r="O54" s="135">
        <v>1570</v>
      </c>
      <c r="P54" s="146"/>
      <c r="Q54" s="147" t="s">
        <v>76</v>
      </c>
      <c r="R54" s="596"/>
      <c r="S54" s="599"/>
      <c r="T54" s="600"/>
      <c r="U54" s="610"/>
      <c r="V54" s="65"/>
      <c r="W54" s="141"/>
      <c r="X54" s="148"/>
      <c r="Y54" s="615"/>
      <c r="Z54" s="235"/>
      <c r="AA54" s="154"/>
      <c r="AB54" s="600"/>
      <c r="AC54" s="155"/>
      <c r="AD54" s="156"/>
      <c r="AE54" s="618"/>
      <c r="AF54" s="154"/>
      <c r="AG54" s="614"/>
      <c r="AH54" s="141"/>
      <c r="AI54" s="141"/>
      <c r="AJ54" s="623"/>
      <c r="AK54" s="158"/>
      <c r="AL54" s="626"/>
      <c r="AM54" s="150" t="s">
        <v>86</v>
      </c>
      <c r="AN54" s="151">
        <v>1900</v>
      </c>
      <c r="AO54" s="152">
        <v>2100</v>
      </c>
      <c r="AP54" s="611"/>
      <c r="AQ54" s="68" t="s">
        <v>87</v>
      </c>
      <c r="AR54" s="69">
        <v>2000</v>
      </c>
      <c r="AS54" s="70">
        <v>2300</v>
      </c>
      <c r="AT54" s="596"/>
      <c r="AU54" s="599"/>
      <c r="AV54" s="600"/>
      <c r="AW54" s="610"/>
      <c r="AX54" s="611"/>
      <c r="AY54" s="74"/>
      <c r="AZ54" s="611"/>
      <c r="BA54" s="607"/>
      <c r="BB54" s="223"/>
      <c r="BC54" s="606"/>
      <c r="BD54" s="53"/>
      <c r="BF54" s="235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</row>
    <row r="55" spans="1:71" s="71" customFormat="1" ht="13.5" customHeight="1">
      <c r="A55" s="71" t="s">
        <v>228</v>
      </c>
      <c r="B55" s="565"/>
      <c r="C55" s="601" t="s">
        <v>116</v>
      </c>
      <c r="D55" s="594" t="s">
        <v>74</v>
      </c>
      <c r="E55" s="55" t="s">
        <v>75</v>
      </c>
      <c r="F55" s="56"/>
      <c r="G55" s="116">
        <v>33160</v>
      </c>
      <c r="H55" s="117">
        <v>40650</v>
      </c>
      <c r="I55" s="116">
        <v>29550</v>
      </c>
      <c r="J55" s="117">
        <v>37040</v>
      </c>
      <c r="K55" s="237" t="s">
        <v>94</v>
      </c>
      <c r="L55" s="119">
        <v>260</v>
      </c>
      <c r="M55" s="120">
        <v>330</v>
      </c>
      <c r="N55" s="121" t="s">
        <v>76</v>
      </c>
      <c r="O55" s="119">
        <v>220</v>
      </c>
      <c r="P55" s="120">
        <v>290</v>
      </c>
      <c r="Q55" s="121" t="s">
        <v>76</v>
      </c>
      <c r="R55" s="596" t="s">
        <v>94</v>
      </c>
      <c r="S55" s="597">
        <v>3730</v>
      </c>
      <c r="T55" s="600" t="s">
        <v>300</v>
      </c>
      <c r="U55" s="608">
        <v>30</v>
      </c>
      <c r="V55" s="237" t="s">
        <v>94</v>
      </c>
      <c r="W55" s="122">
        <v>7490</v>
      </c>
      <c r="X55" s="123">
        <v>70</v>
      </c>
      <c r="Y55" s="614"/>
      <c r="Z55" s="235"/>
      <c r="AA55" s="230" t="s">
        <v>117</v>
      </c>
      <c r="AB55" s="600"/>
      <c r="AC55" s="233" t="s">
        <v>117</v>
      </c>
      <c r="AD55" s="236"/>
      <c r="AE55" s="618"/>
      <c r="AF55" s="230"/>
      <c r="AG55" s="614"/>
      <c r="AH55" s="141"/>
      <c r="AI55" s="141"/>
      <c r="AJ55" s="623"/>
      <c r="AK55" s="158"/>
      <c r="AL55" s="626" t="s">
        <v>94</v>
      </c>
      <c r="AM55" s="126" t="s">
        <v>78</v>
      </c>
      <c r="AN55" s="127">
        <v>2400</v>
      </c>
      <c r="AO55" s="128">
        <v>2600</v>
      </c>
      <c r="AP55" s="611" t="s">
        <v>94</v>
      </c>
      <c r="AQ55" s="58" t="s">
        <v>79</v>
      </c>
      <c r="AR55" s="59">
        <v>5400</v>
      </c>
      <c r="AS55" s="60">
        <v>6000</v>
      </c>
      <c r="AT55" s="596" t="s">
        <v>94</v>
      </c>
      <c r="AU55" s="597">
        <v>3210</v>
      </c>
      <c r="AV55" s="600" t="s">
        <v>322</v>
      </c>
      <c r="AW55" s="608">
        <v>30</v>
      </c>
      <c r="AX55" s="611"/>
      <c r="AY55" s="74"/>
      <c r="AZ55" s="611" t="s">
        <v>95</v>
      </c>
      <c r="BA55" s="612" t="s">
        <v>301</v>
      </c>
      <c r="BB55" s="223"/>
      <c r="BC55" s="612" t="s">
        <v>302</v>
      </c>
      <c r="BD55" s="53"/>
      <c r="BF55" s="235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</row>
    <row r="56" spans="1:71" s="71" customFormat="1" ht="13.5" customHeight="1">
      <c r="A56" s="71" t="s">
        <v>229</v>
      </c>
      <c r="B56" s="565"/>
      <c r="C56" s="593"/>
      <c r="D56" s="595"/>
      <c r="E56" s="61" t="s">
        <v>17</v>
      </c>
      <c r="F56" s="56"/>
      <c r="G56" s="130">
        <v>40650</v>
      </c>
      <c r="H56" s="131">
        <v>96400</v>
      </c>
      <c r="I56" s="130">
        <v>37040</v>
      </c>
      <c r="J56" s="131">
        <v>92790</v>
      </c>
      <c r="K56" s="237" t="s">
        <v>94</v>
      </c>
      <c r="L56" s="132">
        <v>330</v>
      </c>
      <c r="M56" s="133">
        <v>850</v>
      </c>
      <c r="N56" s="134" t="s">
        <v>76</v>
      </c>
      <c r="O56" s="132">
        <v>290</v>
      </c>
      <c r="P56" s="133">
        <v>810</v>
      </c>
      <c r="Q56" s="134" t="s">
        <v>76</v>
      </c>
      <c r="R56" s="596"/>
      <c r="S56" s="598"/>
      <c r="T56" s="600"/>
      <c r="U56" s="609"/>
      <c r="V56" s="237" t="s">
        <v>94</v>
      </c>
      <c r="W56" s="135">
        <v>7490</v>
      </c>
      <c r="X56" s="136">
        <v>70</v>
      </c>
      <c r="Y56" s="615"/>
      <c r="Z56" s="235">
        <v>979</v>
      </c>
      <c r="AA56" s="230">
        <v>647800</v>
      </c>
      <c r="AB56" s="600"/>
      <c r="AC56" s="233">
        <v>6470</v>
      </c>
      <c r="AD56" s="124"/>
      <c r="AE56" s="618"/>
      <c r="AF56" s="233"/>
      <c r="AG56" s="614"/>
      <c r="AH56" s="141"/>
      <c r="AI56" s="141"/>
      <c r="AJ56" s="623"/>
      <c r="AK56" s="158"/>
      <c r="AL56" s="626"/>
      <c r="AM56" s="138" t="s">
        <v>80</v>
      </c>
      <c r="AN56" s="139">
        <v>2300</v>
      </c>
      <c r="AO56" s="140">
        <v>2500</v>
      </c>
      <c r="AP56" s="611"/>
      <c r="AQ56" s="43" t="s">
        <v>81</v>
      </c>
      <c r="AR56" s="62">
        <v>2900</v>
      </c>
      <c r="AS56" s="63">
        <v>3300</v>
      </c>
      <c r="AT56" s="596"/>
      <c r="AU56" s="598"/>
      <c r="AV56" s="600"/>
      <c r="AW56" s="609"/>
      <c r="AX56" s="611"/>
      <c r="AY56" s="74"/>
      <c r="AZ56" s="611"/>
      <c r="BA56" s="613"/>
      <c r="BB56" s="223"/>
      <c r="BC56" s="613"/>
      <c r="BD56" s="53"/>
      <c r="BF56" s="235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</row>
    <row r="57" spans="1:71" s="71" customFormat="1" ht="13.5" customHeight="1">
      <c r="A57" s="71" t="s">
        <v>230</v>
      </c>
      <c r="B57" s="565"/>
      <c r="C57" s="593"/>
      <c r="D57" s="602" t="s">
        <v>82</v>
      </c>
      <c r="E57" s="61" t="s">
        <v>83</v>
      </c>
      <c r="F57" s="56"/>
      <c r="G57" s="130">
        <v>96400</v>
      </c>
      <c r="H57" s="131">
        <v>171320</v>
      </c>
      <c r="I57" s="130">
        <v>92790</v>
      </c>
      <c r="J57" s="131">
        <v>167710</v>
      </c>
      <c r="K57" s="237" t="s">
        <v>94</v>
      </c>
      <c r="L57" s="132">
        <v>850</v>
      </c>
      <c r="M57" s="133">
        <v>1600</v>
      </c>
      <c r="N57" s="134" t="s">
        <v>76</v>
      </c>
      <c r="O57" s="132">
        <v>810</v>
      </c>
      <c r="P57" s="133">
        <v>1560</v>
      </c>
      <c r="Q57" s="134" t="s">
        <v>76</v>
      </c>
      <c r="R57" s="596"/>
      <c r="S57" s="598"/>
      <c r="T57" s="600"/>
      <c r="U57" s="609"/>
      <c r="V57" s="65"/>
      <c r="W57" s="141"/>
      <c r="X57" s="142"/>
      <c r="Y57" s="615"/>
      <c r="Z57" s="235"/>
      <c r="AA57" s="154"/>
      <c r="AB57" s="600"/>
      <c r="AC57" s="155"/>
      <c r="AD57" s="156"/>
      <c r="AE57" s="618"/>
      <c r="AF57" s="154"/>
      <c r="AG57" s="614"/>
      <c r="AH57" s="141"/>
      <c r="AI57" s="141"/>
      <c r="AJ57" s="623"/>
      <c r="AK57" s="158"/>
      <c r="AL57" s="626"/>
      <c r="AM57" s="138" t="s">
        <v>84</v>
      </c>
      <c r="AN57" s="139">
        <v>2100</v>
      </c>
      <c r="AO57" s="140">
        <v>2300</v>
      </c>
      <c r="AP57" s="611"/>
      <c r="AQ57" s="43" t="s">
        <v>85</v>
      </c>
      <c r="AR57" s="62">
        <v>2500</v>
      </c>
      <c r="AS57" s="63">
        <v>2800</v>
      </c>
      <c r="AT57" s="596"/>
      <c r="AU57" s="598"/>
      <c r="AV57" s="600"/>
      <c r="AW57" s="609"/>
      <c r="AX57" s="611"/>
      <c r="AY57" s="74"/>
      <c r="AZ57" s="611"/>
      <c r="BA57" s="606">
        <v>7.0000000000000007E-2</v>
      </c>
      <c r="BB57" s="223"/>
      <c r="BC57" s="606">
        <v>0.98</v>
      </c>
      <c r="BD57" s="53"/>
      <c r="BF57" s="235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</row>
    <row r="58" spans="1:71" s="71" customFormat="1" ht="13.5" customHeight="1">
      <c r="A58" s="71" t="s">
        <v>231</v>
      </c>
      <c r="B58" s="565"/>
      <c r="C58" s="593"/>
      <c r="D58" s="603"/>
      <c r="E58" s="67" t="s">
        <v>20</v>
      </c>
      <c r="F58" s="56"/>
      <c r="G58" s="144">
        <v>171320</v>
      </c>
      <c r="H58" s="145"/>
      <c r="I58" s="144">
        <v>167710</v>
      </c>
      <c r="J58" s="145"/>
      <c r="K58" s="237" t="s">
        <v>94</v>
      </c>
      <c r="L58" s="135">
        <v>1600</v>
      </c>
      <c r="M58" s="146"/>
      <c r="N58" s="147" t="s">
        <v>76</v>
      </c>
      <c r="O58" s="135">
        <v>1560</v>
      </c>
      <c r="P58" s="146"/>
      <c r="Q58" s="147" t="s">
        <v>76</v>
      </c>
      <c r="R58" s="596"/>
      <c r="S58" s="599"/>
      <c r="T58" s="600"/>
      <c r="U58" s="610"/>
      <c r="V58" s="65"/>
      <c r="W58" s="141"/>
      <c r="X58" s="148"/>
      <c r="Y58" s="615"/>
      <c r="Z58" s="235"/>
      <c r="AA58" s="230" t="s">
        <v>118</v>
      </c>
      <c r="AB58" s="600"/>
      <c r="AC58" s="233" t="s">
        <v>118</v>
      </c>
      <c r="AD58" s="236"/>
      <c r="AE58" s="618"/>
      <c r="AF58" s="230"/>
      <c r="AG58" s="614"/>
      <c r="AH58" s="141"/>
      <c r="AI58" s="141"/>
      <c r="AJ58" s="623"/>
      <c r="AK58" s="158"/>
      <c r="AL58" s="626"/>
      <c r="AM58" s="150" t="s">
        <v>86</v>
      </c>
      <c r="AN58" s="151">
        <v>2000</v>
      </c>
      <c r="AO58" s="152">
        <v>2200</v>
      </c>
      <c r="AP58" s="611"/>
      <c r="AQ58" s="68" t="s">
        <v>87</v>
      </c>
      <c r="AR58" s="69">
        <v>2300</v>
      </c>
      <c r="AS58" s="70">
        <v>2500</v>
      </c>
      <c r="AT58" s="596"/>
      <c r="AU58" s="599"/>
      <c r="AV58" s="600"/>
      <c r="AW58" s="610"/>
      <c r="AX58" s="611"/>
      <c r="AY58" s="74"/>
      <c r="AZ58" s="611"/>
      <c r="BA58" s="607"/>
      <c r="BB58" s="223"/>
      <c r="BC58" s="606"/>
      <c r="BD58" s="53"/>
      <c r="BF58" s="235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</row>
    <row r="59" spans="1:71" s="71" customFormat="1" ht="13.5" customHeight="1">
      <c r="A59" s="71" t="s">
        <v>232</v>
      </c>
      <c r="B59" s="565"/>
      <c r="C59" s="601" t="s">
        <v>119</v>
      </c>
      <c r="D59" s="594" t="s">
        <v>74</v>
      </c>
      <c r="E59" s="55" t="s">
        <v>75</v>
      </c>
      <c r="F59" s="56"/>
      <c r="G59" s="116">
        <v>32410</v>
      </c>
      <c r="H59" s="117">
        <v>39900</v>
      </c>
      <c r="I59" s="116">
        <v>29050</v>
      </c>
      <c r="J59" s="117">
        <v>36540</v>
      </c>
      <c r="K59" s="237" t="s">
        <v>94</v>
      </c>
      <c r="L59" s="119">
        <v>250</v>
      </c>
      <c r="M59" s="120">
        <v>320</v>
      </c>
      <c r="N59" s="121" t="s">
        <v>76</v>
      </c>
      <c r="O59" s="119">
        <v>220</v>
      </c>
      <c r="P59" s="120">
        <v>290</v>
      </c>
      <c r="Q59" s="121" t="s">
        <v>76</v>
      </c>
      <c r="R59" s="596" t="s">
        <v>94</v>
      </c>
      <c r="S59" s="597">
        <v>3480</v>
      </c>
      <c r="T59" s="600" t="s">
        <v>300</v>
      </c>
      <c r="U59" s="608">
        <v>30</v>
      </c>
      <c r="V59" s="237" t="s">
        <v>94</v>
      </c>
      <c r="W59" s="122">
        <v>7490</v>
      </c>
      <c r="X59" s="123">
        <v>70</v>
      </c>
      <c r="Y59" s="614"/>
      <c r="Z59" s="235">
        <v>1049</v>
      </c>
      <c r="AA59" s="230">
        <v>684600</v>
      </c>
      <c r="AB59" s="600"/>
      <c r="AC59" s="233">
        <v>6840</v>
      </c>
      <c r="AD59" s="124"/>
      <c r="AE59" s="618"/>
      <c r="AF59" s="233"/>
      <c r="AG59" s="614"/>
      <c r="AH59" s="141"/>
      <c r="AI59" s="141"/>
      <c r="AJ59" s="623"/>
      <c r="AK59" s="158"/>
      <c r="AL59" s="626" t="s">
        <v>94</v>
      </c>
      <c r="AM59" s="126" t="s">
        <v>78</v>
      </c>
      <c r="AN59" s="127">
        <v>2200</v>
      </c>
      <c r="AO59" s="128">
        <v>2400</v>
      </c>
      <c r="AP59" s="611" t="s">
        <v>94</v>
      </c>
      <c r="AQ59" s="58" t="s">
        <v>79</v>
      </c>
      <c r="AR59" s="59">
        <v>5100</v>
      </c>
      <c r="AS59" s="60">
        <v>5700</v>
      </c>
      <c r="AT59" s="596" t="s">
        <v>94</v>
      </c>
      <c r="AU59" s="597">
        <v>2990</v>
      </c>
      <c r="AV59" s="600" t="s">
        <v>322</v>
      </c>
      <c r="AW59" s="608">
        <v>20</v>
      </c>
      <c r="AX59" s="611"/>
      <c r="AY59" s="74"/>
      <c r="AZ59" s="611" t="s">
        <v>95</v>
      </c>
      <c r="BA59" s="612" t="s">
        <v>301</v>
      </c>
      <c r="BB59" s="223"/>
      <c r="BC59" s="612" t="s">
        <v>302</v>
      </c>
      <c r="BD59" s="53"/>
      <c r="BF59" s="235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</row>
    <row r="60" spans="1:71" s="71" customFormat="1" ht="13.5" customHeight="1">
      <c r="A60" s="71" t="s">
        <v>233</v>
      </c>
      <c r="B60" s="565"/>
      <c r="C60" s="593"/>
      <c r="D60" s="595"/>
      <c r="E60" s="61" t="s">
        <v>17</v>
      </c>
      <c r="F60" s="56"/>
      <c r="G60" s="130">
        <v>39900</v>
      </c>
      <c r="H60" s="131">
        <v>95650</v>
      </c>
      <c r="I60" s="130">
        <v>36540</v>
      </c>
      <c r="J60" s="131">
        <v>92290</v>
      </c>
      <c r="K60" s="237" t="s">
        <v>94</v>
      </c>
      <c r="L60" s="132">
        <v>320</v>
      </c>
      <c r="M60" s="133">
        <v>840</v>
      </c>
      <c r="N60" s="134" t="s">
        <v>76</v>
      </c>
      <c r="O60" s="132">
        <v>290</v>
      </c>
      <c r="P60" s="133">
        <v>810</v>
      </c>
      <c r="Q60" s="134" t="s">
        <v>76</v>
      </c>
      <c r="R60" s="596"/>
      <c r="S60" s="598"/>
      <c r="T60" s="600"/>
      <c r="U60" s="609"/>
      <c r="V60" s="237" t="s">
        <v>94</v>
      </c>
      <c r="W60" s="135">
        <v>7490</v>
      </c>
      <c r="X60" s="136">
        <v>70</v>
      </c>
      <c r="Y60" s="614"/>
      <c r="Z60" s="235"/>
      <c r="AA60" s="154"/>
      <c r="AB60" s="600"/>
      <c r="AC60" s="155"/>
      <c r="AD60" s="156"/>
      <c r="AE60" s="618"/>
      <c r="AF60" s="154"/>
      <c r="AG60" s="614"/>
      <c r="AH60" s="141"/>
      <c r="AI60" s="141"/>
      <c r="AJ60" s="623"/>
      <c r="AK60" s="158"/>
      <c r="AL60" s="626"/>
      <c r="AM60" s="138" t="s">
        <v>80</v>
      </c>
      <c r="AN60" s="139">
        <v>2100</v>
      </c>
      <c r="AO60" s="140">
        <v>2300</v>
      </c>
      <c r="AP60" s="611"/>
      <c r="AQ60" s="43" t="s">
        <v>81</v>
      </c>
      <c r="AR60" s="62">
        <v>2800</v>
      </c>
      <c r="AS60" s="63">
        <v>3100</v>
      </c>
      <c r="AT60" s="596"/>
      <c r="AU60" s="598"/>
      <c r="AV60" s="600"/>
      <c r="AW60" s="609"/>
      <c r="AX60" s="611"/>
      <c r="AY60" s="74"/>
      <c r="AZ60" s="611"/>
      <c r="BA60" s="613"/>
      <c r="BB60" s="223"/>
      <c r="BC60" s="613"/>
      <c r="BD60" s="53"/>
      <c r="BF60" s="235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</row>
    <row r="61" spans="1:71" s="71" customFormat="1" ht="13.5" customHeight="1">
      <c r="A61" s="71" t="s">
        <v>234</v>
      </c>
      <c r="B61" s="565"/>
      <c r="C61" s="593"/>
      <c r="D61" s="602" t="s">
        <v>82</v>
      </c>
      <c r="E61" s="61" t="s">
        <v>83</v>
      </c>
      <c r="F61" s="56"/>
      <c r="G61" s="130">
        <v>95650</v>
      </c>
      <c r="H61" s="131">
        <v>170570</v>
      </c>
      <c r="I61" s="130">
        <v>92290</v>
      </c>
      <c r="J61" s="131">
        <v>167210</v>
      </c>
      <c r="K61" s="237" t="s">
        <v>94</v>
      </c>
      <c r="L61" s="132">
        <v>840</v>
      </c>
      <c r="M61" s="133">
        <v>1590</v>
      </c>
      <c r="N61" s="134" t="s">
        <v>76</v>
      </c>
      <c r="O61" s="132">
        <v>810</v>
      </c>
      <c r="P61" s="133">
        <v>1560</v>
      </c>
      <c r="Q61" s="134" t="s">
        <v>76</v>
      </c>
      <c r="R61" s="596"/>
      <c r="S61" s="598"/>
      <c r="T61" s="600"/>
      <c r="U61" s="609"/>
      <c r="V61" s="65"/>
      <c r="W61" s="141"/>
      <c r="X61" s="142"/>
      <c r="Y61" s="615"/>
      <c r="Z61" s="235"/>
      <c r="AA61" s="230" t="s">
        <v>120</v>
      </c>
      <c r="AB61" s="600"/>
      <c r="AC61" s="233" t="s">
        <v>120</v>
      </c>
      <c r="AD61" s="236"/>
      <c r="AE61" s="618"/>
      <c r="AF61" s="230"/>
      <c r="AG61" s="614"/>
      <c r="AH61" s="141"/>
      <c r="AI61" s="141"/>
      <c r="AJ61" s="623"/>
      <c r="AK61" s="158"/>
      <c r="AL61" s="626"/>
      <c r="AM61" s="138" t="s">
        <v>84</v>
      </c>
      <c r="AN61" s="139">
        <v>2000</v>
      </c>
      <c r="AO61" s="140">
        <v>2200</v>
      </c>
      <c r="AP61" s="611"/>
      <c r="AQ61" s="43" t="s">
        <v>85</v>
      </c>
      <c r="AR61" s="62">
        <v>2400</v>
      </c>
      <c r="AS61" s="63">
        <v>2700</v>
      </c>
      <c r="AT61" s="596"/>
      <c r="AU61" s="598"/>
      <c r="AV61" s="600"/>
      <c r="AW61" s="609"/>
      <c r="AX61" s="611"/>
      <c r="AY61" s="74"/>
      <c r="AZ61" s="611"/>
      <c r="BA61" s="606">
        <v>7.0000000000000007E-2</v>
      </c>
      <c r="BB61" s="223"/>
      <c r="BC61" s="606">
        <v>0.98</v>
      </c>
      <c r="BD61" s="53"/>
      <c r="BF61" s="235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</row>
    <row r="62" spans="1:71" s="71" customFormat="1" ht="13.5" customHeight="1">
      <c r="A62" s="71" t="s">
        <v>235</v>
      </c>
      <c r="B62" s="565"/>
      <c r="C62" s="593"/>
      <c r="D62" s="603"/>
      <c r="E62" s="67" t="s">
        <v>20</v>
      </c>
      <c r="F62" s="56"/>
      <c r="G62" s="144">
        <v>170570</v>
      </c>
      <c r="H62" s="145"/>
      <c r="I62" s="144">
        <v>167210</v>
      </c>
      <c r="J62" s="145"/>
      <c r="K62" s="237" t="s">
        <v>94</v>
      </c>
      <c r="L62" s="135">
        <v>1590</v>
      </c>
      <c r="M62" s="146"/>
      <c r="N62" s="147" t="s">
        <v>76</v>
      </c>
      <c r="O62" s="135">
        <v>1560</v>
      </c>
      <c r="P62" s="146"/>
      <c r="Q62" s="147" t="s">
        <v>76</v>
      </c>
      <c r="R62" s="596"/>
      <c r="S62" s="599"/>
      <c r="T62" s="600"/>
      <c r="U62" s="610"/>
      <c r="V62" s="65"/>
      <c r="W62" s="141"/>
      <c r="X62" s="148"/>
      <c r="Y62" s="615"/>
      <c r="Z62" s="235">
        <v>1050</v>
      </c>
      <c r="AA62" s="230">
        <v>721300</v>
      </c>
      <c r="AB62" s="600"/>
      <c r="AC62" s="233">
        <v>7210</v>
      </c>
      <c r="AD62" s="124"/>
      <c r="AE62" s="618"/>
      <c r="AF62" s="233"/>
      <c r="AG62" s="614"/>
      <c r="AH62" s="141"/>
      <c r="AI62" s="141"/>
      <c r="AJ62" s="623"/>
      <c r="AK62" s="158"/>
      <c r="AL62" s="626"/>
      <c r="AM62" s="150" t="s">
        <v>86</v>
      </c>
      <c r="AN62" s="151">
        <v>1900</v>
      </c>
      <c r="AO62" s="152">
        <v>2100</v>
      </c>
      <c r="AP62" s="611"/>
      <c r="AQ62" s="68" t="s">
        <v>87</v>
      </c>
      <c r="AR62" s="69">
        <v>2200</v>
      </c>
      <c r="AS62" s="70">
        <v>2400</v>
      </c>
      <c r="AT62" s="596"/>
      <c r="AU62" s="599"/>
      <c r="AV62" s="600"/>
      <c r="AW62" s="610"/>
      <c r="AX62" s="611"/>
      <c r="AY62" s="74"/>
      <c r="AZ62" s="611"/>
      <c r="BA62" s="607"/>
      <c r="BB62" s="223"/>
      <c r="BC62" s="606"/>
      <c r="BD62" s="53"/>
      <c r="BF62" s="235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</row>
    <row r="63" spans="1:71" s="71" customFormat="1" ht="13.5" customHeight="1">
      <c r="A63" s="71" t="s">
        <v>236</v>
      </c>
      <c r="B63" s="565"/>
      <c r="C63" s="601" t="s">
        <v>121</v>
      </c>
      <c r="D63" s="594" t="s">
        <v>74</v>
      </c>
      <c r="E63" s="55" t="s">
        <v>75</v>
      </c>
      <c r="F63" s="56"/>
      <c r="G63" s="116">
        <v>32630</v>
      </c>
      <c r="H63" s="117">
        <v>40120</v>
      </c>
      <c r="I63" s="116">
        <v>29470</v>
      </c>
      <c r="J63" s="117">
        <v>36960</v>
      </c>
      <c r="K63" s="237" t="s">
        <v>94</v>
      </c>
      <c r="L63" s="119">
        <v>250</v>
      </c>
      <c r="M63" s="120">
        <v>320</v>
      </c>
      <c r="N63" s="121" t="s">
        <v>76</v>
      </c>
      <c r="O63" s="119">
        <v>220</v>
      </c>
      <c r="P63" s="120">
        <v>290</v>
      </c>
      <c r="Q63" s="121" t="s">
        <v>76</v>
      </c>
      <c r="R63" s="596" t="s">
        <v>94</v>
      </c>
      <c r="S63" s="597">
        <v>3260</v>
      </c>
      <c r="T63" s="600" t="s">
        <v>300</v>
      </c>
      <c r="U63" s="608">
        <v>30</v>
      </c>
      <c r="V63" s="237" t="s">
        <v>94</v>
      </c>
      <c r="W63" s="122">
        <v>7490</v>
      </c>
      <c r="X63" s="123">
        <v>70</v>
      </c>
      <c r="Y63" s="614"/>
      <c r="Z63" s="235"/>
      <c r="AA63" s="154"/>
      <c r="AB63" s="600"/>
      <c r="AC63" s="233"/>
      <c r="AD63" s="124"/>
      <c r="AE63" s="618"/>
      <c r="AF63" s="233"/>
      <c r="AG63" s="614"/>
      <c r="AH63" s="141"/>
      <c r="AI63" s="141"/>
      <c r="AJ63" s="623"/>
      <c r="AK63" s="158"/>
      <c r="AL63" s="626" t="s">
        <v>94</v>
      </c>
      <c r="AM63" s="126" t="s">
        <v>78</v>
      </c>
      <c r="AN63" s="127">
        <v>2100</v>
      </c>
      <c r="AO63" s="128">
        <v>2300</v>
      </c>
      <c r="AP63" s="611" t="s">
        <v>94</v>
      </c>
      <c r="AQ63" s="58" t="s">
        <v>79</v>
      </c>
      <c r="AR63" s="59">
        <v>4600</v>
      </c>
      <c r="AS63" s="60">
        <v>5200</v>
      </c>
      <c r="AT63" s="596" t="s">
        <v>94</v>
      </c>
      <c r="AU63" s="597">
        <v>2800</v>
      </c>
      <c r="AV63" s="600" t="s">
        <v>300</v>
      </c>
      <c r="AW63" s="608">
        <v>20</v>
      </c>
      <c r="AX63" s="611"/>
      <c r="AY63" s="74"/>
      <c r="AZ63" s="611" t="s">
        <v>95</v>
      </c>
      <c r="BA63" s="612" t="s">
        <v>301</v>
      </c>
      <c r="BB63" s="223"/>
      <c r="BC63" s="612" t="s">
        <v>302</v>
      </c>
      <c r="BD63" s="53"/>
      <c r="BF63" s="235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</row>
    <row r="64" spans="1:71" s="71" customFormat="1" ht="13.5" customHeight="1">
      <c r="A64" s="71" t="s">
        <v>237</v>
      </c>
      <c r="B64" s="565"/>
      <c r="C64" s="593"/>
      <c r="D64" s="595"/>
      <c r="E64" s="61" t="s">
        <v>17</v>
      </c>
      <c r="F64" s="56"/>
      <c r="G64" s="130">
        <v>40120</v>
      </c>
      <c r="H64" s="131">
        <v>95870</v>
      </c>
      <c r="I64" s="130">
        <v>36960</v>
      </c>
      <c r="J64" s="131">
        <v>92710</v>
      </c>
      <c r="K64" s="237" t="s">
        <v>94</v>
      </c>
      <c r="L64" s="132">
        <v>320</v>
      </c>
      <c r="M64" s="133">
        <v>840</v>
      </c>
      <c r="N64" s="134" t="s">
        <v>76</v>
      </c>
      <c r="O64" s="132">
        <v>290</v>
      </c>
      <c r="P64" s="133">
        <v>810</v>
      </c>
      <c r="Q64" s="134" t="s">
        <v>76</v>
      </c>
      <c r="R64" s="596"/>
      <c r="S64" s="598"/>
      <c r="T64" s="600"/>
      <c r="U64" s="609"/>
      <c r="V64" s="237" t="s">
        <v>94</v>
      </c>
      <c r="W64" s="135">
        <v>7490</v>
      </c>
      <c r="X64" s="136">
        <v>70</v>
      </c>
      <c r="Y64" s="614"/>
      <c r="Z64" s="235"/>
      <c r="AA64" s="154"/>
      <c r="AB64" s="600"/>
      <c r="AC64" s="233"/>
      <c r="AD64" s="124"/>
      <c r="AE64" s="618"/>
      <c r="AF64" s="233"/>
      <c r="AG64" s="614"/>
      <c r="AH64" s="141"/>
      <c r="AI64" s="141"/>
      <c r="AJ64" s="623"/>
      <c r="AK64" s="158"/>
      <c r="AL64" s="626"/>
      <c r="AM64" s="138" t="s">
        <v>80</v>
      </c>
      <c r="AN64" s="139">
        <v>2000</v>
      </c>
      <c r="AO64" s="140">
        <v>2200</v>
      </c>
      <c r="AP64" s="611"/>
      <c r="AQ64" s="43" t="s">
        <v>81</v>
      </c>
      <c r="AR64" s="62">
        <v>2500</v>
      </c>
      <c r="AS64" s="63">
        <v>2800</v>
      </c>
      <c r="AT64" s="596"/>
      <c r="AU64" s="598"/>
      <c r="AV64" s="600"/>
      <c r="AW64" s="609"/>
      <c r="AX64" s="611"/>
      <c r="AY64" s="74"/>
      <c r="AZ64" s="611"/>
      <c r="BA64" s="613"/>
      <c r="BB64" s="223"/>
      <c r="BC64" s="613"/>
      <c r="BD64" s="53"/>
      <c r="BF64" s="235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</row>
    <row r="65" spans="1:16179" s="71" customFormat="1" ht="13.5" customHeight="1">
      <c r="A65" s="71" t="s">
        <v>238</v>
      </c>
      <c r="B65" s="565"/>
      <c r="C65" s="593"/>
      <c r="D65" s="602" t="s">
        <v>82</v>
      </c>
      <c r="E65" s="61" t="s">
        <v>83</v>
      </c>
      <c r="F65" s="56"/>
      <c r="G65" s="130">
        <v>95870</v>
      </c>
      <c r="H65" s="131">
        <v>170790</v>
      </c>
      <c r="I65" s="130">
        <v>92710</v>
      </c>
      <c r="J65" s="131">
        <v>167630</v>
      </c>
      <c r="K65" s="237" t="s">
        <v>94</v>
      </c>
      <c r="L65" s="132">
        <v>840</v>
      </c>
      <c r="M65" s="133">
        <v>1590</v>
      </c>
      <c r="N65" s="134" t="s">
        <v>76</v>
      </c>
      <c r="O65" s="132">
        <v>810</v>
      </c>
      <c r="P65" s="133">
        <v>1560</v>
      </c>
      <c r="Q65" s="134" t="s">
        <v>76</v>
      </c>
      <c r="R65" s="596"/>
      <c r="S65" s="598"/>
      <c r="T65" s="600"/>
      <c r="U65" s="609"/>
      <c r="V65" s="65"/>
      <c r="W65" s="141"/>
      <c r="X65" s="142"/>
      <c r="Y65" s="615"/>
      <c r="Z65" s="235"/>
      <c r="AA65" s="154"/>
      <c r="AB65" s="600"/>
      <c r="AC65" s="233"/>
      <c r="AD65" s="124"/>
      <c r="AE65" s="618"/>
      <c r="AF65" s="233"/>
      <c r="AG65" s="614"/>
      <c r="AH65" s="141"/>
      <c r="AI65" s="141"/>
      <c r="AJ65" s="623"/>
      <c r="AK65" s="158"/>
      <c r="AL65" s="626"/>
      <c r="AM65" s="138" t="s">
        <v>84</v>
      </c>
      <c r="AN65" s="139">
        <v>1900</v>
      </c>
      <c r="AO65" s="140">
        <v>2000</v>
      </c>
      <c r="AP65" s="611"/>
      <c r="AQ65" s="43" t="s">
        <v>85</v>
      </c>
      <c r="AR65" s="62">
        <v>2200</v>
      </c>
      <c r="AS65" s="63">
        <v>2500</v>
      </c>
      <c r="AT65" s="596"/>
      <c r="AU65" s="598"/>
      <c r="AV65" s="600"/>
      <c r="AW65" s="609"/>
      <c r="AX65" s="611"/>
      <c r="AY65" s="74"/>
      <c r="AZ65" s="611"/>
      <c r="BA65" s="606">
        <v>7.0000000000000007E-2</v>
      </c>
      <c r="BB65" s="223"/>
      <c r="BC65" s="606">
        <v>0.98</v>
      </c>
      <c r="BD65" s="53"/>
      <c r="BF65" s="235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</row>
    <row r="66" spans="1:16179" s="71" customFormat="1" ht="13.5" customHeight="1">
      <c r="A66" s="71" t="s">
        <v>239</v>
      </c>
      <c r="B66" s="565"/>
      <c r="C66" s="593"/>
      <c r="D66" s="603"/>
      <c r="E66" s="67" t="s">
        <v>20</v>
      </c>
      <c r="F66" s="56"/>
      <c r="G66" s="144">
        <v>170790</v>
      </c>
      <c r="H66" s="145"/>
      <c r="I66" s="144">
        <v>167630</v>
      </c>
      <c r="J66" s="145"/>
      <c r="K66" s="237" t="s">
        <v>94</v>
      </c>
      <c r="L66" s="135">
        <v>1590</v>
      </c>
      <c r="M66" s="146"/>
      <c r="N66" s="147" t="s">
        <v>76</v>
      </c>
      <c r="O66" s="135">
        <v>1560</v>
      </c>
      <c r="P66" s="146"/>
      <c r="Q66" s="147" t="s">
        <v>76</v>
      </c>
      <c r="R66" s="596"/>
      <c r="S66" s="599"/>
      <c r="T66" s="600"/>
      <c r="U66" s="610"/>
      <c r="V66" s="65"/>
      <c r="W66" s="141"/>
      <c r="X66" s="148"/>
      <c r="Y66" s="615"/>
      <c r="Z66" s="235"/>
      <c r="AA66" s="154"/>
      <c r="AB66" s="600"/>
      <c r="AC66" s="233"/>
      <c r="AD66" s="124"/>
      <c r="AE66" s="618"/>
      <c r="AF66" s="233"/>
      <c r="AG66" s="614"/>
      <c r="AH66" s="141"/>
      <c r="AI66" s="141"/>
      <c r="AJ66" s="623"/>
      <c r="AK66" s="158"/>
      <c r="AL66" s="626"/>
      <c r="AM66" s="150" t="s">
        <v>86</v>
      </c>
      <c r="AN66" s="151">
        <v>1800</v>
      </c>
      <c r="AO66" s="152">
        <v>2000</v>
      </c>
      <c r="AP66" s="611"/>
      <c r="AQ66" s="68" t="s">
        <v>87</v>
      </c>
      <c r="AR66" s="69">
        <v>2000</v>
      </c>
      <c r="AS66" s="70">
        <v>2200</v>
      </c>
      <c r="AT66" s="596"/>
      <c r="AU66" s="599"/>
      <c r="AV66" s="600"/>
      <c r="AW66" s="610"/>
      <c r="AX66" s="611"/>
      <c r="AY66" s="74"/>
      <c r="AZ66" s="611"/>
      <c r="BA66" s="607"/>
      <c r="BB66" s="223"/>
      <c r="BC66" s="606"/>
      <c r="BD66" s="53"/>
      <c r="BF66" s="235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</row>
    <row r="67" spans="1:16179" s="71" customFormat="1" ht="13.5" customHeight="1">
      <c r="A67" s="71" t="s">
        <v>240</v>
      </c>
      <c r="B67" s="565"/>
      <c r="C67" s="601" t="s">
        <v>122</v>
      </c>
      <c r="D67" s="594" t="s">
        <v>74</v>
      </c>
      <c r="E67" s="55" t="s">
        <v>75</v>
      </c>
      <c r="F67" s="56"/>
      <c r="G67" s="116">
        <v>32020</v>
      </c>
      <c r="H67" s="117">
        <v>39510</v>
      </c>
      <c r="I67" s="116">
        <v>29050</v>
      </c>
      <c r="J67" s="117">
        <v>36540</v>
      </c>
      <c r="K67" s="237" t="s">
        <v>94</v>
      </c>
      <c r="L67" s="119">
        <v>250</v>
      </c>
      <c r="M67" s="120">
        <v>320</v>
      </c>
      <c r="N67" s="121" t="s">
        <v>76</v>
      </c>
      <c r="O67" s="119">
        <v>220</v>
      </c>
      <c r="P67" s="120">
        <v>290</v>
      </c>
      <c r="Q67" s="121" t="s">
        <v>76</v>
      </c>
      <c r="R67" s="596" t="s">
        <v>94</v>
      </c>
      <c r="S67" s="597">
        <v>3070</v>
      </c>
      <c r="T67" s="600" t="s">
        <v>300</v>
      </c>
      <c r="U67" s="608">
        <v>30</v>
      </c>
      <c r="V67" s="237" t="s">
        <v>94</v>
      </c>
      <c r="W67" s="122">
        <v>7490</v>
      </c>
      <c r="X67" s="123">
        <v>70</v>
      </c>
      <c r="Y67" s="614"/>
      <c r="Z67" s="235"/>
      <c r="AA67" s="154"/>
      <c r="AB67" s="600"/>
      <c r="AC67" s="233"/>
      <c r="AD67" s="124"/>
      <c r="AE67" s="618"/>
      <c r="AF67" s="233"/>
      <c r="AG67" s="614"/>
      <c r="AH67" s="141"/>
      <c r="AI67" s="141"/>
      <c r="AJ67" s="623"/>
      <c r="AK67" s="158"/>
      <c r="AL67" s="626" t="s">
        <v>94</v>
      </c>
      <c r="AM67" s="126" t="s">
        <v>78</v>
      </c>
      <c r="AN67" s="127">
        <v>2200</v>
      </c>
      <c r="AO67" s="128">
        <v>2400</v>
      </c>
      <c r="AP67" s="611" t="s">
        <v>94</v>
      </c>
      <c r="AQ67" s="58" t="s">
        <v>79</v>
      </c>
      <c r="AR67" s="59">
        <v>5100</v>
      </c>
      <c r="AS67" s="60">
        <v>5700</v>
      </c>
      <c r="AT67" s="596" t="s">
        <v>94</v>
      </c>
      <c r="AU67" s="597">
        <v>2640</v>
      </c>
      <c r="AV67" s="600" t="s">
        <v>322</v>
      </c>
      <c r="AW67" s="608">
        <v>20</v>
      </c>
      <c r="AX67" s="611"/>
      <c r="AY67" s="74"/>
      <c r="AZ67" s="611" t="s">
        <v>95</v>
      </c>
      <c r="BA67" s="612" t="s">
        <v>301</v>
      </c>
      <c r="BB67" s="223"/>
      <c r="BC67" s="612" t="s">
        <v>302</v>
      </c>
      <c r="BD67" s="53"/>
      <c r="BF67" s="235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</row>
    <row r="68" spans="1:16179" s="71" customFormat="1" ht="13.5" customHeight="1">
      <c r="A68" s="71" t="s">
        <v>241</v>
      </c>
      <c r="B68" s="565"/>
      <c r="C68" s="593"/>
      <c r="D68" s="595"/>
      <c r="E68" s="61" t="s">
        <v>17</v>
      </c>
      <c r="F68" s="56"/>
      <c r="G68" s="130">
        <v>39510</v>
      </c>
      <c r="H68" s="131">
        <v>95260</v>
      </c>
      <c r="I68" s="130">
        <v>36540</v>
      </c>
      <c r="J68" s="131">
        <v>92290</v>
      </c>
      <c r="K68" s="237" t="s">
        <v>94</v>
      </c>
      <c r="L68" s="132">
        <v>320</v>
      </c>
      <c r="M68" s="133">
        <v>840</v>
      </c>
      <c r="N68" s="134" t="s">
        <v>76</v>
      </c>
      <c r="O68" s="132">
        <v>290</v>
      </c>
      <c r="P68" s="133">
        <v>810</v>
      </c>
      <c r="Q68" s="134" t="s">
        <v>76</v>
      </c>
      <c r="R68" s="596"/>
      <c r="S68" s="598"/>
      <c r="T68" s="600"/>
      <c r="U68" s="609"/>
      <c r="V68" s="237" t="s">
        <v>94</v>
      </c>
      <c r="W68" s="135">
        <v>7490</v>
      </c>
      <c r="X68" s="136">
        <v>70</v>
      </c>
      <c r="Y68" s="614"/>
      <c r="Z68" s="235"/>
      <c r="AA68" s="154"/>
      <c r="AB68" s="600"/>
      <c r="AC68" s="233"/>
      <c r="AD68" s="124"/>
      <c r="AE68" s="618"/>
      <c r="AF68" s="233"/>
      <c r="AG68" s="614"/>
      <c r="AH68" s="141"/>
      <c r="AI68" s="141"/>
      <c r="AJ68" s="623"/>
      <c r="AK68" s="158"/>
      <c r="AL68" s="626"/>
      <c r="AM68" s="138" t="s">
        <v>80</v>
      </c>
      <c r="AN68" s="139">
        <v>2100</v>
      </c>
      <c r="AO68" s="140">
        <v>2300</v>
      </c>
      <c r="AP68" s="611"/>
      <c r="AQ68" s="43" t="s">
        <v>81</v>
      </c>
      <c r="AR68" s="62">
        <v>2800</v>
      </c>
      <c r="AS68" s="63">
        <v>3100</v>
      </c>
      <c r="AT68" s="596"/>
      <c r="AU68" s="598"/>
      <c r="AV68" s="600"/>
      <c r="AW68" s="609"/>
      <c r="AX68" s="611"/>
      <c r="AY68" s="74"/>
      <c r="AZ68" s="611"/>
      <c r="BA68" s="613"/>
      <c r="BB68" s="223"/>
      <c r="BC68" s="613"/>
      <c r="BD68" s="53"/>
      <c r="BF68" s="235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</row>
    <row r="69" spans="1:16179" s="71" customFormat="1" ht="13.5" customHeight="1">
      <c r="A69" s="71" t="s">
        <v>242</v>
      </c>
      <c r="B69" s="565"/>
      <c r="C69" s="593"/>
      <c r="D69" s="602" t="s">
        <v>82</v>
      </c>
      <c r="E69" s="61" t="s">
        <v>83</v>
      </c>
      <c r="F69" s="56"/>
      <c r="G69" s="130">
        <v>95260</v>
      </c>
      <c r="H69" s="131">
        <v>170180</v>
      </c>
      <c r="I69" s="130">
        <v>92290</v>
      </c>
      <c r="J69" s="131">
        <v>167210</v>
      </c>
      <c r="K69" s="237" t="s">
        <v>94</v>
      </c>
      <c r="L69" s="132">
        <v>840</v>
      </c>
      <c r="M69" s="133">
        <v>1590</v>
      </c>
      <c r="N69" s="134" t="s">
        <v>76</v>
      </c>
      <c r="O69" s="132">
        <v>810</v>
      </c>
      <c r="P69" s="133">
        <v>1560</v>
      </c>
      <c r="Q69" s="134" t="s">
        <v>76</v>
      </c>
      <c r="R69" s="596"/>
      <c r="S69" s="598"/>
      <c r="T69" s="600"/>
      <c r="U69" s="609"/>
      <c r="V69" s="65"/>
      <c r="W69" s="141"/>
      <c r="X69" s="142"/>
      <c r="Y69" s="615"/>
      <c r="Z69" s="235"/>
      <c r="AA69" s="230"/>
      <c r="AB69" s="600"/>
      <c r="AC69" s="233"/>
      <c r="AD69" s="124"/>
      <c r="AE69" s="618"/>
      <c r="AF69" s="233"/>
      <c r="AG69" s="614"/>
      <c r="AH69" s="141"/>
      <c r="AI69" s="141"/>
      <c r="AJ69" s="623"/>
      <c r="AK69" s="158"/>
      <c r="AL69" s="626"/>
      <c r="AM69" s="138" t="s">
        <v>84</v>
      </c>
      <c r="AN69" s="139">
        <v>2000</v>
      </c>
      <c r="AO69" s="140">
        <v>2200</v>
      </c>
      <c r="AP69" s="611"/>
      <c r="AQ69" s="43" t="s">
        <v>85</v>
      </c>
      <c r="AR69" s="62">
        <v>2400</v>
      </c>
      <c r="AS69" s="63">
        <v>2700</v>
      </c>
      <c r="AT69" s="596"/>
      <c r="AU69" s="598"/>
      <c r="AV69" s="600"/>
      <c r="AW69" s="609"/>
      <c r="AX69" s="611"/>
      <c r="AY69" s="74"/>
      <c r="AZ69" s="611"/>
      <c r="BA69" s="606">
        <v>7.0000000000000007E-2</v>
      </c>
      <c r="BB69" s="223"/>
      <c r="BC69" s="606">
        <v>0.99</v>
      </c>
      <c r="BD69" s="53"/>
      <c r="BF69" s="235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</row>
    <row r="70" spans="1:16179" s="71" customFormat="1" ht="13.5" customHeight="1">
      <c r="A70" s="71" t="s">
        <v>243</v>
      </c>
      <c r="B70" s="565"/>
      <c r="C70" s="593"/>
      <c r="D70" s="603"/>
      <c r="E70" s="67" t="s">
        <v>20</v>
      </c>
      <c r="F70" s="56"/>
      <c r="G70" s="144">
        <v>170180</v>
      </c>
      <c r="H70" s="145"/>
      <c r="I70" s="144">
        <v>167210</v>
      </c>
      <c r="J70" s="145"/>
      <c r="K70" s="237" t="s">
        <v>94</v>
      </c>
      <c r="L70" s="135">
        <v>1590</v>
      </c>
      <c r="M70" s="146"/>
      <c r="N70" s="147" t="s">
        <v>76</v>
      </c>
      <c r="O70" s="135">
        <v>1560</v>
      </c>
      <c r="P70" s="146"/>
      <c r="Q70" s="147" t="s">
        <v>76</v>
      </c>
      <c r="R70" s="596"/>
      <c r="S70" s="599"/>
      <c r="T70" s="600"/>
      <c r="U70" s="610"/>
      <c r="V70" s="65"/>
      <c r="W70" s="141"/>
      <c r="X70" s="148"/>
      <c r="Y70" s="615"/>
      <c r="Z70" s="235"/>
      <c r="AA70" s="230"/>
      <c r="AB70" s="600"/>
      <c r="AC70" s="233"/>
      <c r="AD70" s="124"/>
      <c r="AE70" s="618"/>
      <c r="AF70" s="233"/>
      <c r="AG70" s="614"/>
      <c r="AH70" s="141"/>
      <c r="AI70" s="141"/>
      <c r="AJ70" s="623"/>
      <c r="AK70" s="158"/>
      <c r="AL70" s="626"/>
      <c r="AM70" s="150" t="s">
        <v>86</v>
      </c>
      <c r="AN70" s="151">
        <v>1900</v>
      </c>
      <c r="AO70" s="152">
        <v>2100</v>
      </c>
      <c r="AP70" s="611"/>
      <c r="AQ70" s="68" t="s">
        <v>87</v>
      </c>
      <c r="AR70" s="69">
        <v>2200</v>
      </c>
      <c r="AS70" s="70">
        <v>2400</v>
      </c>
      <c r="AT70" s="596"/>
      <c r="AU70" s="599"/>
      <c r="AV70" s="600"/>
      <c r="AW70" s="610"/>
      <c r="AX70" s="611"/>
      <c r="AY70" s="74"/>
      <c r="AZ70" s="611"/>
      <c r="BA70" s="607"/>
      <c r="BB70" s="223"/>
      <c r="BC70" s="606"/>
      <c r="BD70" s="53"/>
      <c r="BF70" s="235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</row>
    <row r="71" spans="1:16179" s="71" customFormat="1" ht="13.5" customHeight="1">
      <c r="A71" s="71" t="s">
        <v>244</v>
      </c>
      <c r="B71" s="565"/>
      <c r="C71" s="601" t="s">
        <v>123</v>
      </c>
      <c r="D71" s="594" t="s">
        <v>74</v>
      </c>
      <c r="E71" s="55" t="s">
        <v>75</v>
      </c>
      <c r="F71" s="56"/>
      <c r="G71" s="116">
        <v>31470</v>
      </c>
      <c r="H71" s="117">
        <v>38960</v>
      </c>
      <c r="I71" s="116">
        <v>28660</v>
      </c>
      <c r="J71" s="117">
        <v>36150</v>
      </c>
      <c r="K71" s="237" t="s">
        <v>94</v>
      </c>
      <c r="L71" s="119">
        <v>240</v>
      </c>
      <c r="M71" s="120">
        <v>310</v>
      </c>
      <c r="N71" s="121" t="s">
        <v>76</v>
      </c>
      <c r="O71" s="119">
        <v>210</v>
      </c>
      <c r="P71" s="120">
        <v>280</v>
      </c>
      <c r="Q71" s="121" t="s">
        <v>76</v>
      </c>
      <c r="R71" s="596" t="s">
        <v>94</v>
      </c>
      <c r="S71" s="597">
        <v>2900</v>
      </c>
      <c r="T71" s="600" t="s">
        <v>300</v>
      </c>
      <c r="U71" s="608">
        <v>20</v>
      </c>
      <c r="V71" s="237" t="s">
        <v>94</v>
      </c>
      <c r="W71" s="122">
        <v>7490</v>
      </c>
      <c r="X71" s="123">
        <v>70</v>
      </c>
      <c r="Y71" s="614"/>
      <c r="Z71" s="235"/>
      <c r="AA71" s="230"/>
      <c r="AB71" s="600"/>
      <c r="AC71" s="233"/>
      <c r="AD71" s="124"/>
      <c r="AE71" s="618"/>
      <c r="AF71" s="233"/>
      <c r="AG71" s="614"/>
      <c r="AH71" s="141"/>
      <c r="AI71" s="141"/>
      <c r="AJ71" s="623"/>
      <c r="AK71" s="158"/>
      <c r="AL71" s="626" t="s">
        <v>94</v>
      </c>
      <c r="AM71" s="126" t="s">
        <v>78</v>
      </c>
      <c r="AN71" s="127">
        <v>2100</v>
      </c>
      <c r="AO71" s="128">
        <v>2300</v>
      </c>
      <c r="AP71" s="611" t="s">
        <v>94</v>
      </c>
      <c r="AQ71" s="58" t="s">
        <v>79</v>
      </c>
      <c r="AR71" s="59">
        <v>4600</v>
      </c>
      <c r="AS71" s="60">
        <v>5200</v>
      </c>
      <c r="AT71" s="596" t="s">
        <v>94</v>
      </c>
      <c r="AU71" s="597">
        <v>2490</v>
      </c>
      <c r="AV71" s="600" t="s">
        <v>322</v>
      </c>
      <c r="AW71" s="608">
        <v>20</v>
      </c>
      <c r="AX71" s="611"/>
      <c r="AY71" s="74"/>
      <c r="AZ71" s="611" t="s">
        <v>95</v>
      </c>
      <c r="BA71" s="612" t="s">
        <v>325</v>
      </c>
      <c r="BB71" s="57"/>
      <c r="BC71" s="612" t="s">
        <v>323</v>
      </c>
      <c r="BD71" s="53"/>
      <c r="BF71" s="235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</row>
    <row r="72" spans="1:16179" s="71" customFormat="1" ht="13.5" customHeight="1">
      <c r="A72" s="71" t="s">
        <v>245</v>
      </c>
      <c r="B72" s="565"/>
      <c r="C72" s="593"/>
      <c r="D72" s="595"/>
      <c r="E72" s="61" t="s">
        <v>17</v>
      </c>
      <c r="F72" s="56"/>
      <c r="G72" s="130">
        <v>38960</v>
      </c>
      <c r="H72" s="131">
        <v>94710</v>
      </c>
      <c r="I72" s="130">
        <v>36150</v>
      </c>
      <c r="J72" s="131">
        <v>91900</v>
      </c>
      <c r="K72" s="237" t="s">
        <v>94</v>
      </c>
      <c r="L72" s="132">
        <v>310</v>
      </c>
      <c r="M72" s="133">
        <v>830</v>
      </c>
      <c r="N72" s="134" t="s">
        <v>76</v>
      </c>
      <c r="O72" s="132">
        <v>280</v>
      </c>
      <c r="P72" s="133">
        <v>800</v>
      </c>
      <c r="Q72" s="134" t="s">
        <v>76</v>
      </c>
      <c r="R72" s="596"/>
      <c r="S72" s="598"/>
      <c r="T72" s="600"/>
      <c r="U72" s="609"/>
      <c r="V72" s="237" t="s">
        <v>94</v>
      </c>
      <c r="W72" s="135">
        <v>7490</v>
      </c>
      <c r="X72" s="136">
        <v>70</v>
      </c>
      <c r="Y72" s="614"/>
      <c r="Z72" s="235"/>
      <c r="AA72" s="230"/>
      <c r="AB72" s="600"/>
      <c r="AC72" s="233"/>
      <c r="AD72" s="124"/>
      <c r="AE72" s="618"/>
      <c r="AF72" s="233"/>
      <c r="AG72" s="614"/>
      <c r="AH72" s="141"/>
      <c r="AI72" s="141"/>
      <c r="AJ72" s="623"/>
      <c r="AK72" s="158"/>
      <c r="AL72" s="626"/>
      <c r="AM72" s="138" t="s">
        <v>80</v>
      </c>
      <c r="AN72" s="139">
        <v>2000</v>
      </c>
      <c r="AO72" s="140">
        <v>2200</v>
      </c>
      <c r="AP72" s="611"/>
      <c r="AQ72" s="43" t="s">
        <v>81</v>
      </c>
      <c r="AR72" s="62">
        <v>2500</v>
      </c>
      <c r="AS72" s="63">
        <v>2800</v>
      </c>
      <c r="AT72" s="596"/>
      <c r="AU72" s="598"/>
      <c r="AV72" s="600"/>
      <c r="AW72" s="609"/>
      <c r="AX72" s="611"/>
      <c r="AY72" s="74"/>
      <c r="AZ72" s="611"/>
      <c r="BA72" s="613"/>
      <c r="BB72" s="57"/>
      <c r="BC72" s="613"/>
      <c r="BD72" s="53"/>
      <c r="BE72" s="53"/>
      <c r="BF72" s="235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</row>
    <row r="73" spans="1:16179" s="71" customFormat="1" ht="13.5" customHeight="1">
      <c r="A73" s="71" t="s">
        <v>246</v>
      </c>
      <c r="B73" s="565"/>
      <c r="C73" s="593"/>
      <c r="D73" s="602" t="s">
        <v>82</v>
      </c>
      <c r="E73" s="61" t="s">
        <v>83</v>
      </c>
      <c r="F73" s="56"/>
      <c r="G73" s="130">
        <v>94710</v>
      </c>
      <c r="H73" s="131">
        <v>169630</v>
      </c>
      <c r="I73" s="130">
        <v>91900</v>
      </c>
      <c r="J73" s="131">
        <v>166820</v>
      </c>
      <c r="K73" s="237" t="s">
        <v>94</v>
      </c>
      <c r="L73" s="132">
        <v>830</v>
      </c>
      <c r="M73" s="133">
        <v>1580</v>
      </c>
      <c r="N73" s="134" t="s">
        <v>76</v>
      </c>
      <c r="O73" s="132">
        <v>800</v>
      </c>
      <c r="P73" s="133">
        <v>1550</v>
      </c>
      <c r="Q73" s="134" t="s">
        <v>76</v>
      </c>
      <c r="R73" s="596"/>
      <c r="S73" s="598"/>
      <c r="T73" s="600"/>
      <c r="U73" s="609"/>
      <c r="V73" s="65"/>
      <c r="W73" s="141"/>
      <c r="X73" s="142"/>
      <c r="Y73" s="615"/>
      <c r="Z73" s="235"/>
      <c r="AA73" s="230"/>
      <c r="AB73" s="600"/>
      <c r="AC73" s="233"/>
      <c r="AD73" s="124"/>
      <c r="AE73" s="618"/>
      <c r="AF73" s="233"/>
      <c r="AG73" s="614"/>
      <c r="AH73" s="141"/>
      <c r="AI73" s="141"/>
      <c r="AJ73" s="623"/>
      <c r="AK73" s="158"/>
      <c r="AL73" s="626"/>
      <c r="AM73" s="138" t="s">
        <v>84</v>
      </c>
      <c r="AN73" s="139">
        <v>1900</v>
      </c>
      <c r="AO73" s="140">
        <v>2100</v>
      </c>
      <c r="AP73" s="611"/>
      <c r="AQ73" s="43" t="s">
        <v>85</v>
      </c>
      <c r="AR73" s="62">
        <v>2200</v>
      </c>
      <c r="AS73" s="63">
        <v>2500</v>
      </c>
      <c r="AT73" s="596"/>
      <c r="AU73" s="598"/>
      <c r="AV73" s="600"/>
      <c r="AW73" s="609"/>
      <c r="AX73" s="611"/>
      <c r="AY73" s="74"/>
      <c r="AZ73" s="611"/>
      <c r="BA73" s="606">
        <v>7.0000000000000007E-2</v>
      </c>
      <c r="BB73" s="57"/>
      <c r="BC73" s="606">
        <v>0.99</v>
      </c>
      <c r="BD73" s="53"/>
      <c r="BE73" s="53"/>
      <c r="BF73" s="235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</row>
    <row r="74" spans="1:16179" s="71" customFormat="1" ht="13.5" customHeight="1">
      <c r="A74" s="71" t="s">
        <v>247</v>
      </c>
      <c r="B74" s="591"/>
      <c r="C74" s="593"/>
      <c r="D74" s="603"/>
      <c r="E74" s="67" t="s">
        <v>20</v>
      </c>
      <c r="F74" s="56"/>
      <c r="G74" s="144">
        <v>169630</v>
      </c>
      <c r="H74" s="145"/>
      <c r="I74" s="144">
        <v>166820</v>
      </c>
      <c r="J74" s="145"/>
      <c r="K74" s="237" t="s">
        <v>94</v>
      </c>
      <c r="L74" s="135">
        <v>1580</v>
      </c>
      <c r="M74" s="146"/>
      <c r="N74" s="147" t="s">
        <v>76</v>
      </c>
      <c r="O74" s="135">
        <v>1550</v>
      </c>
      <c r="P74" s="146"/>
      <c r="Q74" s="147" t="s">
        <v>76</v>
      </c>
      <c r="R74" s="596"/>
      <c r="S74" s="599"/>
      <c r="T74" s="600"/>
      <c r="U74" s="610"/>
      <c r="V74" s="65"/>
      <c r="W74" s="141"/>
      <c r="X74" s="160"/>
      <c r="Y74" s="615"/>
      <c r="Z74" s="235"/>
      <c r="AA74" s="231"/>
      <c r="AB74" s="600"/>
      <c r="AC74" s="234"/>
      <c r="AD74" s="124"/>
      <c r="AE74" s="618"/>
      <c r="AF74" s="234"/>
      <c r="AG74" s="614"/>
      <c r="AH74" s="141"/>
      <c r="AI74" s="141"/>
      <c r="AJ74" s="623"/>
      <c r="AK74" s="158"/>
      <c r="AL74" s="626"/>
      <c r="AM74" s="150" t="s">
        <v>86</v>
      </c>
      <c r="AN74" s="151">
        <v>1800</v>
      </c>
      <c r="AO74" s="152">
        <v>2000</v>
      </c>
      <c r="AP74" s="611"/>
      <c r="AQ74" s="68" t="s">
        <v>87</v>
      </c>
      <c r="AR74" s="69">
        <v>2000</v>
      </c>
      <c r="AS74" s="70">
        <v>2200</v>
      </c>
      <c r="AT74" s="596"/>
      <c r="AU74" s="599"/>
      <c r="AV74" s="600"/>
      <c r="AW74" s="610"/>
      <c r="AX74" s="611"/>
      <c r="AY74" s="227"/>
      <c r="AZ74" s="611"/>
      <c r="BA74" s="607"/>
      <c r="BB74" s="57"/>
      <c r="BC74" s="607"/>
      <c r="BD74" s="53"/>
      <c r="BE74" s="53"/>
      <c r="BF74" s="235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</row>
    <row r="75" spans="1:16179" s="46" customFormat="1">
      <c r="B75" s="77"/>
      <c r="C75" s="77"/>
      <c r="D75" s="77"/>
      <c r="E75" s="77"/>
      <c r="F75" s="39"/>
      <c r="G75" s="76"/>
      <c r="H75" s="78"/>
      <c r="I75" s="79"/>
      <c r="J75" s="78"/>
      <c r="K75" s="235"/>
      <c r="L75" s="76"/>
      <c r="M75" s="78"/>
      <c r="N75" s="80"/>
      <c r="O75" s="79"/>
      <c r="P75" s="78"/>
      <c r="Q75" s="80"/>
      <c r="R75" s="80"/>
      <c r="S75" s="79"/>
      <c r="T75" s="235"/>
      <c r="U75" s="76"/>
      <c r="V75" s="235"/>
      <c r="W75" s="66"/>
      <c r="X75" s="72"/>
      <c r="Y75" s="80"/>
      <c r="Z75" s="235"/>
      <c r="AA75" s="79"/>
      <c r="AB75" s="235"/>
      <c r="AC75" s="81"/>
      <c r="AD75" s="81"/>
      <c r="AE75" s="235"/>
      <c r="AF75" s="81"/>
      <c r="AG75" s="80"/>
      <c r="AH75" s="82"/>
      <c r="AI75" s="82"/>
      <c r="AJ75" s="235"/>
      <c r="AK75" s="83"/>
      <c r="AL75" s="76"/>
      <c r="AM75" s="84"/>
      <c r="AN75" s="76"/>
      <c r="AO75" s="76"/>
      <c r="AP75" s="76"/>
      <c r="AQ75" s="84"/>
      <c r="AR75" s="76"/>
      <c r="AS75" s="76"/>
      <c r="AT75" s="80"/>
      <c r="AU75" s="79"/>
      <c r="AV75" s="235"/>
      <c r="AW75" s="76"/>
      <c r="AX75" s="76"/>
      <c r="AY75" s="84"/>
      <c r="AZ75" s="76"/>
      <c r="BA75" s="84"/>
      <c r="BB75" s="76"/>
      <c r="BC75" s="84"/>
      <c r="BD75" s="76"/>
      <c r="BE75" s="76"/>
      <c r="BF75" s="80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5"/>
      <c r="HO75" s="75"/>
      <c r="HP75" s="75"/>
      <c r="HQ75" s="75"/>
      <c r="HR75" s="75"/>
      <c r="HS75" s="75"/>
      <c r="HT75" s="75"/>
      <c r="HU75" s="75"/>
      <c r="HV75" s="75"/>
      <c r="HW75" s="75"/>
      <c r="HX75" s="75"/>
      <c r="HY75" s="75"/>
      <c r="HZ75" s="75"/>
      <c r="IA75" s="75"/>
      <c r="IB75" s="75"/>
      <c r="IC75" s="75"/>
      <c r="ID75" s="75"/>
      <c r="IE75" s="75"/>
      <c r="IF75" s="75"/>
      <c r="IG75" s="75"/>
      <c r="IH75" s="75"/>
      <c r="II75" s="75"/>
      <c r="IJ75" s="75"/>
      <c r="IK75" s="75"/>
      <c r="IL75" s="75"/>
      <c r="IM75" s="75"/>
      <c r="IN75" s="75"/>
      <c r="IO75" s="75"/>
      <c r="IP75" s="75"/>
      <c r="IQ75" s="75"/>
      <c r="IR75" s="75"/>
      <c r="IS75" s="75"/>
      <c r="IT75" s="75"/>
      <c r="IU75" s="75"/>
      <c r="IV75" s="75"/>
      <c r="IW75" s="75"/>
      <c r="IX75" s="75"/>
      <c r="IY75" s="75"/>
      <c r="IZ75" s="75"/>
      <c r="JA75" s="75"/>
      <c r="JB75" s="75"/>
      <c r="JC75" s="75"/>
      <c r="JD75" s="75"/>
      <c r="JE75" s="75"/>
      <c r="JF75" s="75"/>
      <c r="JG75" s="75"/>
      <c r="JH75" s="75"/>
      <c r="JI75" s="75"/>
      <c r="JJ75" s="75"/>
      <c r="JK75" s="75"/>
      <c r="JL75" s="75"/>
      <c r="JM75" s="75"/>
      <c r="JN75" s="75"/>
      <c r="JO75" s="75"/>
      <c r="JP75" s="75"/>
      <c r="JQ75" s="75"/>
      <c r="JR75" s="75"/>
      <c r="JS75" s="75"/>
      <c r="JT75" s="75"/>
      <c r="JU75" s="75"/>
      <c r="JV75" s="75"/>
      <c r="JW75" s="75"/>
      <c r="JX75" s="75"/>
      <c r="JY75" s="75"/>
      <c r="JZ75" s="75"/>
      <c r="KA75" s="75"/>
      <c r="KB75" s="75"/>
      <c r="KC75" s="75"/>
      <c r="KD75" s="75"/>
      <c r="KE75" s="75"/>
      <c r="KF75" s="75"/>
      <c r="KG75" s="75"/>
      <c r="KH75" s="75"/>
      <c r="KI75" s="75"/>
      <c r="KJ75" s="75"/>
      <c r="KK75" s="75"/>
      <c r="KL75" s="75"/>
      <c r="KM75" s="75"/>
      <c r="KN75" s="75"/>
      <c r="KO75" s="75"/>
      <c r="KP75" s="75"/>
      <c r="KQ75" s="75"/>
      <c r="KR75" s="75"/>
      <c r="KS75" s="75"/>
      <c r="KT75" s="75"/>
      <c r="KU75" s="75"/>
      <c r="KV75" s="75"/>
      <c r="KW75" s="75"/>
      <c r="KX75" s="75"/>
      <c r="KY75" s="75"/>
      <c r="KZ75" s="75"/>
      <c r="LA75" s="75"/>
      <c r="LB75" s="75"/>
      <c r="LC75" s="75"/>
      <c r="LD75" s="75"/>
      <c r="LE75" s="75"/>
      <c r="LF75" s="75"/>
      <c r="LG75" s="75"/>
      <c r="LH75" s="75"/>
      <c r="LI75" s="75"/>
      <c r="LJ75" s="75"/>
      <c r="LK75" s="75"/>
      <c r="LL75" s="75"/>
      <c r="LM75" s="75"/>
      <c r="LN75" s="75"/>
      <c r="LO75" s="75"/>
      <c r="LP75" s="75"/>
      <c r="LQ75" s="75"/>
      <c r="LR75" s="75"/>
      <c r="LS75" s="75"/>
      <c r="LT75" s="75"/>
      <c r="LU75" s="75"/>
      <c r="LV75" s="75"/>
      <c r="LW75" s="75"/>
      <c r="LX75" s="75"/>
      <c r="LY75" s="75"/>
      <c r="LZ75" s="75"/>
      <c r="MA75" s="75"/>
      <c r="MB75" s="75"/>
      <c r="MC75" s="75"/>
      <c r="MD75" s="75"/>
      <c r="ME75" s="75"/>
      <c r="MF75" s="75"/>
      <c r="MG75" s="75"/>
      <c r="MH75" s="75"/>
      <c r="MI75" s="75"/>
      <c r="MJ75" s="75"/>
      <c r="MK75" s="75"/>
      <c r="ML75" s="75"/>
      <c r="MM75" s="75"/>
      <c r="MN75" s="75"/>
      <c r="MO75" s="75"/>
      <c r="MP75" s="75"/>
      <c r="MQ75" s="75"/>
      <c r="MR75" s="75"/>
      <c r="MS75" s="75"/>
      <c r="MT75" s="75"/>
      <c r="MU75" s="75"/>
      <c r="MV75" s="75"/>
      <c r="MW75" s="75"/>
      <c r="MX75" s="75"/>
      <c r="MY75" s="75"/>
      <c r="MZ75" s="75"/>
      <c r="NA75" s="75"/>
      <c r="NB75" s="75"/>
      <c r="NC75" s="75"/>
      <c r="ND75" s="75"/>
      <c r="NE75" s="75"/>
      <c r="NF75" s="75"/>
      <c r="NG75" s="75"/>
      <c r="NH75" s="75"/>
      <c r="NI75" s="75"/>
      <c r="NJ75" s="75"/>
      <c r="NK75" s="75"/>
      <c r="NL75" s="75"/>
      <c r="NM75" s="75"/>
      <c r="NN75" s="75"/>
      <c r="NO75" s="75"/>
      <c r="NP75" s="75"/>
      <c r="NQ75" s="75"/>
      <c r="NR75" s="75"/>
      <c r="NS75" s="75"/>
      <c r="NT75" s="75"/>
      <c r="NU75" s="75"/>
      <c r="NV75" s="75"/>
      <c r="NW75" s="75"/>
      <c r="NX75" s="75"/>
      <c r="NY75" s="75"/>
      <c r="NZ75" s="75"/>
      <c r="OA75" s="75"/>
      <c r="OB75" s="75"/>
      <c r="OC75" s="75"/>
      <c r="OD75" s="75"/>
      <c r="OE75" s="75"/>
      <c r="OF75" s="75"/>
      <c r="OG75" s="75"/>
      <c r="OH75" s="75"/>
      <c r="OI75" s="75"/>
      <c r="OJ75" s="75"/>
      <c r="OK75" s="75"/>
      <c r="OL75" s="75"/>
      <c r="OM75" s="75"/>
      <c r="ON75" s="75"/>
      <c r="OO75" s="75"/>
      <c r="OP75" s="75"/>
      <c r="OQ75" s="75"/>
      <c r="OR75" s="75"/>
      <c r="OS75" s="75"/>
      <c r="OT75" s="75"/>
      <c r="OU75" s="75"/>
      <c r="OV75" s="75"/>
      <c r="OW75" s="75"/>
      <c r="OX75" s="75"/>
      <c r="OY75" s="75"/>
      <c r="OZ75" s="75"/>
      <c r="PA75" s="75"/>
      <c r="PB75" s="75"/>
      <c r="PC75" s="75"/>
      <c r="PD75" s="75"/>
      <c r="PE75" s="75"/>
      <c r="PF75" s="75"/>
      <c r="PG75" s="75"/>
      <c r="PH75" s="75"/>
      <c r="PI75" s="75"/>
      <c r="PJ75" s="75"/>
      <c r="PK75" s="75"/>
      <c r="PL75" s="75"/>
      <c r="PM75" s="75"/>
      <c r="PN75" s="75"/>
      <c r="PO75" s="75"/>
      <c r="PP75" s="75"/>
      <c r="PQ75" s="75"/>
      <c r="PR75" s="75"/>
      <c r="PS75" s="75"/>
      <c r="PT75" s="75"/>
      <c r="PU75" s="75"/>
      <c r="PV75" s="75"/>
      <c r="PW75" s="75"/>
      <c r="PX75" s="75"/>
      <c r="PY75" s="75"/>
      <c r="PZ75" s="75"/>
      <c r="QA75" s="75"/>
      <c r="QB75" s="75"/>
      <c r="QC75" s="75"/>
      <c r="QD75" s="75"/>
      <c r="QE75" s="75"/>
      <c r="QF75" s="75"/>
      <c r="QG75" s="75"/>
      <c r="QH75" s="75"/>
      <c r="QI75" s="75"/>
      <c r="QJ75" s="75"/>
      <c r="QK75" s="75"/>
      <c r="QL75" s="75"/>
      <c r="QM75" s="75"/>
      <c r="QN75" s="75"/>
      <c r="QO75" s="75"/>
      <c r="QP75" s="75"/>
      <c r="QQ75" s="75"/>
      <c r="QR75" s="75"/>
      <c r="QS75" s="75"/>
      <c r="QT75" s="75"/>
      <c r="QU75" s="75"/>
      <c r="QV75" s="75"/>
      <c r="QW75" s="75"/>
      <c r="QX75" s="75"/>
      <c r="QY75" s="75"/>
      <c r="QZ75" s="75"/>
      <c r="RA75" s="75"/>
      <c r="RB75" s="75"/>
      <c r="RC75" s="75"/>
      <c r="RD75" s="75"/>
      <c r="RE75" s="75"/>
      <c r="RF75" s="75"/>
      <c r="RG75" s="75"/>
      <c r="RH75" s="75"/>
      <c r="RI75" s="75"/>
      <c r="RJ75" s="75"/>
      <c r="RK75" s="75"/>
      <c r="RL75" s="75"/>
      <c r="RM75" s="75"/>
      <c r="RN75" s="75"/>
      <c r="RO75" s="75"/>
      <c r="RP75" s="75"/>
      <c r="RQ75" s="75"/>
      <c r="RR75" s="75"/>
      <c r="RS75" s="75"/>
      <c r="RT75" s="75"/>
      <c r="RU75" s="75"/>
      <c r="RV75" s="75"/>
      <c r="RW75" s="75"/>
      <c r="RX75" s="75"/>
      <c r="RY75" s="75"/>
      <c r="RZ75" s="75"/>
      <c r="SA75" s="75"/>
      <c r="SB75" s="75"/>
      <c r="SC75" s="75"/>
      <c r="SD75" s="75"/>
      <c r="SE75" s="75"/>
      <c r="SF75" s="75"/>
      <c r="SG75" s="75"/>
      <c r="SH75" s="75"/>
      <c r="SI75" s="75"/>
      <c r="SJ75" s="75"/>
      <c r="SK75" s="75"/>
      <c r="SL75" s="75"/>
      <c r="SM75" s="75"/>
      <c r="SN75" s="75"/>
      <c r="SO75" s="75"/>
      <c r="SP75" s="75"/>
      <c r="SQ75" s="75"/>
      <c r="SR75" s="75"/>
      <c r="SS75" s="75"/>
      <c r="ST75" s="75"/>
      <c r="SU75" s="75"/>
      <c r="SV75" s="75"/>
      <c r="SW75" s="75"/>
      <c r="SX75" s="75"/>
      <c r="SY75" s="75"/>
      <c r="SZ75" s="75"/>
      <c r="TA75" s="75"/>
      <c r="TB75" s="75"/>
      <c r="TC75" s="75"/>
      <c r="TD75" s="75"/>
      <c r="TE75" s="75"/>
      <c r="TF75" s="75"/>
      <c r="TG75" s="75"/>
      <c r="TH75" s="75"/>
      <c r="TI75" s="75"/>
      <c r="TJ75" s="75"/>
      <c r="TK75" s="75"/>
      <c r="TL75" s="75"/>
      <c r="TM75" s="75"/>
      <c r="TN75" s="75"/>
      <c r="TO75" s="75"/>
      <c r="TP75" s="75"/>
      <c r="TQ75" s="75"/>
      <c r="TR75" s="75"/>
      <c r="TS75" s="75"/>
      <c r="TT75" s="75"/>
      <c r="TU75" s="75"/>
      <c r="TV75" s="75"/>
      <c r="TW75" s="75"/>
      <c r="TX75" s="75"/>
      <c r="TY75" s="75"/>
      <c r="TZ75" s="75"/>
      <c r="UA75" s="75"/>
      <c r="UB75" s="75"/>
      <c r="UC75" s="75"/>
      <c r="UD75" s="75"/>
      <c r="UE75" s="75"/>
      <c r="UF75" s="75"/>
      <c r="UG75" s="75"/>
      <c r="UH75" s="75"/>
      <c r="UI75" s="75"/>
      <c r="UJ75" s="75"/>
      <c r="UK75" s="75"/>
      <c r="UL75" s="75"/>
      <c r="UM75" s="75"/>
      <c r="UN75" s="75"/>
      <c r="UO75" s="75"/>
      <c r="UP75" s="75"/>
      <c r="UQ75" s="75"/>
      <c r="UR75" s="75"/>
      <c r="US75" s="75"/>
      <c r="UT75" s="75"/>
      <c r="UU75" s="75"/>
      <c r="UV75" s="75"/>
      <c r="UW75" s="75"/>
      <c r="UX75" s="75"/>
      <c r="UY75" s="75"/>
      <c r="UZ75" s="75"/>
      <c r="VA75" s="75"/>
      <c r="VB75" s="75"/>
      <c r="VC75" s="75"/>
      <c r="VD75" s="75"/>
      <c r="VE75" s="75"/>
      <c r="VF75" s="75"/>
      <c r="VG75" s="75"/>
      <c r="VH75" s="75"/>
      <c r="VI75" s="75"/>
      <c r="VJ75" s="75"/>
      <c r="VK75" s="75"/>
      <c r="VL75" s="75"/>
      <c r="VM75" s="75"/>
      <c r="VN75" s="75"/>
      <c r="VO75" s="75"/>
      <c r="VP75" s="75"/>
      <c r="VQ75" s="75"/>
      <c r="VR75" s="75"/>
      <c r="VS75" s="75"/>
      <c r="VT75" s="75"/>
      <c r="VU75" s="75"/>
      <c r="VV75" s="75"/>
      <c r="VW75" s="75"/>
      <c r="VX75" s="75"/>
      <c r="VY75" s="75"/>
      <c r="VZ75" s="75"/>
      <c r="WA75" s="75"/>
      <c r="WB75" s="75"/>
      <c r="WC75" s="75"/>
      <c r="WD75" s="75"/>
      <c r="WE75" s="75"/>
      <c r="WF75" s="75"/>
      <c r="WG75" s="75"/>
      <c r="WH75" s="75"/>
      <c r="WI75" s="75"/>
      <c r="WJ75" s="75"/>
      <c r="WK75" s="75"/>
      <c r="WL75" s="75"/>
      <c r="WM75" s="75"/>
      <c r="WN75" s="75"/>
      <c r="WO75" s="75"/>
      <c r="WP75" s="75"/>
      <c r="WQ75" s="75"/>
      <c r="WR75" s="75"/>
      <c r="WS75" s="75"/>
      <c r="WT75" s="75"/>
      <c r="WU75" s="75"/>
      <c r="WV75" s="75"/>
      <c r="WW75" s="75"/>
      <c r="WX75" s="75"/>
      <c r="WY75" s="75"/>
      <c r="WZ75" s="75"/>
      <c r="XA75" s="75"/>
      <c r="XB75" s="75"/>
      <c r="XC75" s="75"/>
      <c r="XD75" s="75"/>
      <c r="XE75" s="75"/>
      <c r="XF75" s="75"/>
      <c r="XG75" s="75"/>
      <c r="XH75" s="75"/>
      <c r="XI75" s="75"/>
      <c r="XJ75" s="75"/>
      <c r="XK75" s="75"/>
      <c r="XL75" s="75"/>
      <c r="XM75" s="75"/>
      <c r="XN75" s="75"/>
      <c r="XO75" s="75"/>
      <c r="XP75" s="75"/>
      <c r="XQ75" s="75"/>
      <c r="XR75" s="75"/>
      <c r="XS75" s="75"/>
      <c r="XT75" s="75"/>
      <c r="XU75" s="75"/>
      <c r="XV75" s="75"/>
      <c r="XW75" s="75"/>
      <c r="XX75" s="75"/>
      <c r="XY75" s="75"/>
      <c r="XZ75" s="75"/>
      <c r="YA75" s="75"/>
      <c r="YB75" s="75"/>
      <c r="YC75" s="75"/>
      <c r="YD75" s="75"/>
      <c r="YE75" s="75"/>
      <c r="YF75" s="75"/>
      <c r="YG75" s="75"/>
      <c r="YH75" s="75"/>
      <c r="YI75" s="75"/>
      <c r="YJ75" s="75"/>
      <c r="YK75" s="75"/>
      <c r="YL75" s="75"/>
      <c r="YM75" s="75"/>
      <c r="YN75" s="75"/>
      <c r="YO75" s="75"/>
      <c r="YP75" s="75"/>
      <c r="YQ75" s="75"/>
      <c r="YR75" s="75"/>
      <c r="YS75" s="75"/>
      <c r="YT75" s="75"/>
      <c r="YU75" s="75"/>
      <c r="YV75" s="75"/>
      <c r="YW75" s="75"/>
      <c r="YX75" s="75"/>
      <c r="YY75" s="75"/>
      <c r="YZ75" s="75"/>
      <c r="ZA75" s="75"/>
      <c r="ZB75" s="75"/>
      <c r="ZC75" s="75"/>
      <c r="ZD75" s="75"/>
      <c r="ZE75" s="75"/>
      <c r="ZF75" s="75"/>
      <c r="ZG75" s="75"/>
      <c r="ZH75" s="75"/>
      <c r="ZI75" s="75"/>
      <c r="ZJ75" s="75"/>
      <c r="ZK75" s="75"/>
      <c r="ZL75" s="75"/>
      <c r="ZM75" s="75"/>
      <c r="ZN75" s="75"/>
      <c r="ZO75" s="75"/>
      <c r="ZP75" s="75"/>
      <c r="ZQ75" s="75"/>
      <c r="ZR75" s="75"/>
      <c r="ZS75" s="75"/>
      <c r="ZT75" s="75"/>
      <c r="ZU75" s="75"/>
      <c r="ZV75" s="75"/>
      <c r="ZW75" s="75"/>
      <c r="ZX75" s="75"/>
      <c r="ZY75" s="75"/>
      <c r="ZZ75" s="75"/>
      <c r="AAA75" s="75"/>
      <c r="AAB75" s="75"/>
      <c r="AAC75" s="75"/>
      <c r="AAD75" s="75"/>
      <c r="AAE75" s="75"/>
      <c r="AAF75" s="75"/>
      <c r="AAG75" s="75"/>
      <c r="AAH75" s="75"/>
      <c r="AAI75" s="75"/>
      <c r="AAJ75" s="75"/>
      <c r="AAK75" s="75"/>
      <c r="AAL75" s="75"/>
      <c r="AAM75" s="75"/>
      <c r="AAN75" s="75"/>
      <c r="AAO75" s="75"/>
      <c r="AAP75" s="75"/>
      <c r="AAQ75" s="75"/>
      <c r="AAR75" s="75"/>
      <c r="AAS75" s="75"/>
      <c r="AAT75" s="75"/>
      <c r="AAU75" s="75"/>
      <c r="AAV75" s="75"/>
      <c r="AAW75" s="75"/>
      <c r="AAX75" s="75"/>
      <c r="AAY75" s="75"/>
      <c r="AAZ75" s="75"/>
      <c r="ABA75" s="75"/>
      <c r="ABB75" s="75"/>
      <c r="ABC75" s="75"/>
      <c r="ABD75" s="75"/>
      <c r="ABE75" s="75"/>
      <c r="ABF75" s="75"/>
      <c r="ABG75" s="75"/>
      <c r="ABH75" s="75"/>
      <c r="ABI75" s="75"/>
      <c r="ABJ75" s="75"/>
      <c r="ABK75" s="75"/>
      <c r="ABL75" s="75"/>
      <c r="ABM75" s="75"/>
      <c r="ABN75" s="75"/>
      <c r="ABO75" s="75"/>
      <c r="ABP75" s="75"/>
      <c r="ABQ75" s="75"/>
      <c r="ABR75" s="75"/>
      <c r="ABS75" s="75"/>
      <c r="ABT75" s="75"/>
      <c r="ABU75" s="75"/>
      <c r="ABV75" s="75"/>
      <c r="ABW75" s="75"/>
      <c r="ABX75" s="75"/>
      <c r="ABY75" s="75"/>
      <c r="ABZ75" s="75"/>
      <c r="ACA75" s="75"/>
      <c r="ACB75" s="75"/>
      <c r="ACC75" s="75"/>
      <c r="ACD75" s="75"/>
      <c r="ACE75" s="75"/>
      <c r="ACF75" s="75"/>
      <c r="ACG75" s="75"/>
      <c r="ACH75" s="75"/>
      <c r="ACI75" s="75"/>
      <c r="ACJ75" s="75"/>
      <c r="ACK75" s="75"/>
      <c r="ACL75" s="75"/>
      <c r="ACM75" s="75"/>
      <c r="ACN75" s="75"/>
      <c r="ACO75" s="75"/>
      <c r="ACP75" s="75"/>
      <c r="ACQ75" s="75"/>
      <c r="ACR75" s="75"/>
      <c r="ACS75" s="75"/>
      <c r="ACT75" s="75"/>
      <c r="ACU75" s="75"/>
      <c r="ACV75" s="75"/>
      <c r="ACW75" s="75"/>
      <c r="ACX75" s="75"/>
      <c r="ACY75" s="75"/>
      <c r="ACZ75" s="75"/>
      <c r="ADA75" s="75"/>
      <c r="ADB75" s="75"/>
      <c r="ADC75" s="75"/>
      <c r="ADD75" s="75"/>
      <c r="ADE75" s="75"/>
      <c r="ADF75" s="75"/>
      <c r="ADG75" s="75"/>
      <c r="ADH75" s="75"/>
      <c r="ADI75" s="75"/>
      <c r="ADJ75" s="75"/>
      <c r="ADK75" s="75"/>
      <c r="ADL75" s="75"/>
      <c r="ADM75" s="75"/>
      <c r="ADN75" s="75"/>
      <c r="ADO75" s="75"/>
      <c r="ADP75" s="75"/>
      <c r="ADQ75" s="75"/>
      <c r="ADR75" s="75"/>
      <c r="ADS75" s="75"/>
      <c r="ADT75" s="75"/>
      <c r="ADU75" s="75"/>
      <c r="ADV75" s="75"/>
      <c r="ADW75" s="75"/>
      <c r="ADX75" s="75"/>
      <c r="ADY75" s="75"/>
      <c r="ADZ75" s="75"/>
      <c r="AEA75" s="75"/>
      <c r="AEB75" s="75"/>
      <c r="AEC75" s="75"/>
      <c r="AED75" s="75"/>
      <c r="AEE75" s="75"/>
      <c r="AEF75" s="75"/>
      <c r="AEG75" s="75"/>
      <c r="AEH75" s="75"/>
      <c r="AEI75" s="75"/>
      <c r="AEJ75" s="75"/>
      <c r="AEK75" s="75"/>
      <c r="AEL75" s="75"/>
      <c r="AEM75" s="75"/>
      <c r="AEN75" s="75"/>
      <c r="AEO75" s="75"/>
      <c r="AEP75" s="75"/>
      <c r="AEQ75" s="75"/>
      <c r="AER75" s="75"/>
      <c r="AES75" s="75"/>
      <c r="AET75" s="75"/>
      <c r="AEU75" s="75"/>
      <c r="AEV75" s="75"/>
      <c r="AEW75" s="75"/>
      <c r="AEX75" s="75"/>
      <c r="AEY75" s="75"/>
      <c r="AEZ75" s="75"/>
      <c r="AFA75" s="75"/>
      <c r="AFB75" s="75"/>
      <c r="AFC75" s="75"/>
      <c r="AFD75" s="75"/>
      <c r="AFE75" s="75"/>
      <c r="AFF75" s="75"/>
      <c r="AFG75" s="75"/>
      <c r="AFH75" s="75"/>
      <c r="AFI75" s="75"/>
      <c r="AFJ75" s="75"/>
      <c r="AFK75" s="75"/>
      <c r="AFL75" s="75"/>
      <c r="AFM75" s="75"/>
      <c r="AFN75" s="75"/>
      <c r="AFO75" s="75"/>
      <c r="AFP75" s="75"/>
      <c r="AFQ75" s="75"/>
      <c r="AFR75" s="75"/>
      <c r="AFS75" s="75"/>
      <c r="AFT75" s="75"/>
      <c r="AFU75" s="75"/>
      <c r="AFV75" s="75"/>
      <c r="AFW75" s="75"/>
      <c r="AFX75" s="75"/>
      <c r="AFY75" s="75"/>
      <c r="AFZ75" s="75"/>
      <c r="AGA75" s="75"/>
      <c r="AGB75" s="75"/>
      <c r="AGC75" s="75"/>
      <c r="AGD75" s="75"/>
      <c r="AGE75" s="75"/>
      <c r="AGF75" s="75"/>
      <c r="AGG75" s="75"/>
      <c r="AGH75" s="75"/>
      <c r="AGI75" s="75"/>
      <c r="AGJ75" s="75"/>
      <c r="AGK75" s="75"/>
      <c r="AGL75" s="75"/>
      <c r="AGM75" s="75"/>
      <c r="AGN75" s="75"/>
      <c r="AGO75" s="75"/>
      <c r="AGP75" s="75"/>
      <c r="AGQ75" s="75"/>
      <c r="AGR75" s="75"/>
      <c r="AGS75" s="75"/>
      <c r="AGT75" s="75"/>
      <c r="AGU75" s="75"/>
      <c r="AGV75" s="75"/>
      <c r="AGW75" s="75"/>
      <c r="AGX75" s="75"/>
      <c r="AGY75" s="75"/>
      <c r="AGZ75" s="75"/>
      <c r="AHA75" s="75"/>
      <c r="AHB75" s="75"/>
      <c r="AHC75" s="75"/>
      <c r="AHD75" s="75"/>
      <c r="AHE75" s="75"/>
      <c r="AHF75" s="75"/>
      <c r="AHG75" s="75"/>
      <c r="AHH75" s="75"/>
      <c r="AHI75" s="75"/>
      <c r="AHJ75" s="75"/>
      <c r="AHK75" s="75"/>
      <c r="AHL75" s="75"/>
      <c r="AHM75" s="75"/>
      <c r="AHN75" s="75"/>
      <c r="AHO75" s="75"/>
      <c r="AHP75" s="75"/>
      <c r="AHQ75" s="75"/>
      <c r="AHR75" s="75"/>
      <c r="AHS75" s="75"/>
      <c r="AHT75" s="75"/>
      <c r="AHU75" s="75"/>
      <c r="AHV75" s="75"/>
      <c r="AHW75" s="75"/>
      <c r="AHX75" s="75"/>
      <c r="AHY75" s="75"/>
      <c r="AHZ75" s="75"/>
      <c r="AIA75" s="75"/>
      <c r="AIB75" s="75"/>
      <c r="AIC75" s="75"/>
      <c r="AID75" s="75"/>
      <c r="AIE75" s="75"/>
      <c r="AIF75" s="75"/>
      <c r="AIG75" s="75"/>
      <c r="AIH75" s="75"/>
      <c r="AII75" s="75"/>
      <c r="AIJ75" s="75"/>
      <c r="AIK75" s="75"/>
      <c r="AIL75" s="75"/>
      <c r="AIM75" s="75"/>
      <c r="AIN75" s="75"/>
      <c r="AIO75" s="75"/>
      <c r="AIP75" s="75"/>
      <c r="AIQ75" s="75"/>
      <c r="AIR75" s="75"/>
      <c r="AIS75" s="75"/>
      <c r="AIT75" s="75"/>
      <c r="AIU75" s="75"/>
      <c r="AIV75" s="75"/>
      <c r="AIW75" s="75"/>
      <c r="AIX75" s="75"/>
      <c r="AIY75" s="75"/>
      <c r="AIZ75" s="75"/>
      <c r="AJA75" s="75"/>
      <c r="AJB75" s="75"/>
      <c r="AJC75" s="75"/>
      <c r="AJD75" s="75"/>
      <c r="AJE75" s="75"/>
      <c r="AJF75" s="75"/>
      <c r="AJG75" s="75"/>
      <c r="AJH75" s="75"/>
      <c r="AJI75" s="75"/>
      <c r="AJJ75" s="75"/>
      <c r="AJK75" s="75"/>
      <c r="AJL75" s="75"/>
      <c r="AJM75" s="75"/>
      <c r="AJN75" s="75"/>
      <c r="AJO75" s="75"/>
      <c r="AJP75" s="75"/>
      <c r="AJQ75" s="75"/>
      <c r="AJR75" s="75"/>
      <c r="AJS75" s="75"/>
      <c r="AJT75" s="75"/>
      <c r="AJU75" s="75"/>
      <c r="AJV75" s="75"/>
      <c r="AJW75" s="75"/>
      <c r="AJX75" s="75"/>
      <c r="AJY75" s="75"/>
      <c r="AJZ75" s="75"/>
      <c r="AKA75" s="75"/>
      <c r="AKB75" s="75"/>
      <c r="AKC75" s="75"/>
      <c r="AKD75" s="75"/>
      <c r="AKE75" s="75"/>
      <c r="AKF75" s="75"/>
      <c r="AKG75" s="75"/>
      <c r="AKH75" s="75"/>
      <c r="AKI75" s="75"/>
      <c r="AKJ75" s="75"/>
      <c r="AKK75" s="75"/>
      <c r="AKL75" s="75"/>
      <c r="AKM75" s="75"/>
      <c r="AKN75" s="75"/>
      <c r="AKO75" s="75"/>
      <c r="AKP75" s="75"/>
      <c r="AKQ75" s="75"/>
      <c r="AKR75" s="75"/>
      <c r="AKS75" s="75"/>
      <c r="AKT75" s="75"/>
      <c r="AKU75" s="75"/>
      <c r="AKV75" s="75"/>
      <c r="AKW75" s="75"/>
      <c r="AKX75" s="75"/>
      <c r="AKY75" s="75"/>
      <c r="AKZ75" s="75"/>
      <c r="ALA75" s="75"/>
      <c r="ALB75" s="75"/>
      <c r="ALC75" s="75"/>
      <c r="ALD75" s="75"/>
      <c r="ALE75" s="75"/>
      <c r="ALF75" s="75"/>
      <c r="ALG75" s="75"/>
      <c r="ALH75" s="75"/>
      <c r="ALI75" s="75"/>
      <c r="ALJ75" s="75"/>
      <c r="ALK75" s="75"/>
      <c r="ALL75" s="75"/>
      <c r="ALM75" s="75"/>
      <c r="ALN75" s="75"/>
      <c r="ALO75" s="75"/>
      <c r="ALP75" s="75"/>
      <c r="ALQ75" s="75"/>
      <c r="ALR75" s="75"/>
      <c r="ALS75" s="75"/>
      <c r="ALT75" s="75"/>
      <c r="ALU75" s="75"/>
      <c r="ALV75" s="75"/>
      <c r="ALW75" s="75"/>
      <c r="ALX75" s="75"/>
      <c r="ALY75" s="75"/>
      <c r="ALZ75" s="75"/>
      <c r="AMA75" s="75"/>
      <c r="AMB75" s="75"/>
      <c r="AMC75" s="75"/>
      <c r="AMD75" s="75"/>
      <c r="AME75" s="75"/>
      <c r="AMF75" s="75"/>
      <c r="AMG75" s="75"/>
      <c r="AMH75" s="75"/>
      <c r="AMI75" s="75"/>
      <c r="AMJ75" s="75"/>
      <c r="AMK75" s="75"/>
      <c r="AML75" s="75"/>
      <c r="AMM75" s="75"/>
      <c r="AMN75" s="75"/>
      <c r="AMO75" s="75"/>
      <c r="AMP75" s="75"/>
      <c r="AMQ75" s="75"/>
      <c r="AMR75" s="75"/>
      <c r="AMS75" s="75"/>
      <c r="AMT75" s="75"/>
      <c r="AMU75" s="75"/>
      <c r="AMV75" s="75"/>
      <c r="AMW75" s="75"/>
      <c r="AMX75" s="75"/>
      <c r="AMY75" s="75"/>
      <c r="AMZ75" s="75"/>
      <c r="ANA75" s="75"/>
      <c r="ANB75" s="75"/>
      <c r="ANC75" s="75"/>
      <c r="AND75" s="75"/>
      <c r="ANE75" s="75"/>
      <c r="ANF75" s="75"/>
      <c r="ANG75" s="75"/>
      <c r="ANH75" s="75"/>
      <c r="ANI75" s="75"/>
      <c r="ANJ75" s="75"/>
      <c r="ANK75" s="75"/>
      <c r="ANL75" s="75"/>
      <c r="ANM75" s="75"/>
      <c r="ANN75" s="75"/>
      <c r="ANO75" s="75"/>
      <c r="ANP75" s="75"/>
      <c r="ANQ75" s="75"/>
      <c r="ANR75" s="75"/>
      <c r="ANS75" s="75"/>
      <c r="ANT75" s="75"/>
      <c r="ANU75" s="75"/>
      <c r="ANV75" s="75"/>
      <c r="ANW75" s="75"/>
      <c r="ANX75" s="75"/>
      <c r="ANY75" s="75"/>
      <c r="ANZ75" s="75"/>
      <c r="AOA75" s="75"/>
      <c r="AOB75" s="75"/>
      <c r="AOC75" s="75"/>
      <c r="AOD75" s="75"/>
      <c r="AOE75" s="75"/>
      <c r="AOF75" s="75"/>
      <c r="AOG75" s="75"/>
      <c r="AOH75" s="75"/>
      <c r="AOI75" s="75"/>
      <c r="AOJ75" s="75"/>
      <c r="AOK75" s="75"/>
      <c r="AOL75" s="75"/>
      <c r="AOM75" s="75"/>
      <c r="AON75" s="75"/>
      <c r="AOO75" s="75"/>
      <c r="AOP75" s="75"/>
      <c r="AOQ75" s="75"/>
      <c r="AOR75" s="75"/>
      <c r="AOS75" s="75"/>
      <c r="AOT75" s="75"/>
      <c r="AOU75" s="75"/>
      <c r="AOV75" s="75"/>
      <c r="AOW75" s="75"/>
      <c r="AOX75" s="75"/>
      <c r="AOY75" s="75"/>
      <c r="AOZ75" s="75"/>
      <c r="APA75" s="75"/>
      <c r="APB75" s="75"/>
      <c r="APC75" s="75"/>
      <c r="APD75" s="75"/>
      <c r="APE75" s="75"/>
      <c r="APF75" s="75"/>
      <c r="APG75" s="75"/>
      <c r="APH75" s="75"/>
      <c r="API75" s="75"/>
      <c r="APJ75" s="75"/>
      <c r="APK75" s="75"/>
      <c r="APL75" s="75"/>
      <c r="APM75" s="75"/>
      <c r="APN75" s="75"/>
      <c r="APO75" s="75"/>
      <c r="APP75" s="75"/>
      <c r="APQ75" s="75"/>
      <c r="APR75" s="75"/>
      <c r="APS75" s="75"/>
      <c r="APT75" s="75"/>
      <c r="APU75" s="75"/>
      <c r="APV75" s="75"/>
      <c r="APW75" s="75"/>
      <c r="APX75" s="75"/>
      <c r="APY75" s="75"/>
      <c r="APZ75" s="75"/>
      <c r="AQA75" s="75"/>
      <c r="AQB75" s="75"/>
      <c r="AQC75" s="75"/>
      <c r="AQD75" s="75"/>
      <c r="AQE75" s="75"/>
      <c r="AQF75" s="75"/>
      <c r="AQG75" s="75"/>
      <c r="AQH75" s="75"/>
      <c r="AQI75" s="75"/>
      <c r="AQJ75" s="75"/>
      <c r="AQK75" s="75"/>
      <c r="AQL75" s="75"/>
      <c r="AQM75" s="75"/>
      <c r="AQN75" s="75"/>
      <c r="AQO75" s="75"/>
      <c r="AQP75" s="75"/>
      <c r="AQQ75" s="75"/>
      <c r="AQR75" s="75"/>
      <c r="AQS75" s="75"/>
      <c r="AQT75" s="75"/>
      <c r="AQU75" s="75"/>
      <c r="AQV75" s="75"/>
      <c r="AQW75" s="75"/>
      <c r="AQX75" s="75"/>
      <c r="AQY75" s="75"/>
      <c r="AQZ75" s="75"/>
      <c r="ARA75" s="75"/>
      <c r="ARB75" s="75"/>
      <c r="ARC75" s="75"/>
      <c r="ARD75" s="75"/>
      <c r="ARE75" s="75"/>
      <c r="ARF75" s="75"/>
      <c r="ARG75" s="75"/>
      <c r="ARH75" s="75"/>
      <c r="ARI75" s="75"/>
      <c r="ARJ75" s="75"/>
      <c r="ARK75" s="75"/>
      <c r="ARL75" s="75"/>
      <c r="ARM75" s="75"/>
      <c r="ARN75" s="75"/>
      <c r="ARO75" s="75"/>
      <c r="ARP75" s="75"/>
      <c r="ARQ75" s="75"/>
      <c r="ARR75" s="75"/>
      <c r="ARS75" s="75"/>
      <c r="ART75" s="75"/>
      <c r="ARU75" s="75"/>
      <c r="ARV75" s="75"/>
      <c r="ARW75" s="75"/>
      <c r="ARX75" s="75"/>
      <c r="ARY75" s="75"/>
      <c r="ARZ75" s="75"/>
      <c r="ASA75" s="75"/>
      <c r="ASB75" s="75"/>
      <c r="ASC75" s="75"/>
      <c r="ASD75" s="75"/>
      <c r="ASE75" s="75"/>
      <c r="ASF75" s="75"/>
      <c r="ASG75" s="75"/>
      <c r="ASH75" s="75"/>
      <c r="ASI75" s="75"/>
      <c r="ASJ75" s="75"/>
      <c r="ASK75" s="75"/>
      <c r="ASL75" s="75"/>
      <c r="ASM75" s="75"/>
      <c r="ASN75" s="75"/>
      <c r="ASO75" s="75"/>
      <c r="ASP75" s="75"/>
      <c r="ASQ75" s="75"/>
      <c r="ASR75" s="75"/>
      <c r="ASS75" s="75"/>
      <c r="AST75" s="75"/>
      <c r="ASU75" s="75"/>
      <c r="ASV75" s="75"/>
      <c r="ASW75" s="75"/>
      <c r="ASX75" s="75"/>
      <c r="ASY75" s="75"/>
      <c r="ASZ75" s="75"/>
      <c r="ATA75" s="75"/>
      <c r="ATB75" s="75"/>
      <c r="ATC75" s="75"/>
      <c r="ATD75" s="75"/>
      <c r="ATE75" s="75"/>
      <c r="ATF75" s="75"/>
      <c r="ATG75" s="75"/>
      <c r="ATH75" s="75"/>
      <c r="ATI75" s="75"/>
      <c r="ATJ75" s="75"/>
      <c r="ATK75" s="75"/>
      <c r="ATL75" s="75"/>
      <c r="ATM75" s="75"/>
      <c r="ATN75" s="75"/>
      <c r="ATO75" s="75"/>
      <c r="ATP75" s="75"/>
      <c r="ATQ75" s="75"/>
      <c r="ATR75" s="75"/>
      <c r="ATS75" s="75"/>
      <c r="ATT75" s="75"/>
      <c r="ATU75" s="75"/>
      <c r="ATV75" s="75"/>
      <c r="ATW75" s="75"/>
      <c r="ATX75" s="75"/>
      <c r="ATY75" s="75"/>
      <c r="ATZ75" s="75"/>
      <c r="AUA75" s="75"/>
      <c r="AUB75" s="75"/>
      <c r="AUC75" s="75"/>
      <c r="AUD75" s="75"/>
      <c r="AUE75" s="75"/>
      <c r="AUF75" s="75"/>
      <c r="AUG75" s="75"/>
      <c r="AUH75" s="75"/>
      <c r="AUI75" s="75"/>
      <c r="AUJ75" s="75"/>
      <c r="AUK75" s="75"/>
      <c r="AUL75" s="75"/>
      <c r="AUM75" s="75"/>
      <c r="AUN75" s="75"/>
      <c r="AUO75" s="75"/>
      <c r="AUP75" s="75"/>
      <c r="AUQ75" s="75"/>
      <c r="AUR75" s="75"/>
      <c r="AUS75" s="75"/>
      <c r="AUT75" s="75"/>
      <c r="AUU75" s="75"/>
      <c r="AUV75" s="75"/>
      <c r="AUW75" s="75"/>
      <c r="AUX75" s="75"/>
      <c r="AUY75" s="75"/>
      <c r="AUZ75" s="75"/>
      <c r="AVA75" s="75"/>
      <c r="AVB75" s="75"/>
      <c r="AVC75" s="75"/>
      <c r="AVD75" s="75"/>
      <c r="AVE75" s="75"/>
      <c r="AVF75" s="75"/>
      <c r="AVG75" s="75"/>
      <c r="AVH75" s="75"/>
      <c r="AVI75" s="75"/>
      <c r="AVJ75" s="75"/>
      <c r="AVK75" s="75"/>
      <c r="AVL75" s="75"/>
      <c r="AVM75" s="75"/>
      <c r="AVN75" s="75"/>
      <c r="AVO75" s="75"/>
      <c r="AVP75" s="75"/>
      <c r="AVQ75" s="75"/>
      <c r="AVR75" s="75"/>
      <c r="AVS75" s="75"/>
      <c r="AVT75" s="75"/>
      <c r="AVU75" s="75"/>
      <c r="AVV75" s="75"/>
      <c r="AVW75" s="75"/>
      <c r="AVX75" s="75"/>
      <c r="AVY75" s="75"/>
      <c r="AVZ75" s="75"/>
      <c r="AWA75" s="75"/>
      <c r="AWB75" s="75"/>
      <c r="AWC75" s="75"/>
      <c r="AWD75" s="75"/>
      <c r="AWE75" s="75"/>
      <c r="AWF75" s="75"/>
      <c r="AWG75" s="75"/>
      <c r="AWH75" s="75"/>
      <c r="AWI75" s="75"/>
      <c r="AWJ75" s="75"/>
      <c r="AWK75" s="75"/>
      <c r="AWL75" s="75"/>
      <c r="AWM75" s="75"/>
      <c r="AWN75" s="75"/>
      <c r="AWO75" s="75"/>
      <c r="AWP75" s="75"/>
      <c r="AWQ75" s="75"/>
      <c r="AWR75" s="75"/>
      <c r="AWS75" s="75"/>
      <c r="AWT75" s="75"/>
      <c r="AWU75" s="75"/>
      <c r="AWV75" s="75"/>
      <c r="AWW75" s="75"/>
      <c r="AWX75" s="75"/>
      <c r="AWY75" s="75"/>
      <c r="AWZ75" s="75"/>
      <c r="AXA75" s="75"/>
      <c r="AXB75" s="75"/>
      <c r="AXC75" s="75"/>
      <c r="AXD75" s="75"/>
      <c r="AXE75" s="75"/>
      <c r="AXF75" s="75"/>
      <c r="AXG75" s="75"/>
      <c r="AXH75" s="75"/>
      <c r="AXI75" s="75"/>
      <c r="AXJ75" s="75"/>
      <c r="AXK75" s="75"/>
      <c r="AXL75" s="75"/>
      <c r="AXM75" s="75"/>
      <c r="AXN75" s="75"/>
      <c r="AXO75" s="75"/>
      <c r="AXP75" s="75"/>
      <c r="AXQ75" s="75"/>
      <c r="AXR75" s="75"/>
      <c r="AXS75" s="75"/>
      <c r="AXT75" s="75"/>
      <c r="AXU75" s="75"/>
      <c r="AXV75" s="75"/>
      <c r="AXW75" s="75"/>
      <c r="AXX75" s="75"/>
      <c r="AXY75" s="75"/>
      <c r="AXZ75" s="75"/>
      <c r="AYA75" s="75"/>
      <c r="AYB75" s="75"/>
      <c r="AYC75" s="75"/>
      <c r="AYD75" s="75"/>
      <c r="AYE75" s="75"/>
      <c r="AYF75" s="75"/>
      <c r="AYG75" s="75"/>
      <c r="AYH75" s="75"/>
      <c r="AYI75" s="75"/>
      <c r="AYJ75" s="75"/>
      <c r="AYK75" s="75"/>
      <c r="AYL75" s="75"/>
      <c r="AYM75" s="75"/>
      <c r="AYN75" s="75"/>
      <c r="AYO75" s="75"/>
      <c r="AYP75" s="75"/>
      <c r="AYQ75" s="75"/>
      <c r="AYR75" s="75"/>
      <c r="AYS75" s="75"/>
      <c r="AYT75" s="75"/>
      <c r="AYU75" s="75"/>
      <c r="AYV75" s="75"/>
      <c r="AYW75" s="75"/>
      <c r="AYX75" s="75"/>
      <c r="AYY75" s="75"/>
      <c r="AYZ75" s="75"/>
      <c r="AZA75" s="75"/>
      <c r="AZB75" s="75"/>
      <c r="AZC75" s="75"/>
      <c r="AZD75" s="75"/>
      <c r="AZE75" s="75"/>
      <c r="AZF75" s="75"/>
      <c r="AZG75" s="75"/>
      <c r="AZH75" s="75"/>
      <c r="AZI75" s="75"/>
      <c r="AZJ75" s="75"/>
      <c r="AZK75" s="75"/>
      <c r="AZL75" s="75"/>
      <c r="AZM75" s="75"/>
      <c r="AZN75" s="75"/>
      <c r="AZO75" s="75"/>
      <c r="AZP75" s="75"/>
      <c r="AZQ75" s="75"/>
      <c r="AZR75" s="75"/>
      <c r="AZS75" s="75"/>
      <c r="AZT75" s="75"/>
      <c r="AZU75" s="75"/>
      <c r="AZV75" s="75"/>
      <c r="AZW75" s="75"/>
      <c r="AZX75" s="75"/>
      <c r="AZY75" s="75"/>
      <c r="AZZ75" s="75"/>
      <c r="BAA75" s="75"/>
      <c r="BAB75" s="75"/>
      <c r="BAC75" s="75"/>
      <c r="BAD75" s="75"/>
      <c r="BAE75" s="75"/>
      <c r="BAF75" s="75"/>
      <c r="BAG75" s="75"/>
      <c r="BAH75" s="75"/>
      <c r="BAI75" s="75"/>
      <c r="BAJ75" s="75"/>
      <c r="BAK75" s="75"/>
      <c r="BAL75" s="75"/>
      <c r="BAM75" s="75"/>
      <c r="BAN75" s="75"/>
      <c r="BAO75" s="75"/>
      <c r="BAP75" s="75"/>
      <c r="BAQ75" s="75"/>
      <c r="BAR75" s="75"/>
      <c r="BAS75" s="75"/>
      <c r="BAT75" s="75"/>
      <c r="BAU75" s="75"/>
      <c r="BAV75" s="75"/>
      <c r="BAW75" s="75"/>
      <c r="BAX75" s="75"/>
      <c r="BAY75" s="75"/>
      <c r="BAZ75" s="75"/>
      <c r="BBA75" s="75"/>
      <c r="BBB75" s="75"/>
      <c r="BBC75" s="75"/>
      <c r="BBD75" s="75"/>
      <c r="BBE75" s="75"/>
      <c r="BBF75" s="75"/>
      <c r="BBG75" s="75"/>
      <c r="BBH75" s="75"/>
      <c r="BBI75" s="75"/>
      <c r="BBJ75" s="75"/>
      <c r="BBK75" s="75"/>
      <c r="BBL75" s="75"/>
      <c r="BBM75" s="75"/>
      <c r="BBN75" s="75"/>
      <c r="BBO75" s="75"/>
      <c r="BBP75" s="75"/>
      <c r="BBQ75" s="75"/>
      <c r="BBR75" s="75"/>
      <c r="BBS75" s="75"/>
      <c r="BBT75" s="75"/>
      <c r="BBU75" s="75"/>
      <c r="BBV75" s="75"/>
      <c r="BBW75" s="75"/>
      <c r="BBX75" s="75"/>
      <c r="BBY75" s="75"/>
      <c r="BBZ75" s="75"/>
      <c r="BCA75" s="75"/>
      <c r="BCB75" s="75"/>
      <c r="BCC75" s="75"/>
      <c r="BCD75" s="75"/>
      <c r="BCE75" s="75"/>
      <c r="BCF75" s="75"/>
      <c r="BCG75" s="75"/>
      <c r="BCH75" s="75"/>
      <c r="BCI75" s="75"/>
      <c r="BCJ75" s="75"/>
      <c r="BCK75" s="75"/>
      <c r="BCL75" s="75"/>
      <c r="BCM75" s="75"/>
      <c r="BCN75" s="75"/>
      <c r="BCO75" s="75"/>
      <c r="BCP75" s="75"/>
      <c r="BCQ75" s="75"/>
      <c r="BCR75" s="75"/>
      <c r="BCS75" s="75"/>
      <c r="BCT75" s="75"/>
      <c r="BCU75" s="75"/>
      <c r="BCV75" s="75"/>
      <c r="BCW75" s="75"/>
      <c r="BCX75" s="75"/>
      <c r="BCY75" s="75"/>
      <c r="BCZ75" s="75"/>
      <c r="BDA75" s="75"/>
      <c r="BDB75" s="75"/>
      <c r="BDC75" s="75"/>
      <c r="BDD75" s="75"/>
      <c r="BDE75" s="75"/>
      <c r="BDF75" s="75"/>
      <c r="BDG75" s="75"/>
      <c r="BDH75" s="75"/>
      <c r="BDI75" s="75"/>
      <c r="BDJ75" s="75"/>
      <c r="BDK75" s="75"/>
      <c r="BDL75" s="75"/>
      <c r="BDM75" s="75"/>
      <c r="BDN75" s="75"/>
      <c r="BDO75" s="75"/>
      <c r="BDP75" s="75"/>
      <c r="BDQ75" s="75"/>
      <c r="BDR75" s="75"/>
      <c r="BDS75" s="75"/>
      <c r="BDT75" s="75"/>
      <c r="BDU75" s="75"/>
      <c r="BDV75" s="75"/>
      <c r="BDW75" s="75"/>
      <c r="BDX75" s="75"/>
      <c r="BDY75" s="75"/>
      <c r="BDZ75" s="75"/>
      <c r="BEA75" s="75"/>
      <c r="BEB75" s="75"/>
      <c r="BEC75" s="75"/>
      <c r="BED75" s="75"/>
      <c r="BEE75" s="75"/>
      <c r="BEF75" s="75"/>
      <c r="BEG75" s="75"/>
      <c r="BEH75" s="75"/>
      <c r="BEI75" s="75"/>
      <c r="BEJ75" s="75"/>
      <c r="BEK75" s="75"/>
      <c r="BEL75" s="75"/>
      <c r="BEM75" s="75"/>
      <c r="BEN75" s="75"/>
      <c r="BEO75" s="75"/>
      <c r="BEP75" s="75"/>
      <c r="BEQ75" s="75"/>
      <c r="BER75" s="75"/>
      <c r="BES75" s="75"/>
      <c r="BET75" s="75"/>
      <c r="BEU75" s="75"/>
      <c r="BEV75" s="75"/>
      <c r="BEW75" s="75"/>
      <c r="BEX75" s="75"/>
      <c r="BEY75" s="75"/>
      <c r="BEZ75" s="75"/>
      <c r="BFA75" s="75"/>
      <c r="BFB75" s="75"/>
      <c r="BFC75" s="75"/>
      <c r="BFD75" s="75"/>
      <c r="BFE75" s="75"/>
      <c r="BFF75" s="75"/>
      <c r="BFG75" s="75"/>
      <c r="BFH75" s="75"/>
      <c r="BFI75" s="75"/>
      <c r="BFJ75" s="75"/>
      <c r="BFK75" s="75"/>
      <c r="BFL75" s="75"/>
      <c r="BFM75" s="75"/>
      <c r="BFN75" s="75"/>
      <c r="BFO75" s="75"/>
      <c r="BFP75" s="75"/>
      <c r="BFQ75" s="75"/>
      <c r="BFR75" s="75"/>
      <c r="BFS75" s="75"/>
      <c r="BFT75" s="75"/>
      <c r="BFU75" s="75"/>
      <c r="BFV75" s="75"/>
      <c r="BFW75" s="75"/>
      <c r="BFX75" s="75"/>
      <c r="BFY75" s="75"/>
      <c r="BFZ75" s="75"/>
      <c r="BGA75" s="75"/>
      <c r="BGB75" s="75"/>
      <c r="BGC75" s="75"/>
      <c r="BGD75" s="75"/>
      <c r="BGE75" s="75"/>
      <c r="BGF75" s="75"/>
      <c r="BGG75" s="75"/>
      <c r="BGH75" s="75"/>
      <c r="BGI75" s="75"/>
      <c r="BGJ75" s="75"/>
      <c r="BGK75" s="75"/>
      <c r="BGL75" s="75"/>
      <c r="BGM75" s="75"/>
      <c r="BGN75" s="75"/>
      <c r="BGO75" s="75"/>
      <c r="BGP75" s="75"/>
      <c r="BGQ75" s="75"/>
      <c r="BGR75" s="75"/>
      <c r="BGS75" s="75"/>
      <c r="BGT75" s="75"/>
      <c r="BGU75" s="75"/>
      <c r="BGV75" s="75"/>
      <c r="BGW75" s="75"/>
      <c r="BGX75" s="75"/>
      <c r="BGY75" s="75"/>
      <c r="BGZ75" s="75"/>
      <c r="BHA75" s="75"/>
      <c r="BHB75" s="75"/>
      <c r="BHC75" s="75"/>
      <c r="BHD75" s="75"/>
      <c r="BHE75" s="75"/>
      <c r="BHF75" s="75"/>
      <c r="BHG75" s="75"/>
      <c r="BHH75" s="75"/>
      <c r="BHI75" s="75"/>
      <c r="BHJ75" s="75"/>
      <c r="BHK75" s="75"/>
      <c r="BHL75" s="75"/>
      <c r="BHM75" s="75"/>
      <c r="BHN75" s="75"/>
      <c r="BHO75" s="75"/>
      <c r="BHP75" s="75"/>
      <c r="BHQ75" s="75"/>
      <c r="BHR75" s="75"/>
      <c r="BHS75" s="75"/>
      <c r="BHT75" s="75"/>
      <c r="BHU75" s="75"/>
      <c r="BHV75" s="75"/>
      <c r="BHW75" s="75"/>
      <c r="BHX75" s="75"/>
      <c r="BHY75" s="75"/>
      <c r="BHZ75" s="75"/>
      <c r="BIA75" s="75"/>
      <c r="BIB75" s="75"/>
      <c r="BIC75" s="75"/>
      <c r="BID75" s="75"/>
      <c r="BIE75" s="75"/>
      <c r="BIF75" s="75"/>
      <c r="BIG75" s="75"/>
      <c r="BIH75" s="75"/>
      <c r="BII75" s="75"/>
      <c r="BIJ75" s="75"/>
      <c r="BIK75" s="75"/>
      <c r="BIL75" s="75"/>
      <c r="BIM75" s="75"/>
      <c r="BIN75" s="75"/>
      <c r="BIO75" s="75"/>
      <c r="BIP75" s="75"/>
      <c r="BIQ75" s="75"/>
      <c r="BIR75" s="75"/>
      <c r="BIS75" s="75"/>
      <c r="BIT75" s="75"/>
      <c r="BIU75" s="75"/>
      <c r="BIV75" s="75"/>
      <c r="BIW75" s="75"/>
      <c r="BIX75" s="75"/>
      <c r="BIY75" s="75"/>
      <c r="BIZ75" s="75"/>
      <c r="BJA75" s="75"/>
      <c r="BJB75" s="75"/>
      <c r="BJC75" s="75"/>
      <c r="BJD75" s="75"/>
      <c r="BJE75" s="75"/>
      <c r="BJF75" s="75"/>
      <c r="BJG75" s="75"/>
      <c r="BJH75" s="75"/>
      <c r="BJI75" s="75"/>
      <c r="BJJ75" s="75"/>
      <c r="BJK75" s="75"/>
      <c r="BJL75" s="75"/>
      <c r="BJM75" s="75"/>
      <c r="BJN75" s="75"/>
      <c r="BJO75" s="75"/>
      <c r="BJP75" s="75"/>
      <c r="BJQ75" s="75"/>
      <c r="BJR75" s="75"/>
      <c r="BJS75" s="75"/>
      <c r="BJT75" s="75"/>
      <c r="BJU75" s="75"/>
      <c r="BJV75" s="75"/>
      <c r="BJW75" s="75"/>
      <c r="BJX75" s="75"/>
      <c r="BJY75" s="75"/>
      <c r="BJZ75" s="75"/>
      <c r="BKA75" s="75"/>
      <c r="BKB75" s="75"/>
      <c r="BKC75" s="75"/>
      <c r="BKD75" s="75"/>
      <c r="BKE75" s="75"/>
      <c r="BKF75" s="75"/>
      <c r="BKG75" s="75"/>
      <c r="BKH75" s="75"/>
      <c r="BKI75" s="75"/>
      <c r="BKJ75" s="75"/>
      <c r="BKK75" s="75"/>
      <c r="BKL75" s="75"/>
      <c r="BKM75" s="75"/>
      <c r="BKN75" s="75"/>
      <c r="BKO75" s="75"/>
      <c r="BKP75" s="75"/>
      <c r="BKQ75" s="75"/>
      <c r="BKR75" s="75"/>
      <c r="BKS75" s="75"/>
      <c r="BKT75" s="75"/>
      <c r="BKU75" s="75"/>
      <c r="BKV75" s="75"/>
      <c r="BKW75" s="75"/>
      <c r="BKX75" s="75"/>
      <c r="BKY75" s="75"/>
      <c r="BKZ75" s="75"/>
      <c r="BLA75" s="75"/>
      <c r="BLB75" s="75"/>
      <c r="BLC75" s="75"/>
      <c r="BLD75" s="75"/>
      <c r="BLE75" s="75"/>
      <c r="BLF75" s="75"/>
      <c r="BLG75" s="75"/>
      <c r="BLH75" s="75"/>
      <c r="BLI75" s="75"/>
      <c r="BLJ75" s="75"/>
      <c r="BLK75" s="75"/>
      <c r="BLL75" s="75"/>
      <c r="BLM75" s="75"/>
      <c r="BLN75" s="75"/>
      <c r="BLO75" s="75"/>
      <c r="BLP75" s="75"/>
      <c r="BLQ75" s="75"/>
      <c r="BLR75" s="75"/>
      <c r="BLS75" s="75"/>
      <c r="BLT75" s="75"/>
      <c r="BLU75" s="75"/>
      <c r="BLV75" s="75"/>
      <c r="BLW75" s="75"/>
      <c r="BLX75" s="75"/>
      <c r="BLY75" s="75"/>
      <c r="BLZ75" s="75"/>
      <c r="BMA75" s="75"/>
      <c r="BMB75" s="75"/>
      <c r="BMC75" s="75"/>
      <c r="BMD75" s="75"/>
      <c r="BME75" s="75"/>
      <c r="BMF75" s="75"/>
      <c r="BMG75" s="75"/>
      <c r="BMH75" s="75"/>
      <c r="BMI75" s="75"/>
      <c r="BMJ75" s="75"/>
      <c r="BMK75" s="75"/>
      <c r="BML75" s="75"/>
      <c r="BMM75" s="75"/>
      <c r="BMN75" s="75"/>
      <c r="BMO75" s="75"/>
      <c r="BMP75" s="75"/>
      <c r="BMQ75" s="75"/>
      <c r="BMR75" s="75"/>
      <c r="BMS75" s="75"/>
      <c r="BMT75" s="75"/>
      <c r="BMU75" s="75"/>
      <c r="BMV75" s="75"/>
      <c r="BMW75" s="75"/>
      <c r="BMX75" s="75"/>
      <c r="BMY75" s="75"/>
      <c r="BMZ75" s="75"/>
      <c r="BNA75" s="75"/>
      <c r="BNB75" s="75"/>
      <c r="BNC75" s="75"/>
      <c r="BND75" s="75"/>
      <c r="BNE75" s="75"/>
      <c r="BNF75" s="75"/>
      <c r="BNG75" s="75"/>
      <c r="BNH75" s="75"/>
      <c r="BNI75" s="75"/>
      <c r="BNJ75" s="75"/>
      <c r="BNK75" s="75"/>
      <c r="BNL75" s="75"/>
      <c r="BNM75" s="75"/>
      <c r="BNN75" s="75"/>
      <c r="BNO75" s="75"/>
      <c r="BNP75" s="75"/>
      <c r="BNQ75" s="75"/>
      <c r="BNR75" s="75"/>
      <c r="BNS75" s="75"/>
      <c r="BNT75" s="75"/>
      <c r="BNU75" s="75"/>
      <c r="BNV75" s="75"/>
      <c r="BNW75" s="75"/>
      <c r="BNX75" s="75"/>
      <c r="BNY75" s="75"/>
      <c r="BNZ75" s="75"/>
      <c r="BOA75" s="75"/>
      <c r="BOB75" s="75"/>
      <c r="BOC75" s="75"/>
      <c r="BOD75" s="75"/>
      <c r="BOE75" s="75"/>
      <c r="BOF75" s="75"/>
      <c r="BOG75" s="75"/>
      <c r="BOH75" s="75"/>
      <c r="BOI75" s="75"/>
      <c r="BOJ75" s="75"/>
      <c r="BOK75" s="75"/>
      <c r="BOL75" s="75"/>
      <c r="BOM75" s="75"/>
      <c r="BON75" s="75"/>
      <c r="BOO75" s="75"/>
      <c r="BOP75" s="75"/>
      <c r="BOQ75" s="75"/>
      <c r="BOR75" s="75"/>
      <c r="BOS75" s="75"/>
      <c r="BOT75" s="75"/>
      <c r="BOU75" s="75"/>
      <c r="BOV75" s="75"/>
      <c r="BOW75" s="75"/>
      <c r="BOX75" s="75"/>
      <c r="BOY75" s="75"/>
      <c r="BOZ75" s="75"/>
      <c r="BPA75" s="75"/>
      <c r="BPB75" s="75"/>
      <c r="BPC75" s="75"/>
      <c r="BPD75" s="75"/>
      <c r="BPE75" s="75"/>
      <c r="BPF75" s="75"/>
      <c r="BPG75" s="75"/>
      <c r="BPH75" s="75"/>
      <c r="BPI75" s="75"/>
      <c r="BPJ75" s="75"/>
      <c r="BPK75" s="75"/>
      <c r="BPL75" s="75"/>
      <c r="BPM75" s="75"/>
      <c r="BPN75" s="75"/>
      <c r="BPO75" s="75"/>
      <c r="BPP75" s="75"/>
      <c r="BPQ75" s="75"/>
      <c r="BPR75" s="75"/>
      <c r="BPS75" s="75"/>
      <c r="BPT75" s="75"/>
      <c r="BPU75" s="75"/>
      <c r="BPV75" s="75"/>
      <c r="BPW75" s="75"/>
      <c r="BPX75" s="75"/>
      <c r="BPY75" s="75"/>
      <c r="BPZ75" s="75"/>
      <c r="BQA75" s="75"/>
      <c r="BQB75" s="75"/>
      <c r="BQC75" s="75"/>
      <c r="BQD75" s="75"/>
      <c r="BQE75" s="75"/>
      <c r="BQF75" s="75"/>
      <c r="BQG75" s="75"/>
      <c r="BQH75" s="75"/>
      <c r="BQI75" s="75"/>
      <c r="BQJ75" s="75"/>
      <c r="BQK75" s="75"/>
      <c r="BQL75" s="75"/>
      <c r="BQM75" s="75"/>
      <c r="BQN75" s="75"/>
      <c r="BQO75" s="75"/>
      <c r="BQP75" s="75"/>
      <c r="BQQ75" s="75"/>
      <c r="BQR75" s="75"/>
      <c r="BQS75" s="75"/>
      <c r="BQT75" s="75"/>
      <c r="BQU75" s="75"/>
      <c r="BQV75" s="75"/>
      <c r="BQW75" s="75"/>
      <c r="BQX75" s="75"/>
      <c r="BQY75" s="75"/>
      <c r="BQZ75" s="75"/>
      <c r="BRA75" s="75"/>
      <c r="BRB75" s="75"/>
      <c r="BRC75" s="75"/>
      <c r="BRD75" s="75"/>
      <c r="BRE75" s="75"/>
      <c r="BRF75" s="75"/>
      <c r="BRG75" s="75"/>
      <c r="BRH75" s="75"/>
      <c r="BRI75" s="75"/>
      <c r="BRJ75" s="75"/>
      <c r="BRK75" s="75"/>
      <c r="BRL75" s="75"/>
      <c r="BRM75" s="75"/>
      <c r="BRN75" s="75"/>
      <c r="BRO75" s="75"/>
      <c r="BRP75" s="75"/>
      <c r="BRQ75" s="75"/>
      <c r="BRR75" s="75"/>
      <c r="BRS75" s="75"/>
      <c r="BRT75" s="75"/>
      <c r="BRU75" s="75"/>
      <c r="BRV75" s="75"/>
      <c r="BRW75" s="75"/>
      <c r="BRX75" s="75"/>
      <c r="BRY75" s="75"/>
      <c r="BRZ75" s="75"/>
      <c r="BSA75" s="75"/>
      <c r="BSB75" s="75"/>
      <c r="BSC75" s="75"/>
      <c r="BSD75" s="75"/>
      <c r="BSE75" s="75"/>
      <c r="BSF75" s="75"/>
      <c r="BSG75" s="75"/>
      <c r="BSH75" s="75"/>
      <c r="BSI75" s="75"/>
      <c r="BSJ75" s="75"/>
      <c r="BSK75" s="75"/>
      <c r="BSL75" s="75"/>
      <c r="BSM75" s="75"/>
      <c r="BSN75" s="75"/>
      <c r="BSO75" s="75"/>
      <c r="BSP75" s="75"/>
      <c r="BSQ75" s="75"/>
      <c r="BSR75" s="75"/>
      <c r="BSS75" s="75"/>
      <c r="BST75" s="75"/>
      <c r="BSU75" s="75"/>
      <c r="BSV75" s="75"/>
      <c r="BSW75" s="75"/>
      <c r="BSX75" s="75"/>
      <c r="BSY75" s="75"/>
      <c r="BSZ75" s="75"/>
      <c r="BTA75" s="75"/>
      <c r="BTB75" s="75"/>
      <c r="BTC75" s="75"/>
      <c r="BTD75" s="75"/>
      <c r="BTE75" s="75"/>
      <c r="BTF75" s="75"/>
      <c r="BTG75" s="75"/>
      <c r="BTH75" s="75"/>
      <c r="BTI75" s="75"/>
      <c r="BTJ75" s="75"/>
      <c r="BTK75" s="75"/>
      <c r="BTL75" s="75"/>
      <c r="BTM75" s="75"/>
      <c r="BTN75" s="75"/>
      <c r="BTO75" s="75"/>
      <c r="BTP75" s="75"/>
      <c r="BTQ75" s="75"/>
      <c r="BTR75" s="75"/>
      <c r="BTS75" s="75"/>
      <c r="BTT75" s="75"/>
      <c r="BTU75" s="75"/>
      <c r="BTV75" s="75"/>
      <c r="BTW75" s="75"/>
      <c r="BTX75" s="75"/>
      <c r="BTY75" s="75"/>
      <c r="BTZ75" s="75"/>
      <c r="BUA75" s="75"/>
      <c r="BUB75" s="75"/>
      <c r="BUC75" s="75"/>
      <c r="BUD75" s="75"/>
      <c r="BUE75" s="75"/>
      <c r="BUF75" s="75"/>
      <c r="BUG75" s="75"/>
      <c r="BUH75" s="75"/>
      <c r="BUI75" s="75"/>
      <c r="BUJ75" s="75"/>
      <c r="BUK75" s="75"/>
      <c r="BUL75" s="75"/>
      <c r="BUM75" s="75"/>
      <c r="BUN75" s="75"/>
      <c r="BUO75" s="75"/>
      <c r="BUP75" s="75"/>
      <c r="BUQ75" s="75"/>
      <c r="BUR75" s="75"/>
      <c r="BUS75" s="75"/>
      <c r="BUT75" s="75"/>
      <c r="BUU75" s="75"/>
      <c r="BUV75" s="75"/>
      <c r="BUW75" s="75"/>
      <c r="BUX75" s="75"/>
      <c r="BUY75" s="75"/>
      <c r="BUZ75" s="75"/>
      <c r="BVA75" s="75"/>
      <c r="BVB75" s="75"/>
      <c r="BVC75" s="75"/>
      <c r="BVD75" s="75"/>
      <c r="BVE75" s="75"/>
      <c r="BVF75" s="75"/>
      <c r="BVG75" s="75"/>
      <c r="BVH75" s="75"/>
      <c r="BVI75" s="75"/>
      <c r="BVJ75" s="75"/>
      <c r="BVK75" s="75"/>
      <c r="BVL75" s="75"/>
      <c r="BVM75" s="75"/>
      <c r="BVN75" s="75"/>
      <c r="BVO75" s="75"/>
      <c r="BVP75" s="75"/>
      <c r="BVQ75" s="75"/>
      <c r="BVR75" s="75"/>
      <c r="BVS75" s="75"/>
      <c r="BVT75" s="75"/>
      <c r="BVU75" s="75"/>
      <c r="BVV75" s="75"/>
      <c r="BVW75" s="75"/>
      <c r="BVX75" s="75"/>
      <c r="BVY75" s="75"/>
      <c r="BVZ75" s="75"/>
      <c r="BWA75" s="75"/>
      <c r="BWB75" s="75"/>
      <c r="BWC75" s="75"/>
      <c r="BWD75" s="75"/>
      <c r="BWE75" s="75"/>
      <c r="BWF75" s="75"/>
      <c r="BWG75" s="75"/>
      <c r="BWH75" s="75"/>
      <c r="BWI75" s="75"/>
      <c r="BWJ75" s="75"/>
      <c r="BWK75" s="75"/>
      <c r="BWL75" s="75"/>
      <c r="BWM75" s="75"/>
      <c r="BWN75" s="75"/>
      <c r="BWO75" s="75"/>
      <c r="BWP75" s="75"/>
      <c r="BWQ75" s="75"/>
      <c r="BWR75" s="75"/>
      <c r="BWS75" s="75"/>
      <c r="BWT75" s="75"/>
      <c r="BWU75" s="75"/>
      <c r="BWV75" s="75"/>
      <c r="BWW75" s="75"/>
      <c r="BWX75" s="75"/>
      <c r="BWY75" s="75"/>
      <c r="BWZ75" s="75"/>
      <c r="BXA75" s="75"/>
      <c r="BXB75" s="75"/>
      <c r="BXC75" s="75"/>
      <c r="BXD75" s="75"/>
      <c r="BXE75" s="75"/>
      <c r="BXF75" s="75"/>
      <c r="BXG75" s="75"/>
      <c r="BXH75" s="75"/>
      <c r="BXI75" s="75"/>
      <c r="BXJ75" s="75"/>
      <c r="BXK75" s="75"/>
      <c r="BXL75" s="75"/>
      <c r="BXM75" s="75"/>
      <c r="BXN75" s="75"/>
      <c r="BXO75" s="75"/>
      <c r="BXP75" s="75"/>
      <c r="BXQ75" s="75"/>
      <c r="BXR75" s="75"/>
      <c r="BXS75" s="75"/>
      <c r="BXT75" s="75"/>
      <c r="BXU75" s="75"/>
      <c r="BXV75" s="75"/>
      <c r="BXW75" s="75"/>
      <c r="BXX75" s="75"/>
      <c r="BXY75" s="75"/>
      <c r="BXZ75" s="75"/>
      <c r="BYA75" s="75"/>
      <c r="BYB75" s="75"/>
      <c r="BYC75" s="75"/>
      <c r="BYD75" s="75"/>
      <c r="BYE75" s="75"/>
      <c r="BYF75" s="75"/>
      <c r="BYG75" s="75"/>
      <c r="BYH75" s="75"/>
      <c r="BYI75" s="75"/>
      <c r="BYJ75" s="75"/>
      <c r="BYK75" s="75"/>
      <c r="BYL75" s="75"/>
      <c r="BYM75" s="75"/>
      <c r="BYN75" s="75"/>
      <c r="BYO75" s="75"/>
      <c r="BYP75" s="75"/>
      <c r="BYQ75" s="75"/>
      <c r="BYR75" s="75"/>
      <c r="BYS75" s="75"/>
      <c r="BYT75" s="75"/>
      <c r="BYU75" s="75"/>
      <c r="BYV75" s="75"/>
      <c r="BYW75" s="75"/>
      <c r="BYX75" s="75"/>
      <c r="BYY75" s="75"/>
      <c r="BYZ75" s="75"/>
      <c r="BZA75" s="75"/>
      <c r="BZB75" s="75"/>
      <c r="BZC75" s="75"/>
      <c r="BZD75" s="75"/>
      <c r="BZE75" s="75"/>
      <c r="BZF75" s="75"/>
      <c r="BZG75" s="75"/>
      <c r="BZH75" s="75"/>
      <c r="BZI75" s="75"/>
      <c r="BZJ75" s="75"/>
      <c r="BZK75" s="75"/>
      <c r="BZL75" s="75"/>
      <c r="BZM75" s="75"/>
      <c r="BZN75" s="75"/>
      <c r="BZO75" s="75"/>
      <c r="BZP75" s="75"/>
      <c r="BZQ75" s="75"/>
      <c r="BZR75" s="75"/>
      <c r="BZS75" s="75"/>
      <c r="BZT75" s="75"/>
      <c r="BZU75" s="75"/>
      <c r="BZV75" s="75"/>
      <c r="BZW75" s="75"/>
      <c r="BZX75" s="75"/>
      <c r="BZY75" s="75"/>
      <c r="BZZ75" s="75"/>
      <c r="CAA75" s="75"/>
      <c r="CAB75" s="75"/>
      <c r="CAC75" s="75"/>
      <c r="CAD75" s="75"/>
      <c r="CAE75" s="75"/>
      <c r="CAF75" s="75"/>
      <c r="CAG75" s="75"/>
      <c r="CAH75" s="75"/>
      <c r="CAI75" s="75"/>
      <c r="CAJ75" s="75"/>
      <c r="CAK75" s="75"/>
      <c r="CAL75" s="75"/>
      <c r="CAM75" s="75"/>
      <c r="CAN75" s="75"/>
      <c r="CAO75" s="75"/>
      <c r="CAP75" s="75"/>
      <c r="CAQ75" s="75"/>
      <c r="CAR75" s="75"/>
      <c r="CAS75" s="75"/>
      <c r="CAT75" s="75"/>
      <c r="CAU75" s="75"/>
      <c r="CAV75" s="75"/>
      <c r="CAW75" s="75"/>
      <c r="CAX75" s="75"/>
      <c r="CAY75" s="75"/>
      <c r="CAZ75" s="75"/>
      <c r="CBA75" s="75"/>
      <c r="CBB75" s="75"/>
      <c r="CBC75" s="75"/>
      <c r="CBD75" s="75"/>
      <c r="CBE75" s="75"/>
      <c r="CBF75" s="75"/>
      <c r="CBG75" s="75"/>
      <c r="CBH75" s="75"/>
      <c r="CBI75" s="75"/>
      <c r="CBJ75" s="75"/>
      <c r="CBK75" s="75"/>
      <c r="CBL75" s="75"/>
      <c r="CBM75" s="75"/>
      <c r="CBN75" s="75"/>
      <c r="CBO75" s="75"/>
      <c r="CBP75" s="75"/>
      <c r="CBQ75" s="75"/>
      <c r="CBR75" s="75"/>
      <c r="CBS75" s="75"/>
      <c r="CBT75" s="75"/>
      <c r="CBU75" s="75"/>
      <c r="CBV75" s="75"/>
      <c r="CBW75" s="75"/>
      <c r="CBX75" s="75"/>
      <c r="CBY75" s="75"/>
      <c r="CBZ75" s="75"/>
      <c r="CCA75" s="75"/>
      <c r="CCB75" s="75"/>
      <c r="CCC75" s="75"/>
      <c r="CCD75" s="75"/>
      <c r="CCE75" s="75"/>
      <c r="CCF75" s="75"/>
      <c r="CCG75" s="75"/>
      <c r="CCH75" s="75"/>
      <c r="CCI75" s="75"/>
      <c r="CCJ75" s="75"/>
      <c r="CCK75" s="75"/>
      <c r="CCL75" s="75"/>
      <c r="CCM75" s="75"/>
      <c r="CCN75" s="75"/>
      <c r="CCO75" s="75"/>
      <c r="CCP75" s="75"/>
      <c r="CCQ75" s="75"/>
      <c r="CCR75" s="75"/>
      <c r="CCS75" s="75"/>
      <c r="CCT75" s="75"/>
      <c r="CCU75" s="75"/>
      <c r="CCV75" s="75"/>
      <c r="CCW75" s="75"/>
      <c r="CCX75" s="75"/>
      <c r="CCY75" s="75"/>
      <c r="CCZ75" s="75"/>
      <c r="CDA75" s="75"/>
      <c r="CDB75" s="75"/>
      <c r="CDC75" s="75"/>
      <c r="CDD75" s="75"/>
      <c r="CDE75" s="75"/>
      <c r="CDF75" s="75"/>
      <c r="CDG75" s="75"/>
      <c r="CDH75" s="75"/>
      <c r="CDI75" s="75"/>
      <c r="CDJ75" s="75"/>
      <c r="CDK75" s="75"/>
      <c r="CDL75" s="75"/>
      <c r="CDM75" s="75"/>
      <c r="CDN75" s="75"/>
      <c r="CDO75" s="75"/>
      <c r="CDP75" s="75"/>
      <c r="CDQ75" s="75"/>
      <c r="CDR75" s="75"/>
      <c r="CDS75" s="75"/>
      <c r="CDT75" s="75"/>
      <c r="CDU75" s="75"/>
      <c r="CDV75" s="75"/>
      <c r="CDW75" s="75"/>
      <c r="CDX75" s="75"/>
      <c r="CDY75" s="75"/>
      <c r="CDZ75" s="75"/>
      <c r="CEA75" s="75"/>
      <c r="CEB75" s="75"/>
      <c r="CEC75" s="75"/>
      <c r="CED75" s="75"/>
      <c r="CEE75" s="75"/>
      <c r="CEF75" s="75"/>
      <c r="CEG75" s="75"/>
      <c r="CEH75" s="75"/>
      <c r="CEI75" s="75"/>
      <c r="CEJ75" s="75"/>
      <c r="CEK75" s="75"/>
      <c r="CEL75" s="75"/>
      <c r="CEM75" s="75"/>
      <c r="CEN75" s="75"/>
      <c r="CEO75" s="75"/>
      <c r="CEP75" s="75"/>
      <c r="CEQ75" s="75"/>
      <c r="CER75" s="75"/>
      <c r="CES75" s="75"/>
      <c r="CET75" s="75"/>
      <c r="CEU75" s="75"/>
      <c r="CEV75" s="75"/>
      <c r="CEW75" s="75"/>
      <c r="CEX75" s="75"/>
      <c r="CEY75" s="75"/>
      <c r="CEZ75" s="75"/>
      <c r="CFA75" s="75"/>
      <c r="CFB75" s="75"/>
      <c r="CFC75" s="75"/>
      <c r="CFD75" s="75"/>
      <c r="CFE75" s="75"/>
      <c r="CFF75" s="75"/>
      <c r="CFG75" s="75"/>
      <c r="CFH75" s="75"/>
      <c r="CFI75" s="75"/>
      <c r="CFJ75" s="75"/>
      <c r="CFK75" s="75"/>
      <c r="CFL75" s="75"/>
      <c r="CFM75" s="75"/>
      <c r="CFN75" s="75"/>
      <c r="CFO75" s="75"/>
      <c r="CFP75" s="75"/>
      <c r="CFQ75" s="75"/>
      <c r="CFR75" s="75"/>
      <c r="CFS75" s="75"/>
      <c r="CFT75" s="75"/>
      <c r="CFU75" s="75"/>
      <c r="CFV75" s="75"/>
      <c r="CFW75" s="75"/>
      <c r="CFX75" s="75"/>
      <c r="CFY75" s="75"/>
      <c r="CFZ75" s="75"/>
      <c r="CGA75" s="75"/>
      <c r="CGB75" s="75"/>
      <c r="CGC75" s="75"/>
      <c r="CGD75" s="75"/>
      <c r="CGE75" s="75"/>
      <c r="CGF75" s="75"/>
      <c r="CGG75" s="75"/>
      <c r="CGH75" s="75"/>
      <c r="CGI75" s="75"/>
      <c r="CGJ75" s="75"/>
      <c r="CGK75" s="75"/>
      <c r="CGL75" s="75"/>
      <c r="CGM75" s="75"/>
      <c r="CGN75" s="75"/>
      <c r="CGO75" s="75"/>
      <c r="CGP75" s="75"/>
      <c r="CGQ75" s="75"/>
      <c r="CGR75" s="75"/>
      <c r="CGS75" s="75"/>
      <c r="CGT75" s="75"/>
      <c r="CGU75" s="75"/>
      <c r="CGV75" s="75"/>
      <c r="CGW75" s="75"/>
      <c r="CGX75" s="75"/>
      <c r="CGY75" s="75"/>
      <c r="CGZ75" s="75"/>
      <c r="CHA75" s="75"/>
      <c r="CHB75" s="75"/>
      <c r="CHC75" s="75"/>
      <c r="CHD75" s="75"/>
      <c r="CHE75" s="75"/>
      <c r="CHF75" s="75"/>
      <c r="CHG75" s="75"/>
      <c r="CHH75" s="75"/>
      <c r="CHI75" s="75"/>
      <c r="CHJ75" s="75"/>
      <c r="CHK75" s="75"/>
      <c r="CHL75" s="75"/>
      <c r="CHM75" s="75"/>
      <c r="CHN75" s="75"/>
      <c r="CHO75" s="75"/>
      <c r="CHP75" s="75"/>
      <c r="CHQ75" s="75"/>
      <c r="CHR75" s="75"/>
      <c r="CHS75" s="75"/>
      <c r="CHT75" s="75"/>
      <c r="CHU75" s="75"/>
      <c r="CHV75" s="75"/>
      <c r="CHW75" s="75"/>
      <c r="CHX75" s="75"/>
      <c r="CHY75" s="75"/>
      <c r="CHZ75" s="75"/>
      <c r="CIA75" s="75"/>
      <c r="CIB75" s="75"/>
      <c r="CIC75" s="75"/>
      <c r="CID75" s="75"/>
      <c r="CIE75" s="75"/>
      <c r="CIF75" s="75"/>
      <c r="CIG75" s="75"/>
      <c r="CIH75" s="75"/>
      <c r="CII75" s="75"/>
      <c r="CIJ75" s="75"/>
      <c r="CIK75" s="75"/>
      <c r="CIL75" s="75"/>
      <c r="CIM75" s="75"/>
      <c r="CIN75" s="75"/>
      <c r="CIO75" s="75"/>
      <c r="CIP75" s="75"/>
      <c r="CIQ75" s="75"/>
      <c r="CIR75" s="75"/>
      <c r="CIS75" s="75"/>
      <c r="CIT75" s="75"/>
      <c r="CIU75" s="75"/>
      <c r="CIV75" s="75"/>
      <c r="CIW75" s="75"/>
      <c r="CIX75" s="75"/>
      <c r="CIY75" s="75"/>
      <c r="CIZ75" s="75"/>
      <c r="CJA75" s="75"/>
      <c r="CJB75" s="75"/>
      <c r="CJC75" s="75"/>
      <c r="CJD75" s="75"/>
      <c r="CJE75" s="75"/>
      <c r="CJF75" s="75"/>
      <c r="CJG75" s="75"/>
      <c r="CJH75" s="75"/>
      <c r="CJI75" s="75"/>
      <c r="CJJ75" s="75"/>
      <c r="CJK75" s="75"/>
      <c r="CJL75" s="75"/>
      <c r="CJM75" s="75"/>
      <c r="CJN75" s="75"/>
      <c r="CJO75" s="75"/>
      <c r="CJP75" s="75"/>
      <c r="CJQ75" s="75"/>
      <c r="CJR75" s="75"/>
      <c r="CJS75" s="75"/>
      <c r="CJT75" s="75"/>
      <c r="CJU75" s="75"/>
      <c r="CJV75" s="75"/>
      <c r="CJW75" s="75"/>
      <c r="CJX75" s="75"/>
      <c r="CJY75" s="75"/>
      <c r="CJZ75" s="75"/>
      <c r="CKA75" s="75"/>
      <c r="CKB75" s="75"/>
      <c r="CKC75" s="75"/>
      <c r="CKD75" s="75"/>
      <c r="CKE75" s="75"/>
      <c r="CKF75" s="75"/>
      <c r="CKG75" s="75"/>
      <c r="CKH75" s="75"/>
      <c r="CKI75" s="75"/>
      <c r="CKJ75" s="75"/>
      <c r="CKK75" s="75"/>
      <c r="CKL75" s="75"/>
      <c r="CKM75" s="75"/>
      <c r="CKN75" s="75"/>
      <c r="CKO75" s="75"/>
      <c r="CKP75" s="75"/>
      <c r="CKQ75" s="75"/>
      <c r="CKR75" s="75"/>
      <c r="CKS75" s="75"/>
      <c r="CKT75" s="75"/>
      <c r="CKU75" s="75"/>
      <c r="CKV75" s="75"/>
      <c r="CKW75" s="75"/>
      <c r="CKX75" s="75"/>
      <c r="CKY75" s="75"/>
      <c r="CKZ75" s="75"/>
      <c r="CLA75" s="75"/>
      <c r="CLB75" s="75"/>
      <c r="CLC75" s="75"/>
      <c r="CLD75" s="75"/>
      <c r="CLE75" s="75"/>
      <c r="CLF75" s="75"/>
      <c r="CLG75" s="75"/>
      <c r="CLH75" s="75"/>
      <c r="CLI75" s="75"/>
      <c r="CLJ75" s="75"/>
      <c r="CLK75" s="75"/>
      <c r="CLL75" s="75"/>
      <c r="CLM75" s="75"/>
      <c r="CLN75" s="75"/>
      <c r="CLO75" s="75"/>
      <c r="CLP75" s="75"/>
      <c r="CLQ75" s="75"/>
      <c r="CLR75" s="75"/>
      <c r="CLS75" s="75"/>
      <c r="CLT75" s="75"/>
      <c r="CLU75" s="75"/>
      <c r="CLV75" s="75"/>
      <c r="CLW75" s="75"/>
      <c r="CLX75" s="75"/>
      <c r="CLY75" s="75"/>
      <c r="CLZ75" s="75"/>
      <c r="CMA75" s="75"/>
      <c r="CMB75" s="75"/>
      <c r="CMC75" s="75"/>
      <c r="CMD75" s="75"/>
      <c r="CME75" s="75"/>
      <c r="CMF75" s="75"/>
      <c r="CMG75" s="75"/>
      <c r="CMH75" s="75"/>
      <c r="CMI75" s="75"/>
      <c r="CMJ75" s="75"/>
      <c r="CMK75" s="75"/>
      <c r="CML75" s="75"/>
      <c r="CMM75" s="75"/>
      <c r="CMN75" s="75"/>
      <c r="CMO75" s="75"/>
      <c r="CMP75" s="75"/>
      <c r="CMQ75" s="75"/>
      <c r="CMR75" s="75"/>
      <c r="CMS75" s="75"/>
      <c r="CMT75" s="75"/>
      <c r="CMU75" s="75"/>
      <c r="CMV75" s="75"/>
      <c r="CMW75" s="75"/>
      <c r="CMX75" s="75"/>
      <c r="CMY75" s="75"/>
      <c r="CMZ75" s="75"/>
      <c r="CNA75" s="75"/>
      <c r="CNB75" s="75"/>
      <c r="CNC75" s="75"/>
      <c r="CND75" s="75"/>
      <c r="CNE75" s="75"/>
      <c r="CNF75" s="75"/>
      <c r="CNG75" s="75"/>
      <c r="CNH75" s="75"/>
      <c r="CNI75" s="75"/>
      <c r="CNJ75" s="75"/>
      <c r="CNK75" s="75"/>
      <c r="CNL75" s="75"/>
      <c r="CNM75" s="75"/>
      <c r="CNN75" s="75"/>
      <c r="CNO75" s="75"/>
      <c r="CNP75" s="75"/>
      <c r="CNQ75" s="75"/>
      <c r="CNR75" s="75"/>
      <c r="CNS75" s="75"/>
      <c r="CNT75" s="75"/>
      <c r="CNU75" s="75"/>
      <c r="CNV75" s="75"/>
      <c r="CNW75" s="75"/>
      <c r="CNX75" s="75"/>
      <c r="CNY75" s="75"/>
      <c r="CNZ75" s="75"/>
      <c r="COA75" s="75"/>
      <c r="COB75" s="75"/>
      <c r="COC75" s="75"/>
      <c r="COD75" s="75"/>
      <c r="COE75" s="75"/>
      <c r="COF75" s="75"/>
      <c r="COG75" s="75"/>
      <c r="COH75" s="75"/>
      <c r="COI75" s="75"/>
      <c r="COJ75" s="75"/>
      <c r="COK75" s="75"/>
      <c r="COL75" s="75"/>
      <c r="COM75" s="75"/>
      <c r="CON75" s="75"/>
      <c r="COO75" s="75"/>
      <c r="COP75" s="75"/>
      <c r="COQ75" s="75"/>
      <c r="COR75" s="75"/>
      <c r="COS75" s="75"/>
      <c r="COT75" s="75"/>
      <c r="COU75" s="75"/>
      <c r="COV75" s="75"/>
      <c r="COW75" s="75"/>
      <c r="COX75" s="75"/>
      <c r="COY75" s="75"/>
      <c r="COZ75" s="75"/>
      <c r="CPA75" s="75"/>
      <c r="CPB75" s="75"/>
      <c r="CPC75" s="75"/>
      <c r="CPD75" s="75"/>
      <c r="CPE75" s="75"/>
      <c r="CPF75" s="75"/>
      <c r="CPG75" s="75"/>
      <c r="CPH75" s="75"/>
      <c r="CPI75" s="75"/>
      <c r="CPJ75" s="75"/>
      <c r="CPK75" s="75"/>
      <c r="CPL75" s="75"/>
      <c r="CPM75" s="75"/>
      <c r="CPN75" s="75"/>
      <c r="CPO75" s="75"/>
      <c r="CPP75" s="75"/>
      <c r="CPQ75" s="75"/>
      <c r="CPR75" s="75"/>
      <c r="CPS75" s="75"/>
      <c r="CPT75" s="75"/>
      <c r="CPU75" s="75"/>
      <c r="CPV75" s="75"/>
      <c r="CPW75" s="75"/>
      <c r="CPX75" s="75"/>
      <c r="CPY75" s="75"/>
      <c r="CPZ75" s="75"/>
      <c r="CQA75" s="75"/>
      <c r="CQB75" s="75"/>
      <c r="CQC75" s="75"/>
      <c r="CQD75" s="75"/>
      <c r="CQE75" s="75"/>
      <c r="CQF75" s="75"/>
      <c r="CQG75" s="75"/>
      <c r="CQH75" s="75"/>
      <c r="CQI75" s="75"/>
      <c r="CQJ75" s="75"/>
      <c r="CQK75" s="75"/>
      <c r="CQL75" s="75"/>
      <c r="CQM75" s="75"/>
      <c r="CQN75" s="75"/>
      <c r="CQO75" s="75"/>
      <c r="CQP75" s="75"/>
      <c r="CQQ75" s="75"/>
      <c r="CQR75" s="75"/>
      <c r="CQS75" s="75"/>
      <c r="CQT75" s="75"/>
      <c r="CQU75" s="75"/>
      <c r="CQV75" s="75"/>
      <c r="CQW75" s="75"/>
      <c r="CQX75" s="75"/>
      <c r="CQY75" s="75"/>
      <c r="CQZ75" s="75"/>
      <c r="CRA75" s="75"/>
      <c r="CRB75" s="75"/>
      <c r="CRC75" s="75"/>
      <c r="CRD75" s="75"/>
      <c r="CRE75" s="75"/>
      <c r="CRF75" s="75"/>
      <c r="CRG75" s="75"/>
      <c r="CRH75" s="75"/>
      <c r="CRI75" s="75"/>
      <c r="CRJ75" s="75"/>
      <c r="CRK75" s="75"/>
      <c r="CRL75" s="75"/>
      <c r="CRM75" s="75"/>
      <c r="CRN75" s="75"/>
      <c r="CRO75" s="75"/>
      <c r="CRP75" s="75"/>
      <c r="CRQ75" s="75"/>
      <c r="CRR75" s="75"/>
      <c r="CRS75" s="75"/>
      <c r="CRT75" s="75"/>
      <c r="CRU75" s="75"/>
      <c r="CRV75" s="75"/>
      <c r="CRW75" s="75"/>
      <c r="CRX75" s="75"/>
      <c r="CRY75" s="75"/>
      <c r="CRZ75" s="75"/>
      <c r="CSA75" s="75"/>
      <c r="CSB75" s="75"/>
      <c r="CSC75" s="75"/>
      <c r="CSD75" s="75"/>
      <c r="CSE75" s="75"/>
      <c r="CSF75" s="75"/>
      <c r="CSG75" s="75"/>
      <c r="CSH75" s="75"/>
      <c r="CSI75" s="75"/>
      <c r="CSJ75" s="75"/>
      <c r="CSK75" s="75"/>
      <c r="CSL75" s="75"/>
      <c r="CSM75" s="75"/>
      <c r="CSN75" s="75"/>
      <c r="CSO75" s="75"/>
      <c r="CSP75" s="75"/>
      <c r="CSQ75" s="75"/>
      <c r="CSR75" s="75"/>
      <c r="CSS75" s="75"/>
      <c r="CST75" s="75"/>
      <c r="CSU75" s="75"/>
      <c r="CSV75" s="75"/>
      <c r="CSW75" s="75"/>
      <c r="CSX75" s="75"/>
      <c r="CSY75" s="75"/>
      <c r="CSZ75" s="75"/>
      <c r="CTA75" s="75"/>
      <c r="CTB75" s="75"/>
      <c r="CTC75" s="75"/>
      <c r="CTD75" s="75"/>
      <c r="CTE75" s="75"/>
      <c r="CTF75" s="75"/>
      <c r="CTG75" s="75"/>
      <c r="CTH75" s="75"/>
      <c r="CTI75" s="75"/>
      <c r="CTJ75" s="75"/>
      <c r="CTK75" s="75"/>
      <c r="CTL75" s="75"/>
      <c r="CTM75" s="75"/>
      <c r="CTN75" s="75"/>
      <c r="CTO75" s="75"/>
      <c r="CTP75" s="75"/>
      <c r="CTQ75" s="75"/>
      <c r="CTR75" s="75"/>
      <c r="CTS75" s="75"/>
      <c r="CTT75" s="75"/>
      <c r="CTU75" s="75"/>
      <c r="CTV75" s="75"/>
      <c r="CTW75" s="75"/>
      <c r="CTX75" s="75"/>
      <c r="CTY75" s="75"/>
      <c r="CTZ75" s="75"/>
      <c r="CUA75" s="75"/>
      <c r="CUB75" s="75"/>
      <c r="CUC75" s="75"/>
      <c r="CUD75" s="75"/>
      <c r="CUE75" s="75"/>
      <c r="CUF75" s="75"/>
      <c r="CUG75" s="75"/>
      <c r="CUH75" s="75"/>
      <c r="CUI75" s="75"/>
      <c r="CUJ75" s="75"/>
      <c r="CUK75" s="75"/>
      <c r="CUL75" s="75"/>
      <c r="CUM75" s="75"/>
      <c r="CUN75" s="75"/>
      <c r="CUO75" s="75"/>
      <c r="CUP75" s="75"/>
      <c r="CUQ75" s="75"/>
      <c r="CUR75" s="75"/>
      <c r="CUS75" s="75"/>
      <c r="CUT75" s="75"/>
      <c r="CUU75" s="75"/>
      <c r="CUV75" s="75"/>
      <c r="CUW75" s="75"/>
      <c r="CUX75" s="75"/>
      <c r="CUY75" s="75"/>
      <c r="CUZ75" s="75"/>
      <c r="CVA75" s="75"/>
      <c r="CVB75" s="75"/>
      <c r="CVC75" s="75"/>
      <c r="CVD75" s="75"/>
      <c r="CVE75" s="75"/>
      <c r="CVF75" s="75"/>
      <c r="CVG75" s="75"/>
      <c r="CVH75" s="75"/>
      <c r="CVI75" s="75"/>
      <c r="CVJ75" s="75"/>
      <c r="CVK75" s="75"/>
      <c r="CVL75" s="75"/>
      <c r="CVM75" s="75"/>
      <c r="CVN75" s="75"/>
      <c r="CVO75" s="75"/>
      <c r="CVP75" s="75"/>
      <c r="CVQ75" s="75"/>
      <c r="CVR75" s="75"/>
      <c r="CVS75" s="75"/>
      <c r="CVT75" s="75"/>
      <c r="CVU75" s="75"/>
      <c r="CVV75" s="75"/>
      <c r="CVW75" s="75"/>
      <c r="CVX75" s="75"/>
      <c r="CVY75" s="75"/>
      <c r="CVZ75" s="75"/>
      <c r="CWA75" s="75"/>
      <c r="CWB75" s="75"/>
      <c r="CWC75" s="75"/>
      <c r="CWD75" s="75"/>
      <c r="CWE75" s="75"/>
      <c r="CWF75" s="75"/>
      <c r="CWG75" s="75"/>
      <c r="CWH75" s="75"/>
      <c r="CWI75" s="75"/>
      <c r="CWJ75" s="75"/>
      <c r="CWK75" s="75"/>
      <c r="CWL75" s="75"/>
      <c r="CWM75" s="75"/>
      <c r="CWN75" s="75"/>
      <c r="CWO75" s="75"/>
      <c r="CWP75" s="75"/>
      <c r="CWQ75" s="75"/>
      <c r="CWR75" s="75"/>
      <c r="CWS75" s="75"/>
      <c r="CWT75" s="75"/>
      <c r="CWU75" s="75"/>
      <c r="CWV75" s="75"/>
      <c r="CWW75" s="75"/>
      <c r="CWX75" s="75"/>
      <c r="CWY75" s="75"/>
      <c r="CWZ75" s="75"/>
      <c r="CXA75" s="75"/>
      <c r="CXB75" s="75"/>
      <c r="CXC75" s="75"/>
      <c r="CXD75" s="75"/>
      <c r="CXE75" s="75"/>
      <c r="CXF75" s="75"/>
      <c r="CXG75" s="75"/>
      <c r="CXH75" s="75"/>
      <c r="CXI75" s="75"/>
      <c r="CXJ75" s="75"/>
      <c r="CXK75" s="75"/>
      <c r="CXL75" s="75"/>
      <c r="CXM75" s="75"/>
      <c r="CXN75" s="75"/>
      <c r="CXO75" s="75"/>
      <c r="CXP75" s="75"/>
      <c r="CXQ75" s="75"/>
      <c r="CXR75" s="75"/>
      <c r="CXS75" s="75"/>
      <c r="CXT75" s="75"/>
      <c r="CXU75" s="75"/>
      <c r="CXV75" s="75"/>
      <c r="CXW75" s="75"/>
      <c r="CXX75" s="75"/>
      <c r="CXY75" s="75"/>
      <c r="CXZ75" s="75"/>
      <c r="CYA75" s="75"/>
      <c r="CYB75" s="75"/>
      <c r="CYC75" s="75"/>
      <c r="CYD75" s="75"/>
      <c r="CYE75" s="75"/>
      <c r="CYF75" s="75"/>
      <c r="CYG75" s="75"/>
      <c r="CYH75" s="75"/>
      <c r="CYI75" s="75"/>
      <c r="CYJ75" s="75"/>
      <c r="CYK75" s="75"/>
      <c r="CYL75" s="75"/>
      <c r="CYM75" s="75"/>
      <c r="CYN75" s="75"/>
      <c r="CYO75" s="75"/>
      <c r="CYP75" s="75"/>
      <c r="CYQ75" s="75"/>
      <c r="CYR75" s="75"/>
      <c r="CYS75" s="75"/>
      <c r="CYT75" s="75"/>
      <c r="CYU75" s="75"/>
      <c r="CYV75" s="75"/>
      <c r="CYW75" s="75"/>
      <c r="CYX75" s="75"/>
      <c r="CYY75" s="75"/>
      <c r="CYZ75" s="75"/>
      <c r="CZA75" s="75"/>
      <c r="CZB75" s="75"/>
      <c r="CZC75" s="75"/>
      <c r="CZD75" s="75"/>
      <c r="CZE75" s="75"/>
      <c r="CZF75" s="75"/>
      <c r="CZG75" s="75"/>
      <c r="CZH75" s="75"/>
      <c r="CZI75" s="75"/>
      <c r="CZJ75" s="75"/>
      <c r="CZK75" s="75"/>
      <c r="CZL75" s="75"/>
      <c r="CZM75" s="75"/>
      <c r="CZN75" s="75"/>
      <c r="CZO75" s="75"/>
      <c r="CZP75" s="75"/>
      <c r="CZQ75" s="75"/>
      <c r="CZR75" s="75"/>
      <c r="CZS75" s="75"/>
      <c r="CZT75" s="75"/>
      <c r="CZU75" s="75"/>
      <c r="CZV75" s="75"/>
      <c r="CZW75" s="75"/>
      <c r="CZX75" s="75"/>
      <c r="CZY75" s="75"/>
      <c r="CZZ75" s="75"/>
      <c r="DAA75" s="75"/>
      <c r="DAB75" s="75"/>
      <c r="DAC75" s="75"/>
      <c r="DAD75" s="75"/>
      <c r="DAE75" s="75"/>
      <c r="DAF75" s="75"/>
      <c r="DAG75" s="75"/>
      <c r="DAH75" s="75"/>
      <c r="DAI75" s="75"/>
      <c r="DAJ75" s="75"/>
      <c r="DAK75" s="75"/>
      <c r="DAL75" s="75"/>
      <c r="DAM75" s="75"/>
      <c r="DAN75" s="75"/>
      <c r="DAO75" s="75"/>
      <c r="DAP75" s="75"/>
      <c r="DAQ75" s="75"/>
      <c r="DAR75" s="75"/>
      <c r="DAS75" s="75"/>
      <c r="DAT75" s="75"/>
      <c r="DAU75" s="75"/>
      <c r="DAV75" s="75"/>
      <c r="DAW75" s="75"/>
      <c r="DAX75" s="75"/>
      <c r="DAY75" s="75"/>
      <c r="DAZ75" s="75"/>
      <c r="DBA75" s="75"/>
      <c r="DBB75" s="75"/>
      <c r="DBC75" s="75"/>
      <c r="DBD75" s="75"/>
      <c r="DBE75" s="75"/>
      <c r="DBF75" s="75"/>
      <c r="DBG75" s="75"/>
      <c r="DBH75" s="75"/>
      <c r="DBI75" s="75"/>
      <c r="DBJ75" s="75"/>
      <c r="DBK75" s="75"/>
      <c r="DBL75" s="75"/>
      <c r="DBM75" s="75"/>
      <c r="DBN75" s="75"/>
      <c r="DBO75" s="75"/>
      <c r="DBP75" s="75"/>
      <c r="DBQ75" s="75"/>
      <c r="DBR75" s="75"/>
      <c r="DBS75" s="75"/>
      <c r="DBT75" s="75"/>
      <c r="DBU75" s="75"/>
      <c r="DBV75" s="75"/>
      <c r="DBW75" s="75"/>
      <c r="DBX75" s="75"/>
      <c r="DBY75" s="75"/>
      <c r="DBZ75" s="75"/>
      <c r="DCA75" s="75"/>
      <c r="DCB75" s="75"/>
      <c r="DCC75" s="75"/>
      <c r="DCD75" s="75"/>
      <c r="DCE75" s="75"/>
      <c r="DCF75" s="75"/>
      <c r="DCG75" s="75"/>
      <c r="DCH75" s="75"/>
      <c r="DCI75" s="75"/>
      <c r="DCJ75" s="75"/>
      <c r="DCK75" s="75"/>
      <c r="DCL75" s="75"/>
      <c r="DCM75" s="75"/>
      <c r="DCN75" s="75"/>
      <c r="DCO75" s="75"/>
      <c r="DCP75" s="75"/>
      <c r="DCQ75" s="75"/>
      <c r="DCR75" s="75"/>
      <c r="DCS75" s="75"/>
      <c r="DCT75" s="75"/>
      <c r="DCU75" s="75"/>
      <c r="DCV75" s="75"/>
      <c r="DCW75" s="75"/>
      <c r="DCX75" s="75"/>
      <c r="DCY75" s="75"/>
      <c r="DCZ75" s="75"/>
      <c r="DDA75" s="75"/>
      <c r="DDB75" s="75"/>
      <c r="DDC75" s="75"/>
      <c r="DDD75" s="75"/>
      <c r="DDE75" s="75"/>
      <c r="DDF75" s="75"/>
      <c r="DDG75" s="75"/>
      <c r="DDH75" s="75"/>
      <c r="DDI75" s="75"/>
      <c r="DDJ75" s="75"/>
      <c r="DDK75" s="75"/>
      <c r="DDL75" s="75"/>
      <c r="DDM75" s="75"/>
      <c r="DDN75" s="75"/>
      <c r="DDO75" s="75"/>
      <c r="DDP75" s="75"/>
      <c r="DDQ75" s="75"/>
      <c r="DDR75" s="75"/>
      <c r="DDS75" s="75"/>
      <c r="DDT75" s="75"/>
      <c r="DDU75" s="75"/>
      <c r="DDV75" s="75"/>
      <c r="DDW75" s="75"/>
      <c r="DDX75" s="75"/>
      <c r="DDY75" s="75"/>
      <c r="DDZ75" s="75"/>
      <c r="DEA75" s="75"/>
      <c r="DEB75" s="75"/>
      <c r="DEC75" s="75"/>
      <c r="DED75" s="75"/>
      <c r="DEE75" s="75"/>
      <c r="DEF75" s="75"/>
      <c r="DEG75" s="75"/>
      <c r="DEH75" s="75"/>
      <c r="DEI75" s="75"/>
      <c r="DEJ75" s="75"/>
      <c r="DEK75" s="75"/>
      <c r="DEL75" s="75"/>
      <c r="DEM75" s="75"/>
      <c r="DEN75" s="75"/>
      <c r="DEO75" s="75"/>
      <c r="DEP75" s="75"/>
      <c r="DEQ75" s="75"/>
      <c r="DER75" s="75"/>
      <c r="DES75" s="75"/>
      <c r="DET75" s="75"/>
      <c r="DEU75" s="75"/>
      <c r="DEV75" s="75"/>
      <c r="DEW75" s="75"/>
      <c r="DEX75" s="75"/>
      <c r="DEY75" s="75"/>
      <c r="DEZ75" s="75"/>
      <c r="DFA75" s="75"/>
      <c r="DFB75" s="75"/>
      <c r="DFC75" s="75"/>
      <c r="DFD75" s="75"/>
      <c r="DFE75" s="75"/>
      <c r="DFF75" s="75"/>
      <c r="DFG75" s="75"/>
      <c r="DFH75" s="75"/>
      <c r="DFI75" s="75"/>
      <c r="DFJ75" s="75"/>
      <c r="DFK75" s="75"/>
      <c r="DFL75" s="75"/>
      <c r="DFM75" s="75"/>
      <c r="DFN75" s="75"/>
      <c r="DFO75" s="75"/>
      <c r="DFP75" s="75"/>
      <c r="DFQ75" s="75"/>
      <c r="DFR75" s="75"/>
      <c r="DFS75" s="75"/>
      <c r="DFT75" s="75"/>
      <c r="DFU75" s="75"/>
      <c r="DFV75" s="75"/>
      <c r="DFW75" s="75"/>
      <c r="DFX75" s="75"/>
      <c r="DFY75" s="75"/>
      <c r="DFZ75" s="75"/>
      <c r="DGA75" s="75"/>
      <c r="DGB75" s="75"/>
      <c r="DGC75" s="75"/>
      <c r="DGD75" s="75"/>
      <c r="DGE75" s="75"/>
      <c r="DGF75" s="75"/>
      <c r="DGG75" s="75"/>
      <c r="DGH75" s="75"/>
      <c r="DGI75" s="75"/>
      <c r="DGJ75" s="75"/>
      <c r="DGK75" s="75"/>
      <c r="DGL75" s="75"/>
      <c r="DGM75" s="75"/>
      <c r="DGN75" s="75"/>
      <c r="DGO75" s="75"/>
      <c r="DGP75" s="75"/>
      <c r="DGQ75" s="75"/>
      <c r="DGR75" s="75"/>
      <c r="DGS75" s="75"/>
      <c r="DGT75" s="75"/>
      <c r="DGU75" s="75"/>
      <c r="DGV75" s="75"/>
      <c r="DGW75" s="75"/>
      <c r="DGX75" s="75"/>
      <c r="DGY75" s="75"/>
      <c r="DGZ75" s="75"/>
      <c r="DHA75" s="75"/>
      <c r="DHB75" s="75"/>
      <c r="DHC75" s="75"/>
      <c r="DHD75" s="75"/>
      <c r="DHE75" s="75"/>
      <c r="DHF75" s="75"/>
      <c r="DHG75" s="75"/>
      <c r="DHH75" s="75"/>
      <c r="DHI75" s="75"/>
      <c r="DHJ75" s="75"/>
      <c r="DHK75" s="75"/>
      <c r="DHL75" s="75"/>
      <c r="DHM75" s="75"/>
      <c r="DHN75" s="75"/>
      <c r="DHO75" s="75"/>
      <c r="DHP75" s="75"/>
      <c r="DHQ75" s="75"/>
      <c r="DHR75" s="75"/>
      <c r="DHS75" s="75"/>
      <c r="DHT75" s="75"/>
      <c r="DHU75" s="75"/>
      <c r="DHV75" s="75"/>
      <c r="DHW75" s="75"/>
      <c r="DHX75" s="75"/>
      <c r="DHY75" s="75"/>
      <c r="DHZ75" s="75"/>
      <c r="DIA75" s="75"/>
      <c r="DIB75" s="75"/>
      <c r="DIC75" s="75"/>
      <c r="DID75" s="75"/>
      <c r="DIE75" s="75"/>
      <c r="DIF75" s="75"/>
      <c r="DIG75" s="75"/>
      <c r="DIH75" s="75"/>
      <c r="DII75" s="75"/>
      <c r="DIJ75" s="75"/>
      <c r="DIK75" s="75"/>
      <c r="DIL75" s="75"/>
      <c r="DIM75" s="75"/>
      <c r="DIN75" s="75"/>
      <c r="DIO75" s="75"/>
      <c r="DIP75" s="75"/>
      <c r="DIQ75" s="75"/>
      <c r="DIR75" s="75"/>
      <c r="DIS75" s="75"/>
      <c r="DIT75" s="75"/>
      <c r="DIU75" s="75"/>
      <c r="DIV75" s="75"/>
      <c r="DIW75" s="75"/>
      <c r="DIX75" s="75"/>
      <c r="DIY75" s="75"/>
      <c r="DIZ75" s="75"/>
      <c r="DJA75" s="75"/>
      <c r="DJB75" s="75"/>
      <c r="DJC75" s="75"/>
      <c r="DJD75" s="75"/>
      <c r="DJE75" s="75"/>
      <c r="DJF75" s="75"/>
      <c r="DJG75" s="75"/>
      <c r="DJH75" s="75"/>
      <c r="DJI75" s="75"/>
      <c r="DJJ75" s="75"/>
      <c r="DJK75" s="75"/>
      <c r="DJL75" s="75"/>
      <c r="DJM75" s="75"/>
      <c r="DJN75" s="75"/>
      <c r="DJO75" s="75"/>
      <c r="DJP75" s="75"/>
      <c r="DJQ75" s="75"/>
      <c r="DJR75" s="75"/>
      <c r="DJS75" s="75"/>
      <c r="DJT75" s="75"/>
      <c r="DJU75" s="75"/>
      <c r="DJV75" s="75"/>
      <c r="DJW75" s="75"/>
      <c r="DJX75" s="75"/>
      <c r="DJY75" s="75"/>
      <c r="DJZ75" s="75"/>
      <c r="DKA75" s="75"/>
      <c r="DKB75" s="75"/>
      <c r="DKC75" s="75"/>
      <c r="DKD75" s="75"/>
      <c r="DKE75" s="75"/>
      <c r="DKF75" s="75"/>
      <c r="DKG75" s="75"/>
      <c r="DKH75" s="75"/>
      <c r="DKI75" s="75"/>
      <c r="DKJ75" s="75"/>
      <c r="DKK75" s="75"/>
      <c r="DKL75" s="75"/>
      <c r="DKM75" s="75"/>
      <c r="DKN75" s="75"/>
      <c r="DKO75" s="75"/>
      <c r="DKP75" s="75"/>
      <c r="DKQ75" s="75"/>
      <c r="DKR75" s="75"/>
      <c r="DKS75" s="75"/>
      <c r="DKT75" s="75"/>
      <c r="DKU75" s="75"/>
      <c r="DKV75" s="75"/>
      <c r="DKW75" s="75"/>
      <c r="DKX75" s="75"/>
      <c r="DKY75" s="75"/>
      <c r="DKZ75" s="75"/>
      <c r="DLA75" s="75"/>
      <c r="DLB75" s="75"/>
      <c r="DLC75" s="75"/>
      <c r="DLD75" s="75"/>
      <c r="DLE75" s="75"/>
      <c r="DLF75" s="75"/>
      <c r="DLG75" s="75"/>
      <c r="DLH75" s="75"/>
      <c r="DLI75" s="75"/>
      <c r="DLJ75" s="75"/>
      <c r="DLK75" s="75"/>
      <c r="DLL75" s="75"/>
      <c r="DLM75" s="75"/>
      <c r="DLN75" s="75"/>
      <c r="DLO75" s="75"/>
      <c r="DLP75" s="75"/>
      <c r="DLQ75" s="75"/>
      <c r="DLR75" s="75"/>
      <c r="DLS75" s="75"/>
      <c r="DLT75" s="75"/>
      <c r="DLU75" s="75"/>
      <c r="DLV75" s="75"/>
      <c r="DLW75" s="75"/>
      <c r="DLX75" s="75"/>
      <c r="DLY75" s="75"/>
      <c r="DLZ75" s="75"/>
      <c r="DMA75" s="75"/>
      <c r="DMB75" s="75"/>
      <c r="DMC75" s="75"/>
      <c r="DMD75" s="75"/>
      <c r="DME75" s="75"/>
      <c r="DMF75" s="75"/>
      <c r="DMG75" s="75"/>
      <c r="DMH75" s="75"/>
      <c r="DMI75" s="75"/>
      <c r="DMJ75" s="75"/>
      <c r="DMK75" s="75"/>
      <c r="DML75" s="75"/>
      <c r="DMM75" s="75"/>
      <c r="DMN75" s="75"/>
      <c r="DMO75" s="75"/>
      <c r="DMP75" s="75"/>
      <c r="DMQ75" s="75"/>
      <c r="DMR75" s="75"/>
      <c r="DMS75" s="75"/>
      <c r="DMT75" s="75"/>
      <c r="DMU75" s="75"/>
      <c r="DMV75" s="75"/>
      <c r="DMW75" s="75"/>
      <c r="DMX75" s="75"/>
      <c r="DMY75" s="75"/>
      <c r="DMZ75" s="75"/>
      <c r="DNA75" s="75"/>
      <c r="DNB75" s="75"/>
      <c r="DNC75" s="75"/>
      <c r="DND75" s="75"/>
      <c r="DNE75" s="75"/>
      <c r="DNF75" s="75"/>
      <c r="DNG75" s="75"/>
      <c r="DNH75" s="75"/>
      <c r="DNI75" s="75"/>
      <c r="DNJ75" s="75"/>
      <c r="DNK75" s="75"/>
      <c r="DNL75" s="75"/>
      <c r="DNM75" s="75"/>
      <c r="DNN75" s="75"/>
      <c r="DNO75" s="75"/>
      <c r="DNP75" s="75"/>
      <c r="DNQ75" s="75"/>
      <c r="DNR75" s="75"/>
      <c r="DNS75" s="75"/>
      <c r="DNT75" s="75"/>
      <c r="DNU75" s="75"/>
      <c r="DNV75" s="75"/>
      <c r="DNW75" s="75"/>
      <c r="DNX75" s="75"/>
      <c r="DNY75" s="75"/>
      <c r="DNZ75" s="75"/>
      <c r="DOA75" s="75"/>
      <c r="DOB75" s="75"/>
      <c r="DOC75" s="75"/>
      <c r="DOD75" s="75"/>
      <c r="DOE75" s="75"/>
      <c r="DOF75" s="75"/>
      <c r="DOG75" s="75"/>
      <c r="DOH75" s="75"/>
      <c r="DOI75" s="75"/>
      <c r="DOJ75" s="75"/>
      <c r="DOK75" s="75"/>
      <c r="DOL75" s="75"/>
      <c r="DOM75" s="75"/>
      <c r="DON75" s="75"/>
      <c r="DOO75" s="75"/>
      <c r="DOP75" s="75"/>
      <c r="DOQ75" s="75"/>
      <c r="DOR75" s="75"/>
      <c r="DOS75" s="75"/>
      <c r="DOT75" s="75"/>
      <c r="DOU75" s="75"/>
      <c r="DOV75" s="75"/>
      <c r="DOW75" s="75"/>
      <c r="DOX75" s="75"/>
      <c r="DOY75" s="75"/>
      <c r="DOZ75" s="75"/>
      <c r="DPA75" s="75"/>
      <c r="DPB75" s="75"/>
      <c r="DPC75" s="75"/>
      <c r="DPD75" s="75"/>
      <c r="DPE75" s="75"/>
      <c r="DPF75" s="75"/>
      <c r="DPG75" s="75"/>
      <c r="DPH75" s="75"/>
      <c r="DPI75" s="75"/>
      <c r="DPJ75" s="75"/>
      <c r="DPK75" s="75"/>
      <c r="DPL75" s="75"/>
      <c r="DPM75" s="75"/>
      <c r="DPN75" s="75"/>
      <c r="DPO75" s="75"/>
      <c r="DPP75" s="75"/>
      <c r="DPQ75" s="75"/>
      <c r="DPR75" s="75"/>
      <c r="DPS75" s="75"/>
      <c r="DPT75" s="75"/>
      <c r="DPU75" s="75"/>
      <c r="DPV75" s="75"/>
      <c r="DPW75" s="75"/>
      <c r="DPX75" s="75"/>
      <c r="DPY75" s="75"/>
      <c r="DPZ75" s="75"/>
      <c r="DQA75" s="75"/>
      <c r="DQB75" s="75"/>
      <c r="DQC75" s="75"/>
      <c r="DQD75" s="75"/>
      <c r="DQE75" s="75"/>
      <c r="DQF75" s="75"/>
      <c r="DQG75" s="75"/>
      <c r="DQH75" s="75"/>
      <c r="DQI75" s="75"/>
      <c r="DQJ75" s="75"/>
      <c r="DQK75" s="75"/>
      <c r="DQL75" s="75"/>
      <c r="DQM75" s="75"/>
      <c r="DQN75" s="75"/>
      <c r="DQO75" s="75"/>
      <c r="DQP75" s="75"/>
      <c r="DQQ75" s="75"/>
      <c r="DQR75" s="75"/>
      <c r="DQS75" s="75"/>
      <c r="DQT75" s="75"/>
      <c r="DQU75" s="75"/>
      <c r="DQV75" s="75"/>
      <c r="DQW75" s="75"/>
      <c r="DQX75" s="75"/>
      <c r="DQY75" s="75"/>
      <c r="DQZ75" s="75"/>
      <c r="DRA75" s="75"/>
      <c r="DRB75" s="75"/>
      <c r="DRC75" s="75"/>
      <c r="DRD75" s="75"/>
      <c r="DRE75" s="75"/>
      <c r="DRF75" s="75"/>
      <c r="DRG75" s="75"/>
      <c r="DRH75" s="75"/>
      <c r="DRI75" s="75"/>
      <c r="DRJ75" s="75"/>
      <c r="DRK75" s="75"/>
      <c r="DRL75" s="75"/>
      <c r="DRM75" s="75"/>
      <c r="DRN75" s="75"/>
      <c r="DRO75" s="75"/>
      <c r="DRP75" s="75"/>
      <c r="DRQ75" s="75"/>
      <c r="DRR75" s="75"/>
      <c r="DRS75" s="75"/>
      <c r="DRT75" s="75"/>
      <c r="DRU75" s="75"/>
      <c r="DRV75" s="75"/>
      <c r="DRW75" s="75"/>
      <c r="DRX75" s="75"/>
      <c r="DRY75" s="75"/>
      <c r="DRZ75" s="75"/>
      <c r="DSA75" s="75"/>
      <c r="DSB75" s="75"/>
      <c r="DSC75" s="75"/>
      <c r="DSD75" s="75"/>
      <c r="DSE75" s="75"/>
      <c r="DSF75" s="75"/>
      <c r="DSG75" s="75"/>
      <c r="DSH75" s="75"/>
      <c r="DSI75" s="75"/>
      <c r="DSJ75" s="75"/>
      <c r="DSK75" s="75"/>
      <c r="DSL75" s="75"/>
      <c r="DSM75" s="75"/>
      <c r="DSN75" s="75"/>
      <c r="DSO75" s="75"/>
      <c r="DSP75" s="75"/>
      <c r="DSQ75" s="75"/>
      <c r="DSR75" s="75"/>
      <c r="DSS75" s="75"/>
      <c r="DST75" s="75"/>
      <c r="DSU75" s="75"/>
      <c r="DSV75" s="75"/>
      <c r="DSW75" s="75"/>
      <c r="DSX75" s="75"/>
      <c r="DSY75" s="75"/>
      <c r="DSZ75" s="75"/>
      <c r="DTA75" s="75"/>
      <c r="DTB75" s="75"/>
      <c r="DTC75" s="75"/>
      <c r="DTD75" s="75"/>
      <c r="DTE75" s="75"/>
      <c r="DTF75" s="75"/>
      <c r="DTG75" s="75"/>
      <c r="DTH75" s="75"/>
      <c r="DTI75" s="75"/>
      <c r="DTJ75" s="75"/>
      <c r="DTK75" s="75"/>
      <c r="DTL75" s="75"/>
      <c r="DTM75" s="75"/>
      <c r="DTN75" s="75"/>
      <c r="DTO75" s="75"/>
      <c r="DTP75" s="75"/>
      <c r="DTQ75" s="75"/>
      <c r="DTR75" s="75"/>
      <c r="DTS75" s="75"/>
      <c r="DTT75" s="75"/>
      <c r="DTU75" s="75"/>
      <c r="DTV75" s="75"/>
      <c r="DTW75" s="75"/>
      <c r="DTX75" s="75"/>
      <c r="DTY75" s="75"/>
      <c r="DTZ75" s="75"/>
      <c r="DUA75" s="75"/>
      <c r="DUB75" s="75"/>
      <c r="DUC75" s="75"/>
      <c r="DUD75" s="75"/>
      <c r="DUE75" s="75"/>
      <c r="DUF75" s="75"/>
      <c r="DUG75" s="75"/>
      <c r="DUH75" s="75"/>
      <c r="DUI75" s="75"/>
      <c r="DUJ75" s="75"/>
      <c r="DUK75" s="75"/>
      <c r="DUL75" s="75"/>
      <c r="DUM75" s="75"/>
      <c r="DUN75" s="75"/>
      <c r="DUO75" s="75"/>
      <c r="DUP75" s="75"/>
      <c r="DUQ75" s="75"/>
      <c r="DUR75" s="75"/>
      <c r="DUS75" s="75"/>
      <c r="DUT75" s="75"/>
      <c r="DUU75" s="75"/>
      <c r="DUV75" s="75"/>
      <c r="DUW75" s="75"/>
      <c r="DUX75" s="75"/>
      <c r="DUY75" s="75"/>
      <c r="DUZ75" s="75"/>
      <c r="DVA75" s="75"/>
      <c r="DVB75" s="75"/>
      <c r="DVC75" s="75"/>
      <c r="DVD75" s="75"/>
      <c r="DVE75" s="75"/>
      <c r="DVF75" s="75"/>
      <c r="DVG75" s="75"/>
      <c r="DVH75" s="75"/>
      <c r="DVI75" s="75"/>
      <c r="DVJ75" s="75"/>
      <c r="DVK75" s="75"/>
      <c r="DVL75" s="75"/>
      <c r="DVM75" s="75"/>
      <c r="DVN75" s="75"/>
      <c r="DVO75" s="75"/>
      <c r="DVP75" s="75"/>
      <c r="DVQ75" s="75"/>
      <c r="DVR75" s="75"/>
      <c r="DVS75" s="75"/>
      <c r="DVT75" s="75"/>
      <c r="DVU75" s="75"/>
      <c r="DVV75" s="75"/>
      <c r="DVW75" s="75"/>
      <c r="DVX75" s="75"/>
      <c r="DVY75" s="75"/>
      <c r="DVZ75" s="75"/>
      <c r="DWA75" s="75"/>
      <c r="DWB75" s="75"/>
      <c r="DWC75" s="75"/>
      <c r="DWD75" s="75"/>
      <c r="DWE75" s="75"/>
      <c r="DWF75" s="75"/>
      <c r="DWG75" s="75"/>
      <c r="DWH75" s="75"/>
      <c r="DWI75" s="75"/>
      <c r="DWJ75" s="75"/>
      <c r="DWK75" s="75"/>
      <c r="DWL75" s="75"/>
      <c r="DWM75" s="75"/>
      <c r="DWN75" s="75"/>
      <c r="DWO75" s="75"/>
      <c r="DWP75" s="75"/>
      <c r="DWQ75" s="75"/>
      <c r="DWR75" s="75"/>
      <c r="DWS75" s="75"/>
      <c r="DWT75" s="75"/>
      <c r="DWU75" s="75"/>
      <c r="DWV75" s="75"/>
      <c r="DWW75" s="75"/>
      <c r="DWX75" s="75"/>
      <c r="DWY75" s="75"/>
      <c r="DWZ75" s="75"/>
      <c r="DXA75" s="75"/>
      <c r="DXB75" s="75"/>
      <c r="DXC75" s="75"/>
      <c r="DXD75" s="75"/>
      <c r="DXE75" s="75"/>
      <c r="DXF75" s="75"/>
      <c r="DXG75" s="75"/>
      <c r="DXH75" s="75"/>
      <c r="DXI75" s="75"/>
      <c r="DXJ75" s="75"/>
      <c r="DXK75" s="75"/>
      <c r="DXL75" s="75"/>
      <c r="DXM75" s="75"/>
      <c r="DXN75" s="75"/>
      <c r="DXO75" s="75"/>
      <c r="DXP75" s="75"/>
      <c r="DXQ75" s="75"/>
      <c r="DXR75" s="75"/>
      <c r="DXS75" s="75"/>
      <c r="DXT75" s="75"/>
      <c r="DXU75" s="75"/>
      <c r="DXV75" s="75"/>
      <c r="DXW75" s="75"/>
      <c r="DXX75" s="75"/>
      <c r="DXY75" s="75"/>
      <c r="DXZ75" s="75"/>
      <c r="DYA75" s="75"/>
      <c r="DYB75" s="75"/>
      <c r="DYC75" s="75"/>
      <c r="DYD75" s="75"/>
      <c r="DYE75" s="75"/>
      <c r="DYF75" s="75"/>
      <c r="DYG75" s="75"/>
      <c r="DYH75" s="75"/>
      <c r="DYI75" s="75"/>
      <c r="DYJ75" s="75"/>
      <c r="DYK75" s="75"/>
      <c r="DYL75" s="75"/>
      <c r="DYM75" s="75"/>
      <c r="DYN75" s="75"/>
      <c r="DYO75" s="75"/>
      <c r="DYP75" s="75"/>
      <c r="DYQ75" s="75"/>
      <c r="DYR75" s="75"/>
      <c r="DYS75" s="75"/>
      <c r="DYT75" s="75"/>
      <c r="DYU75" s="75"/>
      <c r="DYV75" s="75"/>
      <c r="DYW75" s="75"/>
      <c r="DYX75" s="75"/>
      <c r="DYY75" s="75"/>
      <c r="DYZ75" s="75"/>
      <c r="DZA75" s="75"/>
      <c r="DZB75" s="75"/>
      <c r="DZC75" s="75"/>
      <c r="DZD75" s="75"/>
      <c r="DZE75" s="75"/>
      <c r="DZF75" s="75"/>
      <c r="DZG75" s="75"/>
      <c r="DZH75" s="75"/>
      <c r="DZI75" s="75"/>
      <c r="DZJ75" s="75"/>
      <c r="DZK75" s="75"/>
      <c r="DZL75" s="75"/>
      <c r="DZM75" s="75"/>
      <c r="DZN75" s="75"/>
      <c r="DZO75" s="75"/>
      <c r="DZP75" s="75"/>
      <c r="DZQ75" s="75"/>
      <c r="DZR75" s="75"/>
      <c r="DZS75" s="75"/>
      <c r="DZT75" s="75"/>
      <c r="DZU75" s="75"/>
      <c r="DZV75" s="75"/>
      <c r="DZW75" s="75"/>
      <c r="DZX75" s="75"/>
      <c r="DZY75" s="75"/>
      <c r="DZZ75" s="75"/>
      <c r="EAA75" s="75"/>
      <c r="EAB75" s="75"/>
      <c r="EAC75" s="75"/>
      <c r="EAD75" s="75"/>
      <c r="EAE75" s="75"/>
      <c r="EAF75" s="75"/>
      <c r="EAG75" s="75"/>
      <c r="EAH75" s="75"/>
      <c r="EAI75" s="75"/>
      <c r="EAJ75" s="75"/>
      <c r="EAK75" s="75"/>
      <c r="EAL75" s="75"/>
      <c r="EAM75" s="75"/>
      <c r="EAN75" s="75"/>
      <c r="EAO75" s="75"/>
      <c r="EAP75" s="75"/>
      <c r="EAQ75" s="75"/>
      <c r="EAR75" s="75"/>
      <c r="EAS75" s="75"/>
      <c r="EAT75" s="75"/>
      <c r="EAU75" s="75"/>
      <c r="EAV75" s="75"/>
      <c r="EAW75" s="75"/>
      <c r="EAX75" s="75"/>
      <c r="EAY75" s="75"/>
      <c r="EAZ75" s="75"/>
      <c r="EBA75" s="75"/>
      <c r="EBB75" s="75"/>
      <c r="EBC75" s="75"/>
      <c r="EBD75" s="75"/>
      <c r="EBE75" s="75"/>
      <c r="EBF75" s="75"/>
      <c r="EBG75" s="75"/>
      <c r="EBH75" s="75"/>
      <c r="EBI75" s="75"/>
      <c r="EBJ75" s="75"/>
      <c r="EBK75" s="75"/>
      <c r="EBL75" s="75"/>
      <c r="EBM75" s="75"/>
      <c r="EBN75" s="75"/>
      <c r="EBO75" s="75"/>
      <c r="EBP75" s="75"/>
      <c r="EBQ75" s="75"/>
      <c r="EBR75" s="75"/>
      <c r="EBS75" s="75"/>
      <c r="EBT75" s="75"/>
      <c r="EBU75" s="75"/>
      <c r="EBV75" s="75"/>
      <c r="EBW75" s="75"/>
      <c r="EBX75" s="75"/>
      <c r="EBY75" s="75"/>
      <c r="EBZ75" s="75"/>
      <c r="ECA75" s="75"/>
      <c r="ECB75" s="75"/>
      <c r="ECC75" s="75"/>
      <c r="ECD75" s="75"/>
      <c r="ECE75" s="75"/>
      <c r="ECF75" s="75"/>
      <c r="ECG75" s="75"/>
      <c r="ECH75" s="75"/>
      <c r="ECI75" s="75"/>
      <c r="ECJ75" s="75"/>
      <c r="ECK75" s="75"/>
      <c r="ECL75" s="75"/>
      <c r="ECM75" s="75"/>
      <c r="ECN75" s="75"/>
      <c r="ECO75" s="75"/>
      <c r="ECP75" s="75"/>
      <c r="ECQ75" s="75"/>
      <c r="ECR75" s="75"/>
      <c r="ECS75" s="75"/>
      <c r="ECT75" s="75"/>
      <c r="ECU75" s="75"/>
      <c r="ECV75" s="75"/>
      <c r="ECW75" s="75"/>
      <c r="ECX75" s="75"/>
      <c r="ECY75" s="75"/>
      <c r="ECZ75" s="75"/>
      <c r="EDA75" s="75"/>
      <c r="EDB75" s="75"/>
      <c r="EDC75" s="75"/>
      <c r="EDD75" s="75"/>
      <c r="EDE75" s="75"/>
      <c r="EDF75" s="75"/>
      <c r="EDG75" s="75"/>
      <c r="EDH75" s="75"/>
      <c r="EDI75" s="75"/>
      <c r="EDJ75" s="75"/>
      <c r="EDK75" s="75"/>
      <c r="EDL75" s="75"/>
      <c r="EDM75" s="75"/>
      <c r="EDN75" s="75"/>
      <c r="EDO75" s="75"/>
      <c r="EDP75" s="75"/>
      <c r="EDQ75" s="75"/>
      <c r="EDR75" s="75"/>
      <c r="EDS75" s="75"/>
      <c r="EDT75" s="75"/>
      <c r="EDU75" s="75"/>
      <c r="EDV75" s="75"/>
      <c r="EDW75" s="75"/>
      <c r="EDX75" s="75"/>
      <c r="EDY75" s="75"/>
      <c r="EDZ75" s="75"/>
      <c r="EEA75" s="75"/>
      <c r="EEB75" s="75"/>
      <c r="EEC75" s="75"/>
      <c r="EED75" s="75"/>
      <c r="EEE75" s="75"/>
      <c r="EEF75" s="75"/>
      <c r="EEG75" s="75"/>
      <c r="EEH75" s="75"/>
      <c r="EEI75" s="75"/>
      <c r="EEJ75" s="75"/>
      <c r="EEK75" s="75"/>
      <c r="EEL75" s="75"/>
      <c r="EEM75" s="75"/>
      <c r="EEN75" s="75"/>
      <c r="EEO75" s="75"/>
      <c r="EEP75" s="75"/>
      <c r="EEQ75" s="75"/>
      <c r="EER75" s="75"/>
      <c r="EES75" s="75"/>
      <c r="EET75" s="75"/>
      <c r="EEU75" s="75"/>
      <c r="EEV75" s="75"/>
      <c r="EEW75" s="75"/>
      <c r="EEX75" s="75"/>
      <c r="EEY75" s="75"/>
      <c r="EEZ75" s="75"/>
      <c r="EFA75" s="75"/>
      <c r="EFB75" s="75"/>
      <c r="EFC75" s="75"/>
      <c r="EFD75" s="75"/>
      <c r="EFE75" s="75"/>
      <c r="EFF75" s="75"/>
      <c r="EFG75" s="75"/>
      <c r="EFH75" s="75"/>
      <c r="EFI75" s="75"/>
      <c r="EFJ75" s="75"/>
      <c r="EFK75" s="75"/>
      <c r="EFL75" s="75"/>
      <c r="EFM75" s="75"/>
      <c r="EFN75" s="75"/>
      <c r="EFO75" s="75"/>
      <c r="EFP75" s="75"/>
      <c r="EFQ75" s="75"/>
      <c r="EFR75" s="75"/>
      <c r="EFS75" s="75"/>
      <c r="EFT75" s="75"/>
      <c r="EFU75" s="75"/>
      <c r="EFV75" s="75"/>
      <c r="EFW75" s="75"/>
      <c r="EFX75" s="75"/>
      <c r="EFY75" s="75"/>
      <c r="EFZ75" s="75"/>
      <c r="EGA75" s="75"/>
      <c r="EGB75" s="75"/>
      <c r="EGC75" s="75"/>
      <c r="EGD75" s="75"/>
      <c r="EGE75" s="75"/>
      <c r="EGF75" s="75"/>
      <c r="EGG75" s="75"/>
      <c r="EGH75" s="75"/>
      <c r="EGI75" s="75"/>
      <c r="EGJ75" s="75"/>
      <c r="EGK75" s="75"/>
      <c r="EGL75" s="75"/>
      <c r="EGM75" s="75"/>
      <c r="EGN75" s="75"/>
      <c r="EGO75" s="75"/>
      <c r="EGP75" s="75"/>
      <c r="EGQ75" s="75"/>
      <c r="EGR75" s="75"/>
      <c r="EGS75" s="75"/>
      <c r="EGT75" s="75"/>
      <c r="EGU75" s="75"/>
      <c r="EGV75" s="75"/>
      <c r="EGW75" s="75"/>
      <c r="EGX75" s="75"/>
      <c r="EGY75" s="75"/>
      <c r="EGZ75" s="75"/>
      <c r="EHA75" s="75"/>
      <c r="EHB75" s="75"/>
      <c r="EHC75" s="75"/>
      <c r="EHD75" s="75"/>
      <c r="EHE75" s="75"/>
      <c r="EHF75" s="75"/>
      <c r="EHG75" s="75"/>
      <c r="EHH75" s="75"/>
      <c r="EHI75" s="75"/>
      <c r="EHJ75" s="75"/>
      <c r="EHK75" s="75"/>
      <c r="EHL75" s="75"/>
      <c r="EHM75" s="75"/>
      <c r="EHN75" s="75"/>
      <c r="EHO75" s="75"/>
      <c r="EHP75" s="75"/>
      <c r="EHQ75" s="75"/>
      <c r="EHR75" s="75"/>
      <c r="EHS75" s="75"/>
      <c r="EHT75" s="75"/>
      <c r="EHU75" s="75"/>
      <c r="EHV75" s="75"/>
      <c r="EHW75" s="75"/>
      <c r="EHX75" s="75"/>
      <c r="EHY75" s="75"/>
      <c r="EHZ75" s="75"/>
      <c r="EIA75" s="75"/>
      <c r="EIB75" s="75"/>
      <c r="EIC75" s="75"/>
      <c r="EID75" s="75"/>
      <c r="EIE75" s="75"/>
      <c r="EIF75" s="75"/>
      <c r="EIG75" s="75"/>
      <c r="EIH75" s="75"/>
      <c r="EII75" s="75"/>
      <c r="EIJ75" s="75"/>
      <c r="EIK75" s="75"/>
      <c r="EIL75" s="75"/>
      <c r="EIM75" s="75"/>
      <c r="EIN75" s="75"/>
      <c r="EIO75" s="75"/>
      <c r="EIP75" s="75"/>
      <c r="EIQ75" s="75"/>
      <c r="EIR75" s="75"/>
      <c r="EIS75" s="75"/>
      <c r="EIT75" s="75"/>
      <c r="EIU75" s="75"/>
      <c r="EIV75" s="75"/>
      <c r="EIW75" s="75"/>
      <c r="EIX75" s="75"/>
      <c r="EIY75" s="75"/>
      <c r="EIZ75" s="75"/>
      <c r="EJA75" s="75"/>
      <c r="EJB75" s="75"/>
      <c r="EJC75" s="75"/>
      <c r="EJD75" s="75"/>
      <c r="EJE75" s="75"/>
      <c r="EJF75" s="75"/>
      <c r="EJG75" s="75"/>
      <c r="EJH75" s="75"/>
      <c r="EJI75" s="75"/>
      <c r="EJJ75" s="75"/>
      <c r="EJK75" s="75"/>
      <c r="EJL75" s="75"/>
      <c r="EJM75" s="75"/>
      <c r="EJN75" s="75"/>
      <c r="EJO75" s="75"/>
      <c r="EJP75" s="75"/>
      <c r="EJQ75" s="75"/>
      <c r="EJR75" s="75"/>
      <c r="EJS75" s="75"/>
      <c r="EJT75" s="75"/>
      <c r="EJU75" s="75"/>
      <c r="EJV75" s="75"/>
      <c r="EJW75" s="75"/>
      <c r="EJX75" s="75"/>
      <c r="EJY75" s="75"/>
      <c r="EJZ75" s="75"/>
      <c r="EKA75" s="75"/>
      <c r="EKB75" s="75"/>
      <c r="EKC75" s="75"/>
      <c r="EKD75" s="75"/>
      <c r="EKE75" s="75"/>
      <c r="EKF75" s="75"/>
      <c r="EKG75" s="75"/>
      <c r="EKH75" s="75"/>
      <c r="EKI75" s="75"/>
      <c r="EKJ75" s="75"/>
      <c r="EKK75" s="75"/>
      <c r="EKL75" s="75"/>
      <c r="EKM75" s="75"/>
      <c r="EKN75" s="75"/>
      <c r="EKO75" s="75"/>
      <c r="EKP75" s="75"/>
      <c r="EKQ75" s="75"/>
      <c r="EKR75" s="75"/>
      <c r="EKS75" s="75"/>
      <c r="EKT75" s="75"/>
      <c r="EKU75" s="75"/>
      <c r="EKV75" s="75"/>
      <c r="EKW75" s="75"/>
      <c r="EKX75" s="75"/>
      <c r="EKY75" s="75"/>
      <c r="EKZ75" s="75"/>
      <c r="ELA75" s="75"/>
      <c r="ELB75" s="75"/>
      <c r="ELC75" s="75"/>
      <c r="ELD75" s="75"/>
      <c r="ELE75" s="75"/>
      <c r="ELF75" s="75"/>
      <c r="ELG75" s="75"/>
      <c r="ELH75" s="75"/>
      <c r="ELI75" s="75"/>
      <c r="ELJ75" s="75"/>
      <c r="ELK75" s="75"/>
      <c r="ELL75" s="75"/>
      <c r="ELM75" s="75"/>
      <c r="ELN75" s="75"/>
      <c r="ELO75" s="75"/>
      <c r="ELP75" s="75"/>
      <c r="ELQ75" s="75"/>
      <c r="ELR75" s="75"/>
      <c r="ELS75" s="75"/>
      <c r="ELT75" s="75"/>
      <c r="ELU75" s="75"/>
      <c r="ELV75" s="75"/>
      <c r="ELW75" s="75"/>
      <c r="ELX75" s="75"/>
      <c r="ELY75" s="75"/>
      <c r="ELZ75" s="75"/>
      <c r="EMA75" s="75"/>
      <c r="EMB75" s="75"/>
      <c r="EMC75" s="75"/>
      <c r="EMD75" s="75"/>
      <c r="EME75" s="75"/>
      <c r="EMF75" s="75"/>
      <c r="EMG75" s="75"/>
      <c r="EMH75" s="75"/>
      <c r="EMI75" s="75"/>
      <c r="EMJ75" s="75"/>
      <c r="EMK75" s="75"/>
      <c r="EML75" s="75"/>
      <c r="EMM75" s="75"/>
      <c r="EMN75" s="75"/>
      <c r="EMO75" s="75"/>
      <c r="EMP75" s="75"/>
      <c r="EMQ75" s="75"/>
      <c r="EMR75" s="75"/>
      <c r="EMS75" s="75"/>
      <c r="EMT75" s="75"/>
      <c r="EMU75" s="75"/>
      <c r="EMV75" s="75"/>
      <c r="EMW75" s="75"/>
      <c r="EMX75" s="75"/>
      <c r="EMY75" s="75"/>
      <c r="EMZ75" s="75"/>
      <c r="ENA75" s="75"/>
      <c r="ENB75" s="75"/>
      <c r="ENC75" s="75"/>
      <c r="END75" s="75"/>
      <c r="ENE75" s="75"/>
      <c r="ENF75" s="75"/>
      <c r="ENG75" s="75"/>
      <c r="ENH75" s="75"/>
      <c r="ENI75" s="75"/>
      <c r="ENJ75" s="75"/>
      <c r="ENK75" s="75"/>
      <c r="ENL75" s="75"/>
      <c r="ENM75" s="75"/>
      <c r="ENN75" s="75"/>
      <c r="ENO75" s="75"/>
      <c r="ENP75" s="75"/>
      <c r="ENQ75" s="75"/>
      <c r="ENR75" s="75"/>
      <c r="ENS75" s="75"/>
      <c r="ENT75" s="75"/>
      <c r="ENU75" s="75"/>
      <c r="ENV75" s="75"/>
      <c r="ENW75" s="75"/>
      <c r="ENX75" s="75"/>
      <c r="ENY75" s="75"/>
      <c r="ENZ75" s="75"/>
      <c r="EOA75" s="75"/>
      <c r="EOB75" s="75"/>
      <c r="EOC75" s="75"/>
      <c r="EOD75" s="75"/>
      <c r="EOE75" s="75"/>
      <c r="EOF75" s="75"/>
      <c r="EOG75" s="75"/>
      <c r="EOH75" s="75"/>
      <c r="EOI75" s="75"/>
      <c r="EOJ75" s="75"/>
      <c r="EOK75" s="75"/>
      <c r="EOL75" s="75"/>
      <c r="EOM75" s="75"/>
      <c r="EON75" s="75"/>
      <c r="EOO75" s="75"/>
      <c r="EOP75" s="75"/>
      <c r="EOQ75" s="75"/>
      <c r="EOR75" s="75"/>
      <c r="EOS75" s="75"/>
      <c r="EOT75" s="75"/>
      <c r="EOU75" s="75"/>
      <c r="EOV75" s="75"/>
      <c r="EOW75" s="75"/>
      <c r="EOX75" s="75"/>
      <c r="EOY75" s="75"/>
      <c r="EOZ75" s="75"/>
      <c r="EPA75" s="75"/>
      <c r="EPB75" s="75"/>
      <c r="EPC75" s="75"/>
      <c r="EPD75" s="75"/>
      <c r="EPE75" s="75"/>
      <c r="EPF75" s="75"/>
      <c r="EPG75" s="75"/>
      <c r="EPH75" s="75"/>
      <c r="EPI75" s="75"/>
      <c r="EPJ75" s="75"/>
      <c r="EPK75" s="75"/>
      <c r="EPL75" s="75"/>
      <c r="EPM75" s="75"/>
      <c r="EPN75" s="75"/>
      <c r="EPO75" s="75"/>
      <c r="EPP75" s="75"/>
      <c r="EPQ75" s="75"/>
      <c r="EPR75" s="75"/>
      <c r="EPS75" s="75"/>
      <c r="EPT75" s="75"/>
      <c r="EPU75" s="75"/>
      <c r="EPV75" s="75"/>
      <c r="EPW75" s="75"/>
      <c r="EPX75" s="75"/>
      <c r="EPY75" s="75"/>
      <c r="EPZ75" s="75"/>
      <c r="EQA75" s="75"/>
      <c r="EQB75" s="75"/>
      <c r="EQC75" s="75"/>
      <c r="EQD75" s="75"/>
      <c r="EQE75" s="75"/>
      <c r="EQF75" s="75"/>
      <c r="EQG75" s="75"/>
      <c r="EQH75" s="75"/>
      <c r="EQI75" s="75"/>
      <c r="EQJ75" s="75"/>
      <c r="EQK75" s="75"/>
      <c r="EQL75" s="75"/>
      <c r="EQM75" s="75"/>
      <c r="EQN75" s="75"/>
      <c r="EQO75" s="75"/>
      <c r="EQP75" s="75"/>
      <c r="EQQ75" s="75"/>
      <c r="EQR75" s="75"/>
      <c r="EQS75" s="75"/>
      <c r="EQT75" s="75"/>
      <c r="EQU75" s="75"/>
      <c r="EQV75" s="75"/>
      <c r="EQW75" s="75"/>
      <c r="EQX75" s="75"/>
      <c r="EQY75" s="75"/>
      <c r="EQZ75" s="75"/>
      <c r="ERA75" s="75"/>
      <c r="ERB75" s="75"/>
      <c r="ERC75" s="75"/>
      <c r="ERD75" s="75"/>
      <c r="ERE75" s="75"/>
      <c r="ERF75" s="75"/>
      <c r="ERG75" s="75"/>
      <c r="ERH75" s="75"/>
      <c r="ERI75" s="75"/>
      <c r="ERJ75" s="75"/>
      <c r="ERK75" s="75"/>
      <c r="ERL75" s="75"/>
      <c r="ERM75" s="75"/>
      <c r="ERN75" s="75"/>
      <c r="ERO75" s="75"/>
      <c r="ERP75" s="75"/>
      <c r="ERQ75" s="75"/>
      <c r="ERR75" s="75"/>
      <c r="ERS75" s="75"/>
      <c r="ERT75" s="75"/>
      <c r="ERU75" s="75"/>
      <c r="ERV75" s="75"/>
      <c r="ERW75" s="75"/>
      <c r="ERX75" s="75"/>
      <c r="ERY75" s="75"/>
      <c r="ERZ75" s="75"/>
      <c r="ESA75" s="75"/>
      <c r="ESB75" s="75"/>
      <c r="ESC75" s="75"/>
      <c r="ESD75" s="75"/>
      <c r="ESE75" s="75"/>
      <c r="ESF75" s="75"/>
      <c r="ESG75" s="75"/>
      <c r="ESH75" s="75"/>
      <c r="ESI75" s="75"/>
      <c r="ESJ75" s="75"/>
      <c r="ESK75" s="75"/>
      <c r="ESL75" s="75"/>
      <c r="ESM75" s="75"/>
      <c r="ESN75" s="75"/>
      <c r="ESO75" s="75"/>
      <c r="ESP75" s="75"/>
      <c r="ESQ75" s="75"/>
      <c r="ESR75" s="75"/>
      <c r="ESS75" s="75"/>
      <c r="EST75" s="75"/>
      <c r="ESU75" s="75"/>
      <c r="ESV75" s="75"/>
      <c r="ESW75" s="75"/>
      <c r="ESX75" s="75"/>
      <c r="ESY75" s="75"/>
      <c r="ESZ75" s="75"/>
      <c r="ETA75" s="75"/>
      <c r="ETB75" s="75"/>
      <c r="ETC75" s="75"/>
      <c r="ETD75" s="75"/>
      <c r="ETE75" s="75"/>
      <c r="ETF75" s="75"/>
      <c r="ETG75" s="75"/>
      <c r="ETH75" s="75"/>
      <c r="ETI75" s="75"/>
      <c r="ETJ75" s="75"/>
      <c r="ETK75" s="75"/>
      <c r="ETL75" s="75"/>
      <c r="ETM75" s="75"/>
      <c r="ETN75" s="75"/>
      <c r="ETO75" s="75"/>
      <c r="ETP75" s="75"/>
      <c r="ETQ75" s="75"/>
      <c r="ETR75" s="75"/>
      <c r="ETS75" s="75"/>
      <c r="ETT75" s="75"/>
      <c r="ETU75" s="75"/>
      <c r="ETV75" s="75"/>
      <c r="ETW75" s="75"/>
      <c r="ETX75" s="75"/>
      <c r="ETY75" s="75"/>
      <c r="ETZ75" s="75"/>
      <c r="EUA75" s="75"/>
      <c r="EUB75" s="75"/>
      <c r="EUC75" s="75"/>
      <c r="EUD75" s="75"/>
      <c r="EUE75" s="75"/>
      <c r="EUF75" s="75"/>
      <c r="EUG75" s="75"/>
      <c r="EUH75" s="75"/>
      <c r="EUI75" s="75"/>
      <c r="EUJ75" s="75"/>
      <c r="EUK75" s="75"/>
      <c r="EUL75" s="75"/>
      <c r="EUM75" s="75"/>
      <c r="EUN75" s="75"/>
      <c r="EUO75" s="75"/>
      <c r="EUP75" s="75"/>
      <c r="EUQ75" s="75"/>
      <c r="EUR75" s="75"/>
      <c r="EUS75" s="75"/>
      <c r="EUT75" s="75"/>
      <c r="EUU75" s="75"/>
      <c r="EUV75" s="75"/>
      <c r="EUW75" s="75"/>
      <c r="EUX75" s="75"/>
      <c r="EUY75" s="75"/>
      <c r="EUZ75" s="75"/>
      <c r="EVA75" s="75"/>
      <c r="EVB75" s="75"/>
      <c r="EVC75" s="75"/>
      <c r="EVD75" s="75"/>
      <c r="EVE75" s="75"/>
      <c r="EVF75" s="75"/>
      <c r="EVG75" s="75"/>
      <c r="EVH75" s="75"/>
      <c r="EVI75" s="75"/>
      <c r="EVJ75" s="75"/>
      <c r="EVK75" s="75"/>
      <c r="EVL75" s="75"/>
      <c r="EVM75" s="75"/>
      <c r="EVN75" s="75"/>
      <c r="EVO75" s="75"/>
      <c r="EVP75" s="75"/>
      <c r="EVQ75" s="75"/>
      <c r="EVR75" s="75"/>
      <c r="EVS75" s="75"/>
      <c r="EVT75" s="75"/>
      <c r="EVU75" s="75"/>
      <c r="EVV75" s="75"/>
      <c r="EVW75" s="75"/>
      <c r="EVX75" s="75"/>
      <c r="EVY75" s="75"/>
      <c r="EVZ75" s="75"/>
      <c r="EWA75" s="75"/>
      <c r="EWB75" s="75"/>
      <c r="EWC75" s="75"/>
      <c r="EWD75" s="75"/>
      <c r="EWE75" s="75"/>
      <c r="EWF75" s="75"/>
      <c r="EWG75" s="75"/>
      <c r="EWH75" s="75"/>
      <c r="EWI75" s="75"/>
      <c r="EWJ75" s="75"/>
      <c r="EWK75" s="75"/>
      <c r="EWL75" s="75"/>
      <c r="EWM75" s="75"/>
      <c r="EWN75" s="75"/>
      <c r="EWO75" s="75"/>
      <c r="EWP75" s="75"/>
      <c r="EWQ75" s="75"/>
      <c r="EWR75" s="75"/>
      <c r="EWS75" s="75"/>
      <c r="EWT75" s="75"/>
      <c r="EWU75" s="75"/>
      <c r="EWV75" s="75"/>
      <c r="EWW75" s="75"/>
      <c r="EWX75" s="75"/>
      <c r="EWY75" s="75"/>
      <c r="EWZ75" s="75"/>
      <c r="EXA75" s="75"/>
      <c r="EXB75" s="75"/>
      <c r="EXC75" s="75"/>
      <c r="EXD75" s="75"/>
      <c r="EXE75" s="75"/>
      <c r="EXF75" s="75"/>
      <c r="EXG75" s="75"/>
      <c r="EXH75" s="75"/>
      <c r="EXI75" s="75"/>
      <c r="EXJ75" s="75"/>
      <c r="EXK75" s="75"/>
      <c r="EXL75" s="75"/>
      <c r="EXM75" s="75"/>
      <c r="EXN75" s="75"/>
      <c r="EXO75" s="75"/>
      <c r="EXP75" s="75"/>
      <c r="EXQ75" s="75"/>
      <c r="EXR75" s="75"/>
      <c r="EXS75" s="75"/>
      <c r="EXT75" s="75"/>
      <c r="EXU75" s="75"/>
      <c r="EXV75" s="75"/>
      <c r="EXW75" s="75"/>
      <c r="EXX75" s="75"/>
      <c r="EXY75" s="75"/>
      <c r="EXZ75" s="75"/>
      <c r="EYA75" s="75"/>
      <c r="EYB75" s="75"/>
      <c r="EYC75" s="75"/>
      <c r="EYD75" s="75"/>
      <c r="EYE75" s="75"/>
      <c r="EYF75" s="75"/>
      <c r="EYG75" s="75"/>
      <c r="EYH75" s="75"/>
      <c r="EYI75" s="75"/>
      <c r="EYJ75" s="75"/>
      <c r="EYK75" s="75"/>
      <c r="EYL75" s="75"/>
      <c r="EYM75" s="75"/>
      <c r="EYN75" s="75"/>
      <c r="EYO75" s="75"/>
      <c r="EYP75" s="75"/>
      <c r="EYQ75" s="75"/>
      <c r="EYR75" s="75"/>
      <c r="EYS75" s="75"/>
      <c r="EYT75" s="75"/>
      <c r="EYU75" s="75"/>
      <c r="EYV75" s="75"/>
      <c r="EYW75" s="75"/>
      <c r="EYX75" s="75"/>
      <c r="EYY75" s="75"/>
      <c r="EYZ75" s="75"/>
      <c r="EZA75" s="75"/>
      <c r="EZB75" s="75"/>
      <c r="EZC75" s="75"/>
      <c r="EZD75" s="75"/>
      <c r="EZE75" s="75"/>
      <c r="EZF75" s="75"/>
      <c r="EZG75" s="75"/>
      <c r="EZH75" s="75"/>
      <c r="EZI75" s="75"/>
      <c r="EZJ75" s="75"/>
      <c r="EZK75" s="75"/>
      <c r="EZL75" s="75"/>
      <c r="EZM75" s="75"/>
      <c r="EZN75" s="75"/>
      <c r="EZO75" s="75"/>
      <c r="EZP75" s="75"/>
      <c r="EZQ75" s="75"/>
      <c r="EZR75" s="75"/>
      <c r="EZS75" s="75"/>
      <c r="EZT75" s="75"/>
      <c r="EZU75" s="75"/>
      <c r="EZV75" s="75"/>
      <c r="EZW75" s="75"/>
      <c r="EZX75" s="75"/>
      <c r="EZY75" s="75"/>
      <c r="EZZ75" s="75"/>
      <c r="FAA75" s="75"/>
      <c r="FAB75" s="75"/>
      <c r="FAC75" s="75"/>
      <c r="FAD75" s="75"/>
      <c r="FAE75" s="75"/>
      <c r="FAF75" s="75"/>
      <c r="FAG75" s="75"/>
      <c r="FAH75" s="75"/>
      <c r="FAI75" s="75"/>
      <c r="FAJ75" s="75"/>
      <c r="FAK75" s="75"/>
      <c r="FAL75" s="75"/>
      <c r="FAM75" s="75"/>
      <c r="FAN75" s="75"/>
      <c r="FAO75" s="75"/>
      <c r="FAP75" s="75"/>
      <c r="FAQ75" s="75"/>
      <c r="FAR75" s="75"/>
      <c r="FAS75" s="75"/>
      <c r="FAT75" s="75"/>
      <c r="FAU75" s="75"/>
      <c r="FAV75" s="75"/>
      <c r="FAW75" s="75"/>
      <c r="FAX75" s="75"/>
      <c r="FAY75" s="75"/>
      <c r="FAZ75" s="75"/>
      <c r="FBA75" s="75"/>
      <c r="FBB75" s="75"/>
      <c r="FBC75" s="75"/>
      <c r="FBD75" s="75"/>
      <c r="FBE75" s="75"/>
      <c r="FBF75" s="75"/>
      <c r="FBG75" s="75"/>
      <c r="FBH75" s="75"/>
      <c r="FBI75" s="75"/>
      <c r="FBJ75" s="75"/>
      <c r="FBK75" s="75"/>
      <c r="FBL75" s="75"/>
      <c r="FBM75" s="75"/>
      <c r="FBN75" s="75"/>
      <c r="FBO75" s="75"/>
      <c r="FBP75" s="75"/>
      <c r="FBQ75" s="75"/>
      <c r="FBR75" s="75"/>
      <c r="FBS75" s="75"/>
      <c r="FBT75" s="75"/>
      <c r="FBU75" s="75"/>
      <c r="FBV75" s="75"/>
      <c r="FBW75" s="75"/>
      <c r="FBX75" s="75"/>
      <c r="FBY75" s="75"/>
      <c r="FBZ75" s="75"/>
      <c r="FCA75" s="75"/>
      <c r="FCB75" s="75"/>
      <c r="FCC75" s="75"/>
      <c r="FCD75" s="75"/>
      <c r="FCE75" s="75"/>
      <c r="FCF75" s="75"/>
      <c r="FCG75" s="75"/>
      <c r="FCH75" s="75"/>
      <c r="FCI75" s="75"/>
      <c r="FCJ75" s="75"/>
      <c r="FCK75" s="75"/>
      <c r="FCL75" s="75"/>
      <c r="FCM75" s="75"/>
      <c r="FCN75" s="75"/>
      <c r="FCO75" s="75"/>
      <c r="FCP75" s="75"/>
      <c r="FCQ75" s="75"/>
      <c r="FCR75" s="75"/>
      <c r="FCS75" s="75"/>
      <c r="FCT75" s="75"/>
      <c r="FCU75" s="75"/>
      <c r="FCV75" s="75"/>
      <c r="FCW75" s="75"/>
      <c r="FCX75" s="75"/>
      <c r="FCY75" s="75"/>
      <c r="FCZ75" s="75"/>
      <c r="FDA75" s="75"/>
      <c r="FDB75" s="75"/>
      <c r="FDC75" s="75"/>
      <c r="FDD75" s="75"/>
      <c r="FDE75" s="75"/>
      <c r="FDF75" s="75"/>
      <c r="FDG75" s="75"/>
      <c r="FDH75" s="75"/>
      <c r="FDI75" s="75"/>
      <c r="FDJ75" s="75"/>
      <c r="FDK75" s="75"/>
      <c r="FDL75" s="75"/>
      <c r="FDM75" s="75"/>
      <c r="FDN75" s="75"/>
      <c r="FDO75" s="75"/>
      <c r="FDP75" s="75"/>
      <c r="FDQ75" s="75"/>
      <c r="FDR75" s="75"/>
      <c r="FDS75" s="75"/>
      <c r="FDT75" s="75"/>
      <c r="FDU75" s="75"/>
      <c r="FDV75" s="75"/>
      <c r="FDW75" s="75"/>
      <c r="FDX75" s="75"/>
      <c r="FDY75" s="75"/>
      <c r="FDZ75" s="75"/>
      <c r="FEA75" s="75"/>
      <c r="FEB75" s="75"/>
      <c r="FEC75" s="75"/>
      <c r="FED75" s="75"/>
      <c r="FEE75" s="75"/>
      <c r="FEF75" s="75"/>
      <c r="FEG75" s="75"/>
      <c r="FEH75" s="75"/>
      <c r="FEI75" s="75"/>
      <c r="FEJ75" s="75"/>
      <c r="FEK75" s="75"/>
      <c r="FEL75" s="75"/>
      <c r="FEM75" s="75"/>
      <c r="FEN75" s="75"/>
      <c r="FEO75" s="75"/>
      <c r="FEP75" s="75"/>
      <c r="FEQ75" s="75"/>
      <c r="FER75" s="75"/>
      <c r="FES75" s="75"/>
      <c r="FET75" s="75"/>
      <c r="FEU75" s="75"/>
      <c r="FEV75" s="75"/>
      <c r="FEW75" s="75"/>
      <c r="FEX75" s="75"/>
      <c r="FEY75" s="75"/>
      <c r="FEZ75" s="75"/>
      <c r="FFA75" s="75"/>
      <c r="FFB75" s="75"/>
      <c r="FFC75" s="75"/>
      <c r="FFD75" s="75"/>
      <c r="FFE75" s="75"/>
      <c r="FFF75" s="75"/>
      <c r="FFG75" s="75"/>
      <c r="FFH75" s="75"/>
      <c r="FFI75" s="75"/>
      <c r="FFJ75" s="75"/>
      <c r="FFK75" s="75"/>
      <c r="FFL75" s="75"/>
      <c r="FFM75" s="75"/>
      <c r="FFN75" s="75"/>
      <c r="FFO75" s="75"/>
      <c r="FFP75" s="75"/>
      <c r="FFQ75" s="75"/>
      <c r="FFR75" s="75"/>
      <c r="FFS75" s="75"/>
      <c r="FFT75" s="75"/>
      <c r="FFU75" s="75"/>
      <c r="FFV75" s="75"/>
      <c r="FFW75" s="75"/>
      <c r="FFX75" s="75"/>
      <c r="FFY75" s="75"/>
      <c r="FFZ75" s="75"/>
      <c r="FGA75" s="75"/>
      <c r="FGB75" s="75"/>
      <c r="FGC75" s="75"/>
      <c r="FGD75" s="75"/>
      <c r="FGE75" s="75"/>
      <c r="FGF75" s="75"/>
      <c r="FGG75" s="75"/>
      <c r="FGH75" s="75"/>
      <c r="FGI75" s="75"/>
      <c r="FGJ75" s="75"/>
      <c r="FGK75" s="75"/>
      <c r="FGL75" s="75"/>
      <c r="FGM75" s="75"/>
      <c r="FGN75" s="75"/>
      <c r="FGO75" s="75"/>
      <c r="FGP75" s="75"/>
      <c r="FGQ75" s="75"/>
      <c r="FGR75" s="75"/>
      <c r="FGS75" s="75"/>
      <c r="FGT75" s="75"/>
      <c r="FGU75" s="75"/>
      <c r="FGV75" s="75"/>
      <c r="FGW75" s="75"/>
      <c r="FGX75" s="75"/>
      <c r="FGY75" s="75"/>
      <c r="FGZ75" s="75"/>
      <c r="FHA75" s="75"/>
      <c r="FHB75" s="75"/>
      <c r="FHC75" s="75"/>
      <c r="FHD75" s="75"/>
      <c r="FHE75" s="75"/>
      <c r="FHF75" s="75"/>
      <c r="FHG75" s="75"/>
      <c r="FHH75" s="75"/>
      <c r="FHI75" s="75"/>
      <c r="FHJ75" s="75"/>
      <c r="FHK75" s="75"/>
      <c r="FHL75" s="75"/>
      <c r="FHM75" s="75"/>
      <c r="FHN75" s="75"/>
      <c r="FHO75" s="75"/>
      <c r="FHP75" s="75"/>
      <c r="FHQ75" s="75"/>
      <c r="FHR75" s="75"/>
      <c r="FHS75" s="75"/>
      <c r="FHT75" s="75"/>
      <c r="FHU75" s="75"/>
      <c r="FHV75" s="75"/>
      <c r="FHW75" s="75"/>
      <c r="FHX75" s="75"/>
      <c r="FHY75" s="75"/>
      <c r="FHZ75" s="75"/>
      <c r="FIA75" s="75"/>
      <c r="FIB75" s="75"/>
      <c r="FIC75" s="75"/>
      <c r="FID75" s="75"/>
      <c r="FIE75" s="75"/>
      <c r="FIF75" s="75"/>
      <c r="FIG75" s="75"/>
      <c r="FIH75" s="75"/>
      <c r="FII75" s="75"/>
      <c r="FIJ75" s="75"/>
      <c r="FIK75" s="75"/>
      <c r="FIL75" s="75"/>
      <c r="FIM75" s="75"/>
      <c r="FIN75" s="75"/>
      <c r="FIO75" s="75"/>
      <c r="FIP75" s="75"/>
      <c r="FIQ75" s="75"/>
      <c r="FIR75" s="75"/>
      <c r="FIS75" s="75"/>
      <c r="FIT75" s="75"/>
      <c r="FIU75" s="75"/>
      <c r="FIV75" s="75"/>
      <c r="FIW75" s="75"/>
      <c r="FIX75" s="75"/>
      <c r="FIY75" s="75"/>
      <c r="FIZ75" s="75"/>
      <c r="FJA75" s="75"/>
      <c r="FJB75" s="75"/>
      <c r="FJC75" s="75"/>
      <c r="FJD75" s="75"/>
      <c r="FJE75" s="75"/>
      <c r="FJF75" s="75"/>
      <c r="FJG75" s="75"/>
      <c r="FJH75" s="75"/>
      <c r="FJI75" s="75"/>
      <c r="FJJ75" s="75"/>
      <c r="FJK75" s="75"/>
      <c r="FJL75" s="75"/>
      <c r="FJM75" s="75"/>
      <c r="FJN75" s="75"/>
      <c r="FJO75" s="75"/>
      <c r="FJP75" s="75"/>
      <c r="FJQ75" s="75"/>
      <c r="FJR75" s="75"/>
      <c r="FJS75" s="75"/>
      <c r="FJT75" s="75"/>
      <c r="FJU75" s="75"/>
      <c r="FJV75" s="75"/>
      <c r="FJW75" s="75"/>
      <c r="FJX75" s="75"/>
      <c r="FJY75" s="75"/>
      <c r="FJZ75" s="75"/>
      <c r="FKA75" s="75"/>
      <c r="FKB75" s="75"/>
      <c r="FKC75" s="75"/>
      <c r="FKD75" s="75"/>
      <c r="FKE75" s="75"/>
      <c r="FKF75" s="75"/>
      <c r="FKG75" s="75"/>
      <c r="FKH75" s="75"/>
      <c r="FKI75" s="75"/>
      <c r="FKJ75" s="75"/>
      <c r="FKK75" s="75"/>
      <c r="FKL75" s="75"/>
      <c r="FKM75" s="75"/>
      <c r="FKN75" s="75"/>
      <c r="FKO75" s="75"/>
      <c r="FKP75" s="75"/>
      <c r="FKQ75" s="75"/>
      <c r="FKR75" s="75"/>
      <c r="FKS75" s="75"/>
      <c r="FKT75" s="75"/>
      <c r="FKU75" s="75"/>
      <c r="FKV75" s="75"/>
      <c r="FKW75" s="75"/>
      <c r="FKX75" s="75"/>
      <c r="FKY75" s="75"/>
      <c r="FKZ75" s="75"/>
      <c r="FLA75" s="75"/>
      <c r="FLB75" s="75"/>
      <c r="FLC75" s="75"/>
      <c r="FLD75" s="75"/>
      <c r="FLE75" s="75"/>
      <c r="FLF75" s="75"/>
      <c r="FLG75" s="75"/>
      <c r="FLH75" s="75"/>
      <c r="FLI75" s="75"/>
      <c r="FLJ75" s="75"/>
      <c r="FLK75" s="75"/>
      <c r="FLL75" s="75"/>
      <c r="FLM75" s="75"/>
      <c r="FLN75" s="75"/>
      <c r="FLO75" s="75"/>
      <c r="FLP75" s="75"/>
      <c r="FLQ75" s="75"/>
      <c r="FLR75" s="75"/>
      <c r="FLS75" s="75"/>
      <c r="FLT75" s="75"/>
      <c r="FLU75" s="75"/>
      <c r="FLV75" s="75"/>
      <c r="FLW75" s="75"/>
      <c r="FLX75" s="75"/>
      <c r="FLY75" s="75"/>
      <c r="FLZ75" s="75"/>
      <c r="FMA75" s="75"/>
      <c r="FMB75" s="75"/>
      <c r="FMC75" s="75"/>
      <c r="FMD75" s="75"/>
      <c r="FME75" s="75"/>
      <c r="FMF75" s="75"/>
      <c r="FMG75" s="75"/>
      <c r="FMH75" s="75"/>
      <c r="FMI75" s="75"/>
      <c r="FMJ75" s="75"/>
      <c r="FMK75" s="75"/>
      <c r="FML75" s="75"/>
      <c r="FMM75" s="75"/>
      <c r="FMN75" s="75"/>
      <c r="FMO75" s="75"/>
      <c r="FMP75" s="75"/>
      <c r="FMQ75" s="75"/>
      <c r="FMR75" s="75"/>
      <c r="FMS75" s="75"/>
      <c r="FMT75" s="75"/>
      <c r="FMU75" s="75"/>
      <c r="FMV75" s="75"/>
      <c r="FMW75" s="75"/>
      <c r="FMX75" s="75"/>
      <c r="FMY75" s="75"/>
      <c r="FMZ75" s="75"/>
      <c r="FNA75" s="75"/>
      <c r="FNB75" s="75"/>
      <c r="FNC75" s="75"/>
      <c r="FND75" s="75"/>
      <c r="FNE75" s="75"/>
      <c r="FNF75" s="75"/>
      <c r="FNG75" s="75"/>
      <c r="FNH75" s="75"/>
      <c r="FNI75" s="75"/>
      <c r="FNJ75" s="75"/>
      <c r="FNK75" s="75"/>
      <c r="FNL75" s="75"/>
      <c r="FNM75" s="75"/>
      <c r="FNN75" s="75"/>
      <c r="FNO75" s="75"/>
      <c r="FNP75" s="75"/>
      <c r="FNQ75" s="75"/>
      <c r="FNR75" s="75"/>
      <c r="FNS75" s="75"/>
      <c r="FNT75" s="75"/>
      <c r="FNU75" s="75"/>
      <c r="FNV75" s="75"/>
      <c r="FNW75" s="75"/>
      <c r="FNX75" s="75"/>
      <c r="FNY75" s="75"/>
      <c r="FNZ75" s="75"/>
      <c r="FOA75" s="75"/>
      <c r="FOB75" s="75"/>
      <c r="FOC75" s="75"/>
      <c r="FOD75" s="75"/>
      <c r="FOE75" s="75"/>
      <c r="FOF75" s="75"/>
      <c r="FOG75" s="75"/>
      <c r="FOH75" s="75"/>
      <c r="FOI75" s="75"/>
      <c r="FOJ75" s="75"/>
      <c r="FOK75" s="75"/>
      <c r="FOL75" s="75"/>
      <c r="FOM75" s="75"/>
      <c r="FON75" s="75"/>
      <c r="FOO75" s="75"/>
      <c r="FOP75" s="75"/>
      <c r="FOQ75" s="75"/>
      <c r="FOR75" s="75"/>
      <c r="FOS75" s="75"/>
      <c r="FOT75" s="75"/>
      <c r="FOU75" s="75"/>
      <c r="FOV75" s="75"/>
      <c r="FOW75" s="75"/>
      <c r="FOX75" s="75"/>
      <c r="FOY75" s="75"/>
      <c r="FOZ75" s="75"/>
      <c r="FPA75" s="75"/>
      <c r="FPB75" s="75"/>
      <c r="FPC75" s="75"/>
      <c r="FPD75" s="75"/>
      <c r="FPE75" s="75"/>
      <c r="FPF75" s="75"/>
      <c r="FPG75" s="75"/>
      <c r="FPH75" s="75"/>
      <c r="FPI75" s="75"/>
      <c r="FPJ75" s="75"/>
      <c r="FPK75" s="75"/>
      <c r="FPL75" s="75"/>
      <c r="FPM75" s="75"/>
      <c r="FPN75" s="75"/>
      <c r="FPO75" s="75"/>
      <c r="FPP75" s="75"/>
      <c r="FPQ75" s="75"/>
      <c r="FPR75" s="75"/>
      <c r="FPS75" s="75"/>
      <c r="FPT75" s="75"/>
      <c r="FPU75" s="75"/>
      <c r="FPV75" s="75"/>
      <c r="FPW75" s="75"/>
      <c r="FPX75" s="75"/>
      <c r="FPY75" s="75"/>
      <c r="FPZ75" s="75"/>
      <c r="FQA75" s="75"/>
      <c r="FQB75" s="75"/>
      <c r="FQC75" s="75"/>
      <c r="FQD75" s="75"/>
      <c r="FQE75" s="75"/>
      <c r="FQF75" s="75"/>
      <c r="FQG75" s="75"/>
      <c r="FQH75" s="75"/>
      <c r="FQI75" s="75"/>
      <c r="FQJ75" s="75"/>
      <c r="FQK75" s="75"/>
      <c r="FQL75" s="75"/>
      <c r="FQM75" s="75"/>
      <c r="FQN75" s="75"/>
      <c r="FQO75" s="75"/>
      <c r="FQP75" s="75"/>
      <c r="FQQ75" s="75"/>
      <c r="FQR75" s="75"/>
      <c r="FQS75" s="75"/>
      <c r="FQT75" s="75"/>
      <c r="FQU75" s="75"/>
      <c r="FQV75" s="75"/>
      <c r="FQW75" s="75"/>
      <c r="FQX75" s="75"/>
      <c r="FQY75" s="75"/>
      <c r="FQZ75" s="75"/>
      <c r="FRA75" s="75"/>
      <c r="FRB75" s="75"/>
      <c r="FRC75" s="75"/>
      <c r="FRD75" s="75"/>
      <c r="FRE75" s="75"/>
      <c r="FRF75" s="75"/>
      <c r="FRG75" s="75"/>
      <c r="FRH75" s="75"/>
      <c r="FRI75" s="75"/>
      <c r="FRJ75" s="75"/>
      <c r="FRK75" s="75"/>
      <c r="FRL75" s="75"/>
      <c r="FRM75" s="75"/>
      <c r="FRN75" s="75"/>
      <c r="FRO75" s="75"/>
      <c r="FRP75" s="75"/>
      <c r="FRQ75" s="75"/>
      <c r="FRR75" s="75"/>
      <c r="FRS75" s="75"/>
      <c r="FRT75" s="75"/>
      <c r="FRU75" s="75"/>
      <c r="FRV75" s="75"/>
      <c r="FRW75" s="75"/>
      <c r="FRX75" s="75"/>
      <c r="FRY75" s="75"/>
      <c r="FRZ75" s="75"/>
      <c r="FSA75" s="75"/>
      <c r="FSB75" s="75"/>
      <c r="FSC75" s="75"/>
      <c r="FSD75" s="75"/>
      <c r="FSE75" s="75"/>
      <c r="FSF75" s="75"/>
      <c r="FSG75" s="75"/>
      <c r="FSH75" s="75"/>
      <c r="FSI75" s="75"/>
      <c r="FSJ75" s="75"/>
      <c r="FSK75" s="75"/>
      <c r="FSL75" s="75"/>
      <c r="FSM75" s="75"/>
      <c r="FSN75" s="75"/>
      <c r="FSO75" s="75"/>
      <c r="FSP75" s="75"/>
      <c r="FSQ75" s="75"/>
      <c r="FSR75" s="75"/>
      <c r="FSS75" s="75"/>
      <c r="FST75" s="75"/>
      <c r="FSU75" s="75"/>
      <c r="FSV75" s="75"/>
      <c r="FSW75" s="75"/>
      <c r="FSX75" s="75"/>
      <c r="FSY75" s="75"/>
      <c r="FSZ75" s="75"/>
      <c r="FTA75" s="75"/>
      <c r="FTB75" s="75"/>
      <c r="FTC75" s="75"/>
      <c r="FTD75" s="75"/>
      <c r="FTE75" s="75"/>
      <c r="FTF75" s="75"/>
      <c r="FTG75" s="75"/>
      <c r="FTH75" s="75"/>
      <c r="FTI75" s="75"/>
      <c r="FTJ75" s="75"/>
      <c r="FTK75" s="75"/>
      <c r="FTL75" s="75"/>
      <c r="FTM75" s="75"/>
      <c r="FTN75" s="75"/>
      <c r="FTO75" s="75"/>
      <c r="FTP75" s="75"/>
      <c r="FTQ75" s="75"/>
      <c r="FTR75" s="75"/>
      <c r="FTS75" s="75"/>
      <c r="FTT75" s="75"/>
      <c r="FTU75" s="75"/>
      <c r="FTV75" s="75"/>
      <c r="FTW75" s="75"/>
      <c r="FTX75" s="75"/>
      <c r="FTY75" s="75"/>
      <c r="FTZ75" s="75"/>
      <c r="FUA75" s="75"/>
      <c r="FUB75" s="75"/>
      <c r="FUC75" s="75"/>
      <c r="FUD75" s="75"/>
      <c r="FUE75" s="75"/>
      <c r="FUF75" s="75"/>
      <c r="FUG75" s="75"/>
      <c r="FUH75" s="75"/>
      <c r="FUI75" s="75"/>
      <c r="FUJ75" s="75"/>
      <c r="FUK75" s="75"/>
      <c r="FUL75" s="75"/>
      <c r="FUM75" s="75"/>
      <c r="FUN75" s="75"/>
      <c r="FUO75" s="75"/>
      <c r="FUP75" s="75"/>
      <c r="FUQ75" s="75"/>
      <c r="FUR75" s="75"/>
      <c r="FUS75" s="75"/>
      <c r="FUT75" s="75"/>
      <c r="FUU75" s="75"/>
      <c r="FUV75" s="75"/>
      <c r="FUW75" s="75"/>
      <c r="FUX75" s="75"/>
      <c r="FUY75" s="75"/>
      <c r="FUZ75" s="75"/>
      <c r="FVA75" s="75"/>
      <c r="FVB75" s="75"/>
      <c r="FVC75" s="75"/>
      <c r="FVD75" s="75"/>
      <c r="FVE75" s="75"/>
      <c r="FVF75" s="75"/>
      <c r="FVG75" s="75"/>
      <c r="FVH75" s="75"/>
      <c r="FVI75" s="75"/>
      <c r="FVJ75" s="75"/>
      <c r="FVK75" s="75"/>
      <c r="FVL75" s="75"/>
      <c r="FVM75" s="75"/>
      <c r="FVN75" s="75"/>
      <c r="FVO75" s="75"/>
      <c r="FVP75" s="75"/>
      <c r="FVQ75" s="75"/>
      <c r="FVR75" s="75"/>
      <c r="FVS75" s="75"/>
      <c r="FVT75" s="75"/>
      <c r="FVU75" s="75"/>
      <c r="FVV75" s="75"/>
      <c r="FVW75" s="75"/>
      <c r="FVX75" s="75"/>
      <c r="FVY75" s="75"/>
      <c r="FVZ75" s="75"/>
      <c r="FWA75" s="75"/>
      <c r="FWB75" s="75"/>
      <c r="FWC75" s="75"/>
      <c r="FWD75" s="75"/>
      <c r="FWE75" s="75"/>
      <c r="FWF75" s="75"/>
      <c r="FWG75" s="75"/>
      <c r="FWH75" s="75"/>
      <c r="FWI75" s="75"/>
      <c r="FWJ75" s="75"/>
      <c r="FWK75" s="75"/>
      <c r="FWL75" s="75"/>
      <c r="FWM75" s="75"/>
      <c r="FWN75" s="75"/>
      <c r="FWO75" s="75"/>
      <c r="FWP75" s="75"/>
      <c r="FWQ75" s="75"/>
      <c r="FWR75" s="75"/>
      <c r="FWS75" s="75"/>
      <c r="FWT75" s="75"/>
      <c r="FWU75" s="75"/>
      <c r="FWV75" s="75"/>
      <c r="FWW75" s="75"/>
      <c r="FWX75" s="75"/>
      <c r="FWY75" s="75"/>
      <c r="FWZ75" s="75"/>
      <c r="FXA75" s="75"/>
      <c r="FXB75" s="75"/>
      <c r="FXC75" s="75"/>
      <c r="FXD75" s="75"/>
      <c r="FXE75" s="75"/>
      <c r="FXF75" s="75"/>
      <c r="FXG75" s="75"/>
      <c r="FXH75" s="75"/>
      <c r="FXI75" s="75"/>
      <c r="FXJ75" s="75"/>
      <c r="FXK75" s="75"/>
      <c r="FXL75" s="75"/>
      <c r="FXM75" s="75"/>
      <c r="FXN75" s="75"/>
      <c r="FXO75" s="75"/>
      <c r="FXP75" s="75"/>
      <c r="FXQ75" s="75"/>
      <c r="FXR75" s="75"/>
      <c r="FXS75" s="75"/>
      <c r="FXT75" s="75"/>
      <c r="FXU75" s="75"/>
      <c r="FXV75" s="75"/>
      <c r="FXW75" s="75"/>
      <c r="FXX75" s="75"/>
      <c r="FXY75" s="75"/>
      <c r="FXZ75" s="75"/>
      <c r="FYA75" s="75"/>
      <c r="FYB75" s="75"/>
      <c r="FYC75" s="75"/>
      <c r="FYD75" s="75"/>
      <c r="FYE75" s="75"/>
      <c r="FYF75" s="75"/>
      <c r="FYG75" s="75"/>
      <c r="FYH75" s="75"/>
      <c r="FYI75" s="75"/>
      <c r="FYJ75" s="75"/>
      <c r="FYK75" s="75"/>
      <c r="FYL75" s="75"/>
      <c r="FYM75" s="75"/>
      <c r="FYN75" s="75"/>
      <c r="FYO75" s="75"/>
      <c r="FYP75" s="75"/>
      <c r="FYQ75" s="75"/>
      <c r="FYR75" s="75"/>
      <c r="FYS75" s="75"/>
      <c r="FYT75" s="75"/>
      <c r="FYU75" s="75"/>
      <c r="FYV75" s="75"/>
      <c r="FYW75" s="75"/>
      <c r="FYX75" s="75"/>
      <c r="FYY75" s="75"/>
      <c r="FYZ75" s="75"/>
      <c r="FZA75" s="75"/>
      <c r="FZB75" s="75"/>
      <c r="FZC75" s="75"/>
      <c r="FZD75" s="75"/>
      <c r="FZE75" s="75"/>
      <c r="FZF75" s="75"/>
      <c r="FZG75" s="75"/>
      <c r="FZH75" s="75"/>
      <c r="FZI75" s="75"/>
      <c r="FZJ75" s="75"/>
      <c r="FZK75" s="75"/>
      <c r="FZL75" s="75"/>
      <c r="FZM75" s="75"/>
      <c r="FZN75" s="75"/>
      <c r="FZO75" s="75"/>
      <c r="FZP75" s="75"/>
      <c r="FZQ75" s="75"/>
      <c r="FZR75" s="75"/>
      <c r="FZS75" s="75"/>
      <c r="FZT75" s="75"/>
      <c r="FZU75" s="75"/>
      <c r="FZV75" s="75"/>
      <c r="FZW75" s="75"/>
      <c r="FZX75" s="75"/>
      <c r="FZY75" s="75"/>
      <c r="FZZ75" s="75"/>
      <c r="GAA75" s="75"/>
      <c r="GAB75" s="75"/>
      <c r="GAC75" s="75"/>
      <c r="GAD75" s="75"/>
      <c r="GAE75" s="75"/>
      <c r="GAF75" s="75"/>
      <c r="GAG75" s="75"/>
      <c r="GAH75" s="75"/>
      <c r="GAI75" s="75"/>
      <c r="GAJ75" s="75"/>
      <c r="GAK75" s="75"/>
      <c r="GAL75" s="75"/>
      <c r="GAM75" s="75"/>
      <c r="GAN75" s="75"/>
      <c r="GAO75" s="75"/>
      <c r="GAP75" s="75"/>
      <c r="GAQ75" s="75"/>
      <c r="GAR75" s="75"/>
      <c r="GAS75" s="75"/>
      <c r="GAT75" s="75"/>
      <c r="GAU75" s="75"/>
      <c r="GAV75" s="75"/>
      <c r="GAW75" s="75"/>
      <c r="GAX75" s="75"/>
      <c r="GAY75" s="75"/>
      <c r="GAZ75" s="75"/>
      <c r="GBA75" s="75"/>
      <c r="GBB75" s="75"/>
      <c r="GBC75" s="75"/>
      <c r="GBD75" s="75"/>
      <c r="GBE75" s="75"/>
      <c r="GBF75" s="75"/>
      <c r="GBG75" s="75"/>
      <c r="GBH75" s="75"/>
      <c r="GBI75" s="75"/>
      <c r="GBJ75" s="75"/>
      <c r="GBK75" s="75"/>
      <c r="GBL75" s="75"/>
      <c r="GBM75" s="75"/>
      <c r="GBN75" s="75"/>
      <c r="GBO75" s="75"/>
      <c r="GBP75" s="75"/>
      <c r="GBQ75" s="75"/>
      <c r="GBR75" s="75"/>
      <c r="GBS75" s="75"/>
      <c r="GBT75" s="75"/>
      <c r="GBU75" s="75"/>
      <c r="GBV75" s="75"/>
      <c r="GBW75" s="75"/>
      <c r="GBX75" s="75"/>
      <c r="GBY75" s="75"/>
      <c r="GBZ75" s="75"/>
      <c r="GCA75" s="75"/>
      <c r="GCB75" s="75"/>
      <c r="GCC75" s="75"/>
      <c r="GCD75" s="75"/>
      <c r="GCE75" s="75"/>
      <c r="GCF75" s="75"/>
      <c r="GCG75" s="75"/>
      <c r="GCH75" s="75"/>
      <c r="GCI75" s="75"/>
      <c r="GCJ75" s="75"/>
      <c r="GCK75" s="75"/>
      <c r="GCL75" s="75"/>
      <c r="GCM75" s="75"/>
      <c r="GCN75" s="75"/>
      <c r="GCO75" s="75"/>
      <c r="GCP75" s="75"/>
      <c r="GCQ75" s="75"/>
      <c r="GCR75" s="75"/>
      <c r="GCS75" s="75"/>
      <c r="GCT75" s="75"/>
      <c r="GCU75" s="75"/>
      <c r="GCV75" s="75"/>
      <c r="GCW75" s="75"/>
      <c r="GCX75" s="75"/>
      <c r="GCY75" s="75"/>
      <c r="GCZ75" s="75"/>
      <c r="GDA75" s="75"/>
      <c r="GDB75" s="75"/>
      <c r="GDC75" s="75"/>
      <c r="GDD75" s="75"/>
      <c r="GDE75" s="75"/>
      <c r="GDF75" s="75"/>
      <c r="GDG75" s="75"/>
      <c r="GDH75" s="75"/>
      <c r="GDI75" s="75"/>
      <c r="GDJ75" s="75"/>
      <c r="GDK75" s="75"/>
      <c r="GDL75" s="75"/>
      <c r="GDM75" s="75"/>
      <c r="GDN75" s="75"/>
      <c r="GDO75" s="75"/>
      <c r="GDP75" s="75"/>
      <c r="GDQ75" s="75"/>
      <c r="GDR75" s="75"/>
      <c r="GDS75" s="75"/>
      <c r="GDT75" s="75"/>
      <c r="GDU75" s="75"/>
      <c r="GDV75" s="75"/>
      <c r="GDW75" s="75"/>
      <c r="GDX75" s="75"/>
      <c r="GDY75" s="75"/>
      <c r="GDZ75" s="75"/>
      <c r="GEA75" s="75"/>
      <c r="GEB75" s="75"/>
      <c r="GEC75" s="75"/>
      <c r="GED75" s="75"/>
      <c r="GEE75" s="75"/>
      <c r="GEF75" s="75"/>
      <c r="GEG75" s="75"/>
      <c r="GEH75" s="75"/>
      <c r="GEI75" s="75"/>
      <c r="GEJ75" s="75"/>
      <c r="GEK75" s="75"/>
      <c r="GEL75" s="75"/>
      <c r="GEM75" s="75"/>
      <c r="GEN75" s="75"/>
      <c r="GEO75" s="75"/>
      <c r="GEP75" s="75"/>
      <c r="GEQ75" s="75"/>
      <c r="GER75" s="75"/>
      <c r="GES75" s="75"/>
      <c r="GET75" s="75"/>
      <c r="GEU75" s="75"/>
      <c r="GEV75" s="75"/>
      <c r="GEW75" s="75"/>
      <c r="GEX75" s="75"/>
      <c r="GEY75" s="75"/>
      <c r="GEZ75" s="75"/>
      <c r="GFA75" s="75"/>
      <c r="GFB75" s="75"/>
      <c r="GFC75" s="75"/>
      <c r="GFD75" s="75"/>
      <c r="GFE75" s="75"/>
      <c r="GFF75" s="75"/>
      <c r="GFG75" s="75"/>
      <c r="GFH75" s="75"/>
      <c r="GFI75" s="75"/>
      <c r="GFJ75" s="75"/>
      <c r="GFK75" s="75"/>
      <c r="GFL75" s="75"/>
      <c r="GFM75" s="75"/>
      <c r="GFN75" s="75"/>
      <c r="GFO75" s="75"/>
      <c r="GFP75" s="75"/>
      <c r="GFQ75" s="75"/>
      <c r="GFR75" s="75"/>
      <c r="GFS75" s="75"/>
      <c r="GFT75" s="75"/>
      <c r="GFU75" s="75"/>
      <c r="GFV75" s="75"/>
      <c r="GFW75" s="75"/>
      <c r="GFX75" s="75"/>
      <c r="GFY75" s="75"/>
      <c r="GFZ75" s="75"/>
      <c r="GGA75" s="75"/>
      <c r="GGB75" s="75"/>
      <c r="GGC75" s="75"/>
      <c r="GGD75" s="75"/>
      <c r="GGE75" s="75"/>
      <c r="GGF75" s="75"/>
      <c r="GGG75" s="75"/>
      <c r="GGH75" s="75"/>
      <c r="GGI75" s="75"/>
      <c r="GGJ75" s="75"/>
      <c r="GGK75" s="75"/>
      <c r="GGL75" s="75"/>
      <c r="GGM75" s="75"/>
      <c r="GGN75" s="75"/>
      <c r="GGO75" s="75"/>
      <c r="GGP75" s="75"/>
      <c r="GGQ75" s="75"/>
      <c r="GGR75" s="75"/>
      <c r="GGS75" s="75"/>
      <c r="GGT75" s="75"/>
      <c r="GGU75" s="75"/>
      <c r="GGV75" s="75"/>
      <c r="GGW75" s="75"/>
      <c r="GGX75" s="75"/>
      <c r="GGY75" s="75"/>
      <c r="GGZ75" s="75"/>
      <c r="GHA75" s="75"/>
      <c r="GHB75" s="75"/>
      <c r="GHC75" s="75"/>
      <c r="GHD75" s="75"/>
      <c r="GHE75" s="75"/>
      <c r="GHF75" s="75"/>
      <c r="GHG75" s="75"/>
      <c r="GHH75" s="75"/>
      <c r="GHI75" s="75"/>
      <c r="GHJ75" s="75"/>
      <c r="GHK75" s="75"/>
      <c r="GHL75" s="75"/>
      <c r="GHM75" s="75"/>
      <c r="GHN75" s="75"/>
      <c r="GHO75" s="75"/>
      <c r="GHP75" s="75"/>
      <c r="GHQ75" s="75"/>
      <c r="GHR75" s="75"/>
      <c r="GHS75" s="75"/>
      <c r="GHT75" s="75"/>
      <c r="GHU75" s="75"/>
      <c r="GHV75" s="75"/>
      <c r="GHW75" s="75"/>
      <c r="GHX75" s="75"/>
      <c r="GHY75" s="75"/>
      <c r="GHZ75" s="75"/>
      <c r="GIA75" s="75"/>
      <c r="GIB75" s="75"/>
      <c r="GIC75" s="75"/>
      <c r="GID75" s="75"/>
      <c r="GIE75" s="75"/>
      <c r="GIF75" s="75"/>
      <c r="GIG75" s="75"/>
      <c r="GIH75" s="75"/>
      <c r="GII75" s="75"/>
      <c r="GIJ75" s="75"/>
      <c r="GIK75" s="75"/>
      <c r="GIL75" s="75"/>
      <c r="GIM75" s="75"/>
      <c r="GIN75" s="75"/>
      <c r="GIO75" s="75"/>
      <c r="GIP75" s="75"/>
      <c r="GIQ75" s="75"/>
      <c r="GIR75" s="75"/>
      <c r="GIS75" s="75"/>
      <c r="GIT75" s="75"/>
      <c r="GIU75" s="75"/>
      <c r="GIV75" s="75"/>
      <c r="GIW75" s="75"/>
      <c r="GIX75" s="75"/>
      <c r="GIY75" s="75"/>
      <c r="GIZ75" s="75"/>
      <c r="GJA75" s="75"/>
      <c r="GJB75" s="75"/>
      <c r="GJC75" s="75"/>
      <c r="GJD75" s="75"/>
      <c r="GJE75" s="75"/>
      <c r="GJF75" s="75"/>
      <c r="GJG75" s="75"/>
      <c r="GJH75" s="75"/>
      <c r="GJI75" s="75"/>
      <c r="GJJ75" s="75"/>
      <c r="GJK75" s="75"/>
      <c r="GJL75" s="75"/>
      <c r="GJM75" s="75"/>
      <c r="GJN75" s="75"/>
      <c r="GJO75" s="75"/>
      <c r="GJP75" s="75"/>
      <c r="GJQ75" s="75"/>
      <c r="GJR75" s="75"/>
      <c r="GJS75" s="75"/>
      <c r="GJT75" s="75"/>
      <c r="GJU75" s="75"/>
      <c r="GJV75" s="75"/>
      <c r="GJW75" s="75"/>
      <c r="GJX75" s="75"/>
      <c r="GJY75" s="75"/>
      <c r="GJZ75" s="75"/>
      <c r="GKA75" s="75"/>
      <c r="GKB75" s="75"/>
      <c r="GKC75" s="75"/>
      <c r="GKD75" s="75"/>
      <c r="GKE75" s="75"/>
      <c r="GKF75" s="75"/>
      <c r="GKG75" s="75"/>
      <c r="GKH75" s="75"/>
      <c r="GKI75" s="75"/>
      <c r="GKJ75" s="75"/>
      <c r="GKK75" s="75"/>
      <c r="GKL75" s="75"/>
      <c r="GKM75" s="75"/>
      <c r="GKN75" s="75"/>
      <c r="GKO75" s="75"/>
      <c r="GKP75" s="75"/>
      <c r="GKQ75" s="75"/>
      <c r="GKR75" s="75"/>
      <c r="GKS75" s="75"/>
      <c r="GKT75" s="75"/>
      <c r="GKU75" s="75"/>
      <c r="GKV75" s="75"/>
      <c r="GKW75" s="75"/>
      <c r="GKX75" s="75"/>
      <c r="GKY75" s="75"/>
      <c r="GKZ75" s="75"/>
      <c r="GLA75" s="75"/>
      <c r="GLB75" s="75"/>
      <c r="GLC75" s="75"/>
      <c r="GLD75" s="75"/>
      <c r="GLE75" s="75"/>
      <c r="GLF75" s="75"/>
      <c r="GLG75" s="75"/>
      <c r="GLH75" s="75"/>
      <c r="GLI75" s="75"/>
      <c r="GLJ75" s="75"/>
      <c r="GLK75" s="75"/>
      <c r="GLL75" s="75"/>
      <c r="GLM75" s="75"/>
      <c r="GLN75" s="75"/>
      <c r="GLO75" s="75"/>
      <c r="GLP75" s="75"/>
      <c r="GLQ75" s="75"/>
      <c r="GLR75" s="75"/>
      <c r="GLS75" s="75"/>
      <c r="GLT75" s="75"/>
      <c r="GLU75" s="75"/>
      <c r="GLV75" s="75"/>
      <c r="GLW75" s="75"/>
      <c r="GLX75" s="75"/>
      <c r="GLY75" s="75"/>
      <c r="GLZ75" s="75"/>
      <c r="GMA75" s="75"/>
      <c r="GMB75" s="75"/>
      <c r="GMC75" s="75"/>
      <c r="GMD75" s="75"/>
      <c r="GME75" s="75"/>
      <c r="GMF75" s="75"/>
      <c r="GMG75" s="75"/>
      <c r="GMH75" s="75"/>
      <c r="GMI75" s="75"/>
      <c r="GMJ75" s="75"/>
      <c r="GMK75" s="75"/>
      <c r="GML75" s="75"/>
      <c r="GMM75" s="75"/>
      <c r="GMN75" s="75"/>
      <c r="GMO75" s="75"/>
      <c r="GMP75" s="75"/>
      <c r="GMQ75" s="75"/>
      <c r="GMR75" s="75"/>
      <c r="GMS75" s="75"/>
      <c r="GMT75" s="75"/>
      <c r="GMU75" s="75"/>
      <c r="GMV75" s="75"/>
      <c r="GMW75" s="75"/>
      <c r="GMX75" s="75"/>
      <c r="GMY75" s="75"/>
      <c r="GMZ75" s="75"/>
      <c r="GNA75" s="75"/>
      <c r="GNB75" s="75"/>
      <c r="GNC75" s="75"/>
      <c r="GND75" s="75"/>
      <c r="GNE75" s="75"/>
      <c r="GNF75" s="75"/>
      <c r="GNG75" s="75"/>
      <c r="GNH75" s="75"/>
      <c r="GNI75" s="75"/>
      <c r="GNJ75" s="75"/>
      <c r="GNK75" s="75"/>
      <c r="GNL75" s="75"/>
      <c r="GNM75" s="75"/>
      <c r="GNN75" s="75"/>
      <c r="GNO75" s="75"/>
      <c r="GNP75" s="75"/>
      <c r="GNQ75" s="75"/>
      <c r="GNR75" s="75"/>
      <c r="GNS75" s="75"/>
      <c r="GNT75" s="75"/>
      <c r="GNU75" s="75"/>
      <c r="GNV75" s="75"/>
      <c r="GNW75" s="75"/>
      <c r="GNX75" s="75"/>
      <c r="GNY75" s="75"/>
      <c r="GNZ75" s="75"/>
      <c r="GOA75" s="75"/>
      <c r="GOB75" s="75"/>
      <c r="GOC75" s="75"/>
      <c r="GOD75" s="75"/>
      <c r="GOE75" s="75"/>
      <c r="GOF75" s="75"/>
      <c r="GOG75" s="75"/>
      <c r="GOH75" s="75"/>
      <c r="GOI75" s="75"/>
      <c r="GOJ75" s="75"/>
      <c r="GOK75" s="75"/>
      <c r="GOL75" s="75"/>
      <c r="GOM75" s="75"/>
      <c r="GON75" s="75"/>
      <c r="GOO75" s="75"/>
      <c r="GOP75" s="75"/>
      <c r="GOQ75" s="75"/>
      <c r="GOR75" s="75"/>
      <c r="GOS75" s="75"/>
      <c r="GOT75" s="75"/>
      <c r="GOU75" s="75"/>
      <c r="GOV75" s="75"/>
      <c r="GOW75" s="75"/>
      <c r="GOX75" s="75"/>
      <c r="GOY75" s="75"/>
      <c r="GOZ75" s="75"/>
      <c r="GPA75" s="75"/>
      <c r="GPB75" s="75"/>
      <c r="GPC75" s="75"/>
      <c r="GPD75" s="75"/>
      <c r="GPE75" s="75"/>
      <c r="GPF75" s="75"/>
      <c r="GPG75" s="75"/>
      <c r="GPH75" s="75"/>
      <c r="GPI75" s="75"/>
      <c r="GPJ75" s="75"/>
      <c r="GPK75" s="75"/>
      <c r="GPL75" s="75"/>
      <c r="GPM75" s="75"/>
      <c r="GPN75" s="75"/>
      <c r="GPO75" s="75"/>
      <c r="GPP75" s="75"/>
      <c r="GPQ75" s="75"/>
      <c r="GPR75" s="75"/>
      <c r="GPS75" s="75"/>
      <c r="GPT75" s="75"/>
      <c r="GPU75" s="75"/>
      <c r="GPV75" s="75"/>
      <c r="GPW75" s="75"/>
      <c r="GPX75" s="75"/>
      <c r="GPY75" s="75"/>
      <c r="GPZ75" s="75"/>
      <c r="GQA75" s="75"/>
      <c r="GQB75" s="75"/>
      <c r="GQC75" s="75"/>
      <c r="GQD75" s="75"/>
      <c r="GQE75" s="75"/>
      <c r="GQF75" s="75"/>
      <c r="GQG75" s="75"/>
      <c r="GQH75" s="75"/>
      <c r="GQI75" s="75"/>
      <c r="GQJ75" s="75"/>
      <c r="GQK75" s="75"/>
      <c r="GQL75" s="75"/>
      <c r="GQM75" s="75"/>
      <c r="GQN75" s="75"/>
      <c r="GQO75" s="75"/>
      <c r="GQP75" s="75"/>
      <c r="GQQ75" s="75"/>
      <c r="GQR75" s="75"/>
      <c r="GQS75" s="75"/>
      <c r="GQT75" s="75"/>
      <c r="GQU75" s="75"/>
      <c r="GQV75" s="75"/>
      <c r="GQW75" s="75"/>
      <c r="GQX75" s="75"/>
      <c r="GQY75" s="75"/>
      <c r="GQZ75" s="75"/>
      <c r="GRA75" s="75"/>
      <c r="GRB75" s="75"/>
      <c r="GRC75" s="75"/>
      <c r="GRD75" s="75"/>
      <c r="GRE75" s="75"/>
      <c r="GRF75" s="75"/>
      <c r="GRG75" s="75"/>
      <c r="GRH75" s="75"/>
      <c r="GRI75" s="75"/>
      <c r="GRJ75" s="75"/>
      <c r="GRK75" s="75"/>
      <c r="GRL75" s="75"/>
      <c r="GRM75" s="75"/>
      <c r="GRN75" s="75"/>
      <c r="GRO75" s="75"/>
      <c r="GRP75" s="75"/>
      <c r="GRQ75" s="75"/>
      <c r="GRR75" s="75"/>
      <c r="GRS75" s="75"/>
      <c r="GRT75" s="75"/>
      <c r="GRU75" s="75"/>
      <c r="GRV75" s="75"/>
      <c r="GRW75" s="75"/>
      <c r="GRX75" s="75"/>
      <c r="GRY75" s="75"/>
      <c r="GRZ75" s="75"/>
      <c r="GSA75" s="75"/>
      <c r="GSB75" s="75"/>
      <c r="GSC75" s="75"/>
      <c r="GSD75" s="75"/>
      <c r="GSE75" s="75"/>
      <c r="GSF75" s="75"/>
      <c r="GSG75" s="75"/>
      <c r="GSH75" s="75"/>
      <c r="GSI75" s="75"/>
      <c r="GSJ75" s="75"/>
      <c r="GSK75" s="75"/>
      <c r="GSL75" s="75"/>
      <c r="GSM75" s="75"/>
      <c r="GSN75" s="75"/>
      <c r="GSO75" s="75"/>
      <c r="GSP75" s="75"/>
      <c r="GSQ75" s="75"/>
      <c r="GSR75" s="75"/>
      <c r="GSS75" s="75"/>
      <c r="GST75" s="75"/>
      <c r="GSU75" s="75"/>
      <c r="GSV75" s="75"/>
      <c r="GSW75" s="75"/>
      <c r="GSX75" s="75"/>
      <c r="GSY75" s="75"/>
      <c r="GSZ75" s="75"/>
      <c r="GTA75" s="75"/>
      <c r="GTB75" s="75"/>
      <c r="GTC75" s="75"/>
      <c r="GTD75" s="75"/>
      <c r="GTE75" s="75"/>
      <c r="GTF75" s="75"/>
      <c r="GTG75" s="75"/>
      <c r="GTH75" s="75"/>
      <c r="GTI75" s="75"/>
      <c r="GTJ75" s="75"/>
      <c r="GTK75" s="75"/>
      <c r="GTL75" s="75"/>
      <c r="GTM75" s="75"/>
      <c r="GTN75" s="75"/>
      <c r="GTO75" s="75"/>
      <c r="GTP75" s="75"/>
      <c r="GTQ75" s="75"/>
      <c r="GTR75" s="75"/>
      <c r="GTS75" s="75"/>
      <c r="GTT75" s="75"/>
      <c r="GTU75" s="75"/>
      <c r="GTV75" s="75"/>
      <c r="GTW75" s="75"/>
      <c r="GTX75" s="75"/>
      <c r="GTY75" s="75"/>
      <c r="GTZ75" s="75"/>
      <c r="GUA75" s="75"/>
      <c r="GUB75" s="75"/>
      <c r="GUC75" s="75"/>
      <c r="GUD75" s="75"/>
      <c r="GUE75" s="75"/>
      <c r="GUF75" s="75"/>
      <c r="GUG75" s="75"/>
      <c r="GUH75" s="75"/>
      <c r="GUI75" s="75"/>
      <c r="GUJ75" s="75"/>
      <c r="GUK75" s="75"/>
      <c r="GUL75" s="75"/>
      <c r="GUM75" s="75"/>
      <c r="GUN75" s="75"/>
      <c r="GUO75" s="75"/>
      <c r="GUP75" s="75"/>
      <c r="GUQ75" s="75"/>
      <c r="GUR75" s="75"/>
      <c r="GUS75" s="75"/>
      <c r="GUT75" s="75"/>
      <c r="GUU75" s="75"/>
      <c r="GUV75" s="75"/>
      <c r="GUW75" s="75"/>
      <c r="GUX75" s="75"/>
      <c r="GUY75" s="75"/>
      <c r="GUZ75" s="75"/>
      <c r="GVA75" s="75"/>
      <c r="GVB75" s="75"/>
      <c r="GVC75" s="75"/>
      <c r="GVD75" s="75"/>
      <c r="GVE75" s="75"/>
      <c r="GVF75" s="75"/>
      <c r="GVG75" s="75"/>
      <c r="GVH75" s="75"/>
      <c r="GVI75" s="75"/>
      <c r="GVJ75" s="75"/>
      <c r="GVK75" s="75"/>
      <c r="GVL75" s="75"/>
      <c r="GVM75" s="75"/>
      <c r="GVN75" s="75"/>
      <c r="GVO75" s="75"/>
      <c r="GVP75" s="75"/>
      <c r="GVQ75" s="75"/>
      <c r="GVR75" s="75"/>
      <c r="GVS75" s="75"/>
      <c r="GVT75" s="75"/>
      <c r="GVU75" s="75"/>
      <c r="GVV75" s="75"/>
      <c r="GVW75" s="75"/>
      <c r="GVX75" s="75"/>
      <c r="GVY75" s="75"/>
      <c r="GVZ75" s="75"/>
      <c r="GWA75" s="75"/>
      <c r="GWB75" s="75"/>
      <c r="GWC75" s="75"/>
      <c r="GWD75" s="75"/>
      <c r="GWE75" s="75"/>
      <c r="GWF75" s="75"/>
      <c r="GWG75" s="75"/>
      <c r="GWH75" s="75"/>
      <c r="GWI75" s="75"/>
      <c r="GWJ75" s="75"/>
      <c r="GWK75" s="75"/>
      <c r="GWL75" s="75"/>
      <c r="GWM75" s="75"/>
      <c r="GWN75" s="75"/>
      <c r="GWO75" s="75"/>
      <c r="GWP75" s="75"/>
      <c r="GWQ75" s="75"/>
      <c r="GWR75" s="75"/>
      <c r="GWS75" s="75"/>
      <c r="GWT75" s="75"/>
      <c r="GWU75" s="75"/>
      <c r="GWV75" s="75"/>
      <c r="GWW75" s="75"/>
      <c r="GWX75" s="75"/>
      <c r="GWY75" s="75"/>
      <c r="GWZ75" s="75"/>
      <c r="GXA75" s="75"/>
      <c r="GXB75" s="75"/>
      <c r="GXC75" s="75"/>
      <c r="GXD75" s="75"/>
      <c r="GXE75" s="75"/>
      <c r="GXF75" s="75"/>
      <c r="GXG75" s="75"/>
      <c r="GXH75" s="75"/>
      <c r="GXI75" s="75"/>
      <c r="GXJ75" s="75"/>
      <c r="GXK75" s="75"/>
      <c r="GXL75" s="75"/>
      <c r="GXM75" s="75"/>
      <c r="GXN75" s="75"/>
      <c r="GXO75" s="75"/>
      <c r="GXP75" s="75"/>
      <c r="GXQ75" s="75"/>
      <c r="GXR75" s="75"/>
      <c r="GXS75" s="75"/>
      <c r="GXT75" s="75"/>
      <c r="GXU75" s="75"/>
      <c r="GXV75" s="75"/>
      <c r="GXW75" s="75"/>
      <c r="GXX75" s="75"/>
      <c r="GXY75" s="75"/>
      <c r="GXZ75" s="75"/>
      <c r="GYA75" s="75"/>
      <c r="GYB75" s="75"/>
      <c r="GYC75" s="75"/>
      <c r="GYD75" s="75"/>
      <c r="GYE75" s="75"/>
      <c r="GYF75" s="75"/>
      <c r="GYG75" s="75"/>
      <c r="GYH75" s="75"/>
      <c r="GYI75" s="75"/>
      <c r="GYJ75" s="75"/>
      <c r="GYK75" s="75"/>
      <c r="GYL75" s="75"/>
      <c r="GYM75" s="75"/>
      <c r="GYN75" s="75"/>
      <c r="GYO75" s="75"/>
      <c r="GYP75" s="75"/>
      <c r="GYQ75" s="75"/>
      <c r="GYR75" s="75"/>
      <c r="GYS75" s="75"/>
      <c r="GYT75" s="75"/>
      <c r="GYU75" s="75"/>
      <c r="GYV75" s="75"/>
      <c r="GYW75" s="75"/>
      <c r="GYX75" s="75"/>
      <c r="GYY75" s="75"/>
      <c r="GYZ75" s="75"/>
      <c r="GZA75" s="75"/>
      <c r="GZB75" s="75"/>
      <c r="GZC75" s="75"/>
      <c r="GZD75" s="75"/>
      <c r="GZE75" s="75"/>
      <c r="GZF75" s="75"/>
      <c r="GZG75" s="75"/>
      <c r="GZH75" s="75"/>
      <c r="GZI75" s="75"/>
      <c r="GZJ75" s="75"/>
      <c r="GZK75" s="75"/>
      <c r="GZL75" s="75"/>
      <c r="GZM75" s="75"/>
      <c r="GZN75" s="75"/>
      <c r="GZO75" s="75"/>
      <c r="GZP75" s="75"/>
      <c r="GZQ75" s="75"/>
      <c r="GZR75" s="75"/>
      <c r="GZS75" s="75"/>
      <c r="GZT75" s="75"/>
      <c r="GZU75" s="75"/>
      <c r="GZV75" s="75"/>
      <c r="GZW75" s="75"/>
      <c r="GZX75" s="75"/>
      <c r="GZY75" s="75"/>
      <c r="GZZ75" s="75"/>
      <c r="HAA75" s="75"/>
      <c r="HAB75" s="75"/>
      <c r="HAC75" s="75"/>
      <c r="HAD75" s="75"/>
      <c r="HAE75" s="75"/>
      <c r="HAF75" s="75"/>
      <c r="HAG75" s="75"/>
      <c r="HAH75" s="75"/>
      <c r="HAI75" s="75"/>
      <c r="HAJ75" s="75"/>
      <c r="HAK75" s="75"/>
      <c r="HAL75" s="75"/>
      <c r="HAM75" s="75"/>
      <c r="HAN75" s="75"/>
      <c r="HAO75" s="75"/>
      <c r="HAP75" s="75"/>
      <c r="HAQ75" s="75"/>
      <c r="HAR75" s="75"/>
      <c r="HAS75" s="75"/>
      <c r="HAT75" s="75"/>
      <c r="HAU75" s="75"/>
      <c r="HAV75" s="75"/>
      <c r="HAW75" s="75"/>
      <c r="HAX75" s="75"/>
      <c r="HAY75" s="75"/>
      <c r="HAZ75" s="75"/>
      <c r="HBA75" s="75"/>
      <c r="HBB75" s="75"/>
      <c r="HBC75" s="75"/>
      <c r="HBD75" s="75"/>
      <c r="HBE75" s="75"/>
      <c r="HBF75" s="75"/>
      <c r="HBG75" s="75"/>
      <c r="HBH75" s="75"/>
      <c r="HBI75" s="75"/>
      <c r="HBJ75" s="75"/>
      <c r="HBK75" s="75"/>
      <c r="HBL75" s="75"/>
      <c r="HBM75" s="75"/>
      <c r="HBN75" s="75"/>
      <c r="HBO75" s="75"/>
      <c r="HBP75" s="75"/>
      <c r="HBQ75" s="75"/>
      <c r="HBR75" s="75"/>
      <c r="HBS75" s="75"/>
      <c r="HBT75" s="75"/>
      <c r="HBU75" s="75"/>
      <c r="HBV75" s="75"/>
      <c r="HBW75" s="75"/>
      <c r="HBX75" s="75"/>
      <c r="HBY75" s="75"/>
      <c r="HBZ75" s="75"/>
      <c r="HCA75" s="75"/>
      <c r="HCB75" s="75"/>
      <c r="HCC75" s="75"/>
      <c r="HCD75" s="75"/>
      <c r="HCE75" s="75"/>
      <c r="HCF75" s="75"/>
      <c r="HCG75" s="75"/>
      <c r="HCH75" s="75"/>
      <c r="HCI75" s="75"/>
      <c r="HCJ75" s="75"/>
      <c r="HCK75" s="75"/>
      <c r="HCL75" s="75"/>
      <c r="HCM75" s="75"/>
      <c r="HCN75" s="75"/>
      <c r="HCO75" s="75"/>
      <c r="HCP75" s="75"/>
      <c r="HCQ75" s="75"/>
      <c r="HCR75" s="75"/>
      <c r="HCS75" s="75"/>
      <c r="HCT75" s="75"/>
      <c r="HCU75" s="75"/>
      <c r="HCV75" s="75"/>
      <c r="HCW75" s="75"/>
      <c r="HCX75" s="75"/>
      <c r="HCY75" s="75"/>
      <c r="HCZ75" s="75"/>
      <c r="HDA75" s="75"/>
      <c r="HDB75" s="75"/>
      <c r="HDC75" s="75"/>
      <c r="HDD75" s="75"/>
      <c r="HDE75" s="75"/>
      <c r="HDF75" s="75"/>
      <c r="HDG75" s="75"/>
      <c r="HDH75" s="75"/>
      <c r="HDI75" s="75"/>
      <c r="HDJ75" s="75"/>
      <c r="HDK75" s="75"/>
      <c r="HDL75" s="75"/>
      <c r="HDM75" s="75"/>
      <c r="HDN75" s="75"/>
      <c r="HDO75" s="75"/>
      <c r="HDP75" s="75"/>
      <c r="HDQ75" s="75"/>
      <c r="HDR75" s="75"/>
      <c r="HDS75" s="75"/>
      <c r="HDT75" s="75"/>
      <c r="HDU75" s="75"/>
      <c r="HDV75" s="75"/>
      <c r="HDW75" s="75"/>
      <c r="HDX75" s="75"/>
      <c r="HDY75" s="75"/>
      <c r="HDZ75" s="75"/>
      <c r="HEA75" s="75"/>
      <c r="HEB75" s="75"/>
      <c r="HEC75" s="75"/>
      <c r="HED75" s="75"/>
      <c r="HEE75" s="75"/>
      <c r="HEF75" s="75"/>
      <c r="HEG75" s="75"/>
      <c r="HEH75" s="75"/>
      <c r="HEI75" s="75"/>
      <c r="HEJ75" s="75"/>
      <c r="HEK75" s="75"/>
      <c r="HEL75" s="75"/>
      <c r="HEM75" s="75"/>
      <c r="HEN75" s="75"/>
      <c r="HEO75" s="75"/>
      <c r="HEP75" s="75"/>
      <c r="HEQ75" s="75"/>
      <c r="HER75" s="75"/>
      <c r="HES75" s="75"/>
      <c r="HET75" s="75"/>
      <c r="HEU75" s="75"/>
      <c r="HEV75" s="75"/>
      <c r="HEW75" s="75"/>
      <c r="HEX75" s="75"/>
      <c r="HEY75" s="75"/>
      <c r="HEZ75" s="75"/>
      <c r="HFA75" s="75"/>
      <c r="HFB75" s="75"/>
      <c r="HFC75" s="75"/>
      <c r="HFD75" s="75"/>
      <c r="HFE75" s="75"/>
      <c r="HFF75" s="75"/>
      <c r="HFG75" s="75"/>
      <c r="HFH75" s="75"/>
      <c r="HFI75" s="75"/>
      <c r="HFJ75" s="75"/>
      <c r="HFK75" s="75"/>
      <c r="HFL75" s="75"/>
      <c r="HFM75" s="75"/>
      <c r="HFN75" s="75"/>
      <c r="HFO75" s="75"/>
      <c r="HFP75" s="75"/>
      <c r="HFQ75" s="75"/>
      <c r="HFR75" s="75"/>
      <c r="HFS75" s="75"/>
      <c r="HFT75" s="75"/>
      <c r="HFU75" s="75"/>
      <c r="HFV75" s="75"/>
      <c r="HFW75" s="75"/>
      <c r="HFX75" s="75"/>
      <c r="HFY75" s="75"/>
      <c r="HFZ75" s="75"/>
      <c r="HGA75" s="75"/>
      <c r="HGB75" s="75"/>
      <c r="HGC75" s="75"/>
      <c r="HGD75" s="75"/>
      <c r="HGE75" s="75"/>
      <c r="HGF75" s="75"/>
      <c r="HGG75" s="75"/>
      <c r="HGH75" s="75"/>
      <c r="HGI75" s="75"/>
      <c r="HGJ75" s="75"/>
      <c r="HGK75" s="75"/>
      <c r="HGL75" s="75"/>
      <c r="HGM75" s="75"/>
      <c r="HGN75" s="75"/>
      <c r="HGO75" s="75"/>
      <c r="HGP75" s="75"/>
      <c r="HGQ75" s="75"/>
      <c r="HGR75" s="75"/>
      <c r="HGS75" s="75"/>
      <c r="HGT75" s="75"/>
      <c r="HGU75" s="75"/>
      <c r="HGV75" s="75"/>
      <c r="HGW75" s="75"/>
      <c r="HGX75" s="75"/>
      <c r="HGY75" s="75"/>
      <c r="HGZ75" s="75"/>
      <c r="HHA75" s="75"/>
      <c r="HHB75" s="75"/>
      <c r="HHC75" s="75"/>
      <c r="HHD75" s="75"/>
      <c r="HHE75" s="75"/>
      <c r="HHF75" s="75"/>
      <c r="HHG75" s="75"/>
      <c r="HHH75" s="75"/>
      <c r="HHI75" s="75"/>
      <c r="HHJ75" s="75"/>
      <c r="HHK75" s="75"/>
      <c r="HHL75" s="75"/>
      <c r="HHM75" s="75"/>
      <c r="HHN75" s="75"/>
      <c r="HHO75" s="75"/>
      <c r="HHP75" s="75"/>
      <c r="HHQ75" s="75"/>
      <c r="HHR75" s="75"/>
      <c r="HHS75" s="75"/>
      <c r="HHT75" s="75"/>
      <c r="HHU75" s="75"/>
      <c r="HHV75" s="75"/>
      <c r="HHW75" s="75"/>
      <c r="HHX75" s="75"/>
      <c r="HHY75" s="75"/>
      <c r="HHZ75" s="75"/>
      <c r="HIA75" s="75"/>
      <c r="HIB75" s="75"/>
      <c r="HIC75" s="75"/>
      <c r="HID75" s="75"/>
      <c r="HIE75" s="75"/>
      <c r="HIF75" s="75"/>
      <c r="HIG75" s="75"/>
      <c r="HIH75" s="75"/>
      <c r="HII75" s="75"/>
      <c r="HIJ75" s="75"/>
      <c r="HIK75" s="75"/>
      <c r="HIL75" s="75"/>
      <c r="HIM75" s="75"/>
      <c r="HIN75" s="75"/>
      <c r="HIO75" s="75"/>
      <c r="HIP75" s="75"/>
      <c r="HIQ75" s="75"/>
      <c r="HIR75" s="75"/>
      <c r="HIS75" s="75"/>
      <c r="HIT75" s="75"/>
      <c r="HIU75" s="75"/>
      <c r="HIV75" s="75"/>
      <c r="HIW75" s="75"/>
      <c r="HIX75" s="75"/>
      <c r="HIY75" s="75"/>
      <c r="HIZ75" s="75"/>
      <c r="HJA75" s="75"/>
      <c r="HJB75" s="75"/>
      <c r="HJC75" s="75"/>
      <c r="HJD75" s="75"/>
      <c r="HJE75" s="75"/>
      <c r="HJF75" s="75"/>
      <c r="HJG75" s="75"/>
      <c r="HJH75" s="75"/>
      <c r="HJI75" s="75"/>
      <c r="HJJ75" s="75"/>
      <c r="HJK75" s="75"/>
      <c r="HJL75" s="75"/>
      <c r="HJM75" s="75"/>
      <c r="HJN75" s="75"/>
      <c r="HJO75" s="75"/>
      <c r="HJP75" s="75"/>
      <c r="HJQ75" s="75"/>
      <c r="HJR75" s="75"/>
      <c r="HJS75" s="75"/>
      <c r="HJT75" s="75"/>
      <c r="HJU75" s="75"/>
      <c r="HJV75" s="75"/>
      <c r="HJW75" s="75"/>
      <c r="HJX75" s="75"/>
      <c r="HJY75" s="75"/>
      <c r="HJZ75" s="75"/>
      <c r="HKA75" s="75"/>
      <c r="HKB75" s="75"/>
      <c r="HKC75" s="75"/>
      <c r="HKD75" s="75"/>
      <c r="HKE75" s="75"/>
      <c r="HKF75" s="75"/>
      <c r="HKG75" s="75"/>
      <c r="HKH75" s="75"/>
      <c r="HKI75" s="75"/>
      <c r="HKJ75" s="75"/>
      <c r="HKK75" s="75"/>
      <c r="HKL75" s="75"/>
      <c r="HKM75" s="75"/>
      <c r="HKN75" s="75"/>
      <c r="HKO75" s="75"/>
      <c r="HKP75" s="75"/>
      <c r="HKQ75" s="75"/>
      <c r="HKR75" s="75"/>
      <c r="HKS75" s="75"/>
      <c r="HKT75" s="75"/>
      <c r="HKU75" s="75"/>
      <c r="HKV75" s="75"/>
      <c r="HKW75" s="75"/>
      <c r="HKX75" s="75"/>
      <c r="HKY75" s="75"/>
      <c r="HKZ75" s="75"/>
      <c r="HLA75" s="75"/>
      <c r="HLB75" s="75"/>
      <c r="HLC75" s="75"/>
      <c r="HLD75" s="75"/>
      <c r="HLE75" s="75"/>
      <c r="HLF75" s="75"/>
      <c r="HLG75" s="75"/>
      <c r="HLH75" s="75"/>
      <c r="HLI75" s="75"/>
      <c r="HLJ75" s="75"/>
      <c r="HLK75" s="75"/>
      <c r="HLL75" s="75"/>
      <c r="HLM75" s="75"/>
      <c r="HLN75" s="75"/>
      <c r="HLO75" s="75"/>
      <c r="HLP75" s="75"/>
      <c r="HLQ75" s="75"/>
      <c r="HLR75" s="75"/>
      <c r="HLS75" s="75"/>
      <c r="HLT75" s="75"/>
      <c r="HLU75" s="75"/>
      <c r="HLV75" s="75"/>
      <c r="HLW75" s="75"/>
      <c r="HLX75" s="75"/>
      <c r="HLY75" s="75"/>
      <c r="HLZ75" s="75"/>
      <c r="HMA75" s="75"/>
      <c r="HMB75" s="75"/>
      <c r="HMC75" s="75"/>
      <c r="HMD75" s="75"/>
      <c r="HME75" s="75"/>
      <c r="HMF75" s="75"/>
      <c r="HMG75" s="75"/>
      <c r="HMH75" s="75"/>
      <c r="HMI75" s="75"/>
      <c r="HMJ75" s="75"/>
      <c r="HMK75" s="75"/>
      <c r="HML75" s="75"/>
      <c r="HMM75" s="75"/>
      <c r="HMN75" s="75"/>
      <c r="HMO75" s="75"/>
      <c r="HMP75" s="75"/>
      <c r="HMQ75" s="75"/>
      <c r="HMR75" s="75"/>
      <c r="HMS75" s="75"/>
      <c r="HMT75" s="75"/>
      <c r="HMU75" s="75"/>
      <c r="HMV75" s="75"/>
      <c r="HMW75" s="75"/>
      <c r="HMX75" s="75"/>
      <c r="HMY75" s="75"/>
      <c r="HMZ75" s="75"/>
      <c r="HNA75" s="75"/>
      <c r="HNB75" s="75"/>
      <c r="HNC75" s="75"/>
      <c r="HND75" s="75"/>
      <c r="HNE75" s="75"/>
      <c r="HNF75" s="75"/>
      <c r="HNG75" s="75"/>
      <c r="HNH75" s="75"/>
      <c r="HNI75" s="75"/>
      <c r="HNJ75" s="75"/>
      <c r="HNK75" s="75"/>
      <c r="HNL75" s="75"/>
      <c r="HNM75" s="75"/>
      <c r="HNN75" s="75"/>
      <c r="HNO75" s="75"/>
      <c r="HNP75" s="75"/>
      <c r="HNQ75" s="75"/>
      <c r="HNR75" s="75"/>
      <c r="HNS75" s="75"/>
      <c r="HNT75" s="75"/>
      <c r="HNU75" s="75"/>
      <c r="HNV75" s="75"/>
      <c r="HNW75" s="75"/>
      <c r="HNX75" s="75"/>
      <c r="HNY75" s="75"/>
      <c r="HNZ75" s="75"/>
      <c r="HOA75" s="75"/>
      <c r="HOB75" s="75"/>
      <c r="HOC75" s="75"/>
      <c r="HOD75" s="75"/>
      <c r="HOE75" s="75"/>
      <c r="HOF75" s="75"/>
      <c r="HOG75" s="75"/>
      <c r="HOH75" s="75"/>
      <c r="HOI75" s="75"/>
      <c r="HOJ75" s="75"/>
      <c r="HOK75" s="75"/>
      <c r="HOL75" s="75"/>
      <c r="HOM75" s="75"/>
      <c r="HON75" s="75"/>
      <c r="HOO75" s="75"/>
      <c r="HOP75" s="75"/>
      <c r="HOQ75" s="75"/>
      <c r="HOR75" s="75"/>
      <c r="HOS75" s="75"/>
      <c r="HOT75" s="75"/>
      <c r="HOU75" s="75"/>
      <c r="HOV75" s="75"/>
      <c r="HOW75" s="75"/>
      <c r="HOX75" s="75"/>
      <c r="HOY75" s="75"/>
      <c r="HOZ75" s="75"/>
      <c r="HPA75" s="75"/>
      <c r="HPB75" s="75"/>
      <c r="HPC75" s="75"/>
      <c r="HPD75" s="75"/>
      <c r="HPE75" s="75"/>
      <c r="HPF75" s="75"/>
      <c r="HPG75" s="75"/>
      <c r="HPH75" s="75"/>
      <c r="HPI75" s="75"/>
      <c r="HPJ75" s="75"/>
      <c r="HPK75" s="75"/>
      <c r="HPL75" s="75"/>
      <c r="HPM75" s="75"/>
      <c r="HPN75" s="75"/>
      <c r="HPO75" s="75"/>
      <c r="HPP75" s="75"/>
      <c r="HPQ75" s="75"/>
      <c r="HPR75" s="75"/>
      <c r="HPS75" s="75"/>
      <c r="HPT75" s="75"/>
      <c r="HPU75" s="75"/>
      <c r="HPV75" s="75"/>
      <c r="HPW75" s="75"/>
      <c r="HPX75" s="75"/>
      <c r="HPY75" s="75"/>
      <c r="HPZ75" s="75"/>
      <c r="HQA75" s="75"/>
      <c r="HQB75" s="75"/>
      <c r="HQC75" s="75"/>
      <c r="HQD75" s="75"/>
      <c r="HQE75" s="75"/>
      <c r="HQF75" s="75"/>
      <c r="HQG75" s="75"/>
      <c r="HQH75" s="75"/>
      <c r="HQI75" s="75"/>
      <c r="HQJ75" s="75"/>
      <c r="HQK75" s="75"/>
      <c r="HQL75" s="75"/>
      <c r="HQM75" s="75"/>
      <c r="HQN75" s="75"/>
      <c r="HQO75" s="75"/>
      <c r="HQP75" s="75"/>
      <c r="HQQ75" s="75"/>
      <c r="HQR75" s="75"/>
      <c r="HQS75" s="75"/>
      <c r="HQT75" s="75"/>
      <c r="HQU75" s="75"/>
      <c r="HQV75" s="75"/>
      <c r="HQW75" s="75"/>
      <c r="HQX75" s="75"/>
      <c r="HQY75" s="75"/>
      <c r="HQZ75" s="75"/>
      <c r="HRA75" s="75"/>
      <c r="HRB75" s="75"/>
      <c r="HRC75" s="75"/>
      <c r="HRD75" s="75"/>
      <c r="HRE75" s="75"/>
      <c r="HRF75" s="75"/>
      <c r="HRG75" s="75"/>
      <c r="HRH75" s="75"/>
      <c r="HRI75" s="75"/>
      <c r="HRJ75" s="75"/>
      <c r="HRK75" s="75"/>
      <c r="HRL75" s="75"/>
      <c r="HRM75" s="75"/>
      <c r="HRN75" s="75"/>
      <c r="HRO75" s="75"/>
      <c r="HRP75" s="75"/>
      <c r="HRQ75" s="75"/>
      <c r="HRR75" s="75"/>
      <c r="HRS75" s="75"/>
      <c r="HRT75" s="75"/>
      <c r="HRU75" s="75"/>
      <c r="HRV75" s="75"/>
      <c r="HRW75" s="75"/>
      <c r="HRX75" s="75"/>
      <c r="HRY75" s="75"/>
      <c r="HRZ75" s="75"/>
      <c r="HSA75" s="75"/>
      <c r="HSB75" s="75"/>
      <c r="HSC75" s="75"/>
      <c r="HSD75" s="75"/>
      <c r="HSE75" s="75"/>
      <c r="HSF75" s="75"/>
      <c r="HSG75" s="75"/>
      <c r="HSH75" s="75"/>
      <c r="HSI75" s="75"/>
      <c r="HSJ75" s="75"/>
      <c r="HSK75" s="75"/>
      <c r="HSL75" s="75"/>
      <c r="HSM75" s="75"/>
      <c r="HSN75" s="75"/>
      <c r="HSO75" s="75"/>
      <c r="HSP75" s="75"/>
      <c r="HSQ75" s="75"/>
      <c r="HSR75" s="75"/>
      <c r="HSS75" s="75"/>
      <c r="HST75" s="75"/>
      <c r="HSU75" s="75"/>
      <c r="HSV75" s="75"/>
      <c r="HSW75" s="75"/>
      <c r="HSX75" s="75"/>
      <c r="HSY75" s="75"/>
      <c r="HSZ75" s="75"/>
      <c r="HTA75" s="75"/>
      <c r="HTB75" s="75"/>
      <c r="HTC75" s="75"/>
      <c r="HTD75" s="75"/>
      <c r="HTE75" s="75"/>
      <c r="HTF75" s="75"/>
      <c r="HTG75" s="75"/>
      <c r="HTH75" s="75"/>
      <c r="HTI75" s="75"/>
      <c r="HTJ75" s="75"/>
      <c r="HTK75" s="75"/>
      <c r="HTL75" s="75"/>
      <c r="HTM75" s="75"/>
      <c r="HTN75" s="75"/>
      <c r="HTO75" s="75"/>
      <c r="HTP75" s="75"/>
      <c r="HTQ75" s="75"/>
      <c r="HTR75" s="75"/>
      <c r="HTS75" s="75"/>
      <c r="HTT75" s="75"/>
      <c r="HTU75" s="75"/>
      <c r="HTV75" s="75"/>
      <c r="HTW75" s="75"/>
      <c r="HTX75" s="75"/>
      <c r="HTY75" s="75"/>
      <c r="HTZ75" s="75"/>
      <c r="HUA75" s="75"/>
      <c r="HUB75" s="75"/>
      <c r="HUC75" s="75"/>
      <c r="HUD75" s="75"/>
      <c r="HUE75" s="75"/>
      <c r="HUF75" s="75"/>
      <c r="HUG75" s="75"/>
      <c r="HUH75" s="75"/>
      <c r="HUI75" s="75"/>
      <c r="HUJ75" s="75"/>
      <c r="HUK75" s="75"/>
      <c r="HUL75" s="75"/>
      <c r="HUM75" s="75"/>
      <c r="HUN75" s="75"/>
      <c r="HUO75" s="75"/>
      <c r="HUP75" s="75"/>
      <c r="HUQ75" s="75"/>
      <c r="HUR75" s="75"/>
      <c r="HUS75" s="75"/>
      <c r="HUT75" s="75"/>
      <c r="HUU75" s="75"/>
      <c r="HUV75" s="75"/>
      <c r="HUW75" s="75"/>
      <c r="HUX75" s="75"/>
      <c r="HUY75" s="75"/>
      <c r="HUZ75" s="75"/>
      <c r="HVA75" s="75"/>
      <c r="HVB75" s="75"/>
      <c r="HVC75" s="75"/>
      <c r="HVD75" s="75"/>
      <c r="HVE75" s="75"/>
      <c r="HVF75" s="75"/>
      <c r="HVG75" s="75"/>
      <c r="HVH75" s="75"/>
      <c r="HVI75" s="75"/>
      <c r="HVJ75" s="75"/>
      <c r="HVK75" s="75"/>
      <c r="HVL75" s="75"/>
      <c r="HVM75" s="75"/>
      <c r="HVN75" s="75"/>
      <c r="HVO75" s="75"/>
      <c r="HVP75" s="75"/>
      <c r="HVQ75" s="75"/>
      <c r="HVR75" s="75"/>
      <c r="HVS75" s="75"/>
      <c r="HVT75" s="75"/>
      <c r="HVU75" s="75"/>
      <c r="HVV75" s="75"/>
      <c r="HVW75" s="75"/>
      <c r="HVX75" s="75"/>
      <c r="HVY75" s="75"/>
      <c r="HVZ75" s="75"/>
      <c r="HWA75" s="75"/>
      <c r="HWB75" s="75"/>
      <c r="HWC75" s="75"/>
      <c r="HWD75" s="75"/>
      <c r="HWE75" s="75"/>
      <c r="HWF75" s="75"/>
      <c r="HWG75" s="75"/>
      <c r="HWH75" s="75"/>
      <c r="HWI75" s="75"/>
      <c r="HWJ75" s="75"/>
      <c r="HWK75" s="75"/>
      <c r="HWL75" s="75"/>
      <c r="HWM75" s="75"/>
      <c r="HWN75" s="75"/>
      <c r="HWO75" s="75"/>
      <c r="HWP75" s="75"/>
      <c r="HWQ75" s="75"/>
      <c r="HWR75" s="75"/>
      <c r="HWS75" s="75"/>
      <c r="HWT75" s="75"/>
      <c r="HWU75" s="75"/>
      <c r="HWV75" s="75"/>
      <c r="HWW75" s="75"/>
      <c r="HWX75" s="75"/>
      <c r="HWY75" s="75"/>
      <c r="HWZ75" s="75"/>
      <c r="HXA75" s="75"/>
      <c r="HXB75" s="75"/>
      <c r="HXC75" s="75"/>
      <c r="HXD75" s="75"/>
      <c r="HXE75" s="75"/>
      <c r="HXF75" s="75"/>
      <c r="HXG75" s="75"/>
      <c r="HXH75" s="75"/>
      <c r="HXI75" s="75"/>
      <c r="HXJ75" s="75"/>
      <c r="HXK75" s="75"/>
      <c r="HXL75" s="75"/>
      <c r="HXM75" s="75"/>
      <c r="HXN75" s="75"/>
      <c r="HXO75" s="75"/>
      <c r="HXP75" s="75"/>
      <c r="HXQ75" s="75"/>
      <c r="HXR75" s="75"/>
      <c r="HXS75" s="75"/>
      <c r="HXT75" s="75"/>
      <c r="HXU75" s="75"/>
      <c r="HXV75" s="75"/>
      <c r="HXW75" s="75"/>
      <c r="HXX75" s="75"/>
      <c r="HXY75" s="75"/>
      <c r="HXZ75" s="75"/>
      <c r="HYA75" s="75"/>
      <c r="HYB75" s="75"/>
      <c r="HYC75" s="75"/>
      <c r="HYD75" s="75"/>
      <c r="HYE75" s="75"/>
      <c r="HYF75" s="75"/>
      <c r="HYG75" s="75"/>
      <c r="HYH75" s="75"/>
      <c r="HYI75" s="75"/>
      <c r="HYJ75" s="75"/>
      <c r="HYK75" s="75"/>
      <c r="HYL75" s="75"/>
      <c r="HYM75" s="75"/>
      <c r="HYN75" s="75"/>
      <c r="HYO75" s="75"/>
      <c r="HYP75" s="75"/>
      <c r="HYQ75" s="75"/>
      <c r="HYR75" s="75"/>
      <c r="HYS75" s="75"/>
      <c r="HYT75" s="75"/>
      <c r="HYU75" s="75"/>
      <c r="HYV75" s="75"/>
      <c r="HYW75" s="75"/>
      <c r="HYX75" s="75"/>
      <c r="HYY75" s="75"/>
      <c r="HYZ75" s="75"/>
      <c r="HZA75" s="75"/>
      <c r="HZB75" s="75"/>
      <c r="HZC75" s="75"/>
      <c r="HZD75" s="75"/>
      <c r="HZE75" s="75"/>
      <c r="HZF75" s="75"/>
      <c r="HZG75" s="75"/>
      <c r="HZH75" s="75"/>
      <c r="HZI75" s="75"/>
      <c r="HZJ75" s="75"/>
      <c r="HZK75" s="75"/>
      <c r="HZL75" s="75"/>
      <c r="HZM75" s="75"/>
      <c r="HZN75" s="75"/>
      <c r="HZO75" s="75"/>
      <c r="HZP75" s="75"/>
      <c r="HZQ75" s="75"/>
      <c r="HZR75" s="75"/>
      <c r="HZS75" s="75"/>
      <c r="HZT75" s="75"/>
      <c r="HZU75" s="75"/>
      <c r="HZV75" s="75"/>
      <c r="HZW75" s="75"/>
      <c r="HZX75" s="75"/>
      <c r="HZY75" s="75"/>
      <c r="HZZ75" s="75"/>
      <c r="IAA75" s="75"/>
      <c r="IAB75" s="75"/>
      <c r="IAC75" s="75"/>
      <c r="IAD75" s="75"/>
      <c r="IAE75" s="75"/>
      <c r="IAF75" s="75"/>
      <c r="IAG75" s="75"/>
      <c r="IAH75" s="75"/>
      <c r="IAI75" s="75"/>
      <c r="IAJ75" s="75"/>
      <c r="IAK75" s="75"/>
      <c r="IAL75" s="75"/>
      <c r="IAM75" s="75"/>
      <c r="IAN75" s="75"/>
      <c r="IAO75" s="75"/>
      <c r="IAP75" s="75"/>
      <c r="IAQ75" s="75"/>
      <c r="IAR75" s="75"/>
      <c r="IAS75" s="75"/>
      <c r="IAT75" s="75"/>
      <c r="IAU75" s="75"/>
      <c r="IAV75" s="75"/>
      <c r="IAW75" s="75"/>
      <c r="IAX75" s="75"/>
      <c r="IAY75" s="75"/>
      <c r="IAZ75" s="75"/>
      <c r="IBA75" s="75"/>
      <c r="IBB75" s="75"/>
      <c r="IBC75" s="75"/>
      <c r="IBD75" s="75"/>
      <c r="IBE75" s="75"/>
      <c r="IBF75" s="75"/>
      <c r="IBG75" s="75"/>
      <c r="IBH75" s="75"/>
      <c r="IBI75" s="75"/>
      <c r="IBJ75" s="75"/>
      <c r="IBK75" s="75"/>
      <c r="IBL75" s="75"/>
      <c r="IBM75" s="75"/>
      <c r="IBN75" s="75"/>
      <c r="IBO75" s="75"/>
      <c r="IBP75" s="75"/>
      <c r="IBQ75" s="75"/>
      <c r="IBR75" s="75"/>
      <c r="IBS75" s="75"/>
      <c r="IBT75" s="75"/>
      <c r="IBU75" s="75"/>
      <c r="IBV75" s="75"/>
      <c r="IBW75" s="75"/>
      <c r="IBX75" s="75"/>
      <c r="IBY75" s="75"/>
      <c r="IBZ75" s="75"/>
      <c r="ICA75" s="75"/>
      <c r="ICB75" s="75"/>
      <c r="ICC75" s="75"/>
      <c r="ICD75" s="75"/>
      <c r="ICE75" s="75"/>
      <c r="ICF75" s="75"/>
      <c r="ICG75" s="75"/>
      <c r="ICH75" s="75"/>
      <c r="ICI75" s="75"/>
      <c r="ICJ75" s="75"/>
      <c r="ICK75" s="75"/>
      <c r="ICL75" s="75"/>
      <c r="ICM75" s="75"/>
      <c r="ICN75" s="75"/>
      <c r="ICO75" s="75"/>
      <c r="ICP75" s="75"/>
      <c r="ICQ75" s="75"/>
      <c r="ICR75" s="75"/>
      <c r="ICS75" s="75"/>
      <c r="ICT75" s="75"/>
      <c r="ICU75" s="75"/>
      <c r="ICV75" s="75"/>
      <c r="ICW75" s="75"/>
      <c r="ICX75" s="75"/>
      <c r="ICY75" s="75"/>
      <c r="ICZ75" s="75"/>
      <c r="IDA75" s="75"/>
      <c r="IDB75" s="75"/>
      <c r="IDC75" s="75"/>
      <c r="IDD75" s="75"/>
      <c r="IDE75" s="75"/>
      <c r="IDF75" s="75"/>
      <c r="IDG75" s="75"/>
      <c r="IDH75" s="75"/>
      <c r="IDI75" s="75"/>
      <c r="IDJ75" s="75"/>
      <c r="IDK75" s="75"/>
      <c r="IDL75" s="75"/>
      <c r="IDM75" s="75"/>
      <c r="IDN75" s="75"/>
      <c r="IDO75" s="75"/>
      <c r="IDP75" s="75"/>
      <c r="IDQ75" s="75"/>
      <c r="IDR75" s="75"/>
      <c r="IDS75" s="75"/>
      <c r="IDT75" s="75"/>
      <c r="IDU75" s="75"/>
      <c r="IDV75" s="75"/>
      <c r="IDW75" s="75"/>
      <c r="IDX75" s="75"/>
      <c r="IDY75" s="75"/>
      <c r="IDZ75" s="75"/>
      <c r="IEA75" s="75"/>
      <c r="IEB75" s="75"/>
      <c r="IEC75" s="75"/>
      <c r="IED75" s="75"/>
      <c r="IEE75" s="75"/>
      <c r="IEF75" s="75"/>
      <c r="IEG75" s="75"/>
      <c r="IEH75" s="75"/>
      <c r="IEI75" s="75"/>
      <c r="IEJ75" s="75"/>
      <c r="IEK75" s="75"/>
      <c r="IEL75" s="75"/>
      <c r="IEM75" s="75"/>
      <c r="IEN75" s="75"/>
      <c r="IEO75" s="75"/>
      <c r="IEP75" s="75"/>
      <c r="IEQ75" s="75"/>
      <c r="IER75" s="75"/>
      <c r="IES75" s="75"/>
      <c r="IET75" s="75"/>
      <c r="IEU75" s="75"/>
      <c r="IEV75" s="75"/>
      <c r="IEW75" s="75"/>
      <c r="IEX75" s="75"/>
      <c r="IEY75" s="75"/>
      <c r="IEZ75" s="75"/>
      <c r="IFA75" s="75"/>
      <c r="IFB75" s="75"/>
      <c r="IFC75" s="75"/>
      <c r="IFD75" s="75"/>
      <c r="IFE75" s="75"/>
      <c r="IFF75" s="75"/>
      <c r="IFG75" s="75"/>
      <c r="IFH75" s="75"/>
      <c r="IFI75" s="75"/>
      <c r="IFJ75" s="75"/>
      <c r="IFK75" s="75"/>
      <c r="IFL75" s="75"/>
      <c r="IFM75" s="75"/>
      <c r="IFN75" s="75"/>
      <c r="IFO75" s="75"/>
      <c r="IFP75" s="75"/>
      <c r="IFQ75" s="75"/>
      <c r="IFR75" s="75"/>
      <c r="IFS75" s="75"/>
      <c r="IFT75" s="75"/>
      <c r="IFU75" s="75"/>
      <c r="IFV75" s="75"/>
      <c r="IFW75" s="75"/>
      <c r="IFX75" s="75"/>
      <c r="IFY75" s="75"/>
      <c r="IFZ75" s="75"/>
      <c r="IGA75" s="75"/>
      <c r="IGB75" s="75"/>
      <c r="IGC75" s="75"/>
      <c r="IGD75" s="75"/>
      <c r="IGE75" s="75"/>
      <c r="IGF75" s="75"/>
      <c r="IGG75" s="75"/>
      <c r="IGH75" s="75"/>
      <c r="IGI75" s="75"/>
      <c r="IGJ75" s="75"/>
      <c r="IGK75" s="75"/>
      <c r="IGL75" s="75"/>
      <c r="IGM75" s="75"/>
      <c r="IGN75" s="75"/>
      <c r="IGO75" s="75"/>
      <c r="IGP75" s="75"/>
      <c r="IGQ75" s="75"/>
      <c r="IGR75" s="75"/>
      <c r="IGS75" s="75"/>
      <c r="IGT75" s="75"/>
      <c r="IGU75" s="75"/>
      <c r="IGV75" s="75"/>
      <c r="IGW75" s="75"/>
      <c r="IGX75" s="75"/>
      <c r="IGY75" s="75"/>
      <c r="IGZ75" s="75"/>
      <c r="IHA75" s="75"/>
      <c r="IHB75" s="75"/>
      <c r="IHC75" s="75"/>
      <c r="IHD75" s="75"/>
      <c r="IHE75" s="75"/>
      <c r="IHF75" s="75"/>
      <c r="IHG75" s="75"/>
      <c r="IHH75" s="75"/>
      <c r="IHI75" s="75"/>
      <c r="IHJ75" s="75"/>
      <c r="IHK75" s="75"/>
      <c r="IHL75" s="75"/>
      <c r="IHM75" s="75"/>
      <c r="IHN75" s="75"/>
      <c r="IHO75" s="75"/>
      <c r="IHP75" s="75"/>
      <c r="IHQ75" s="75"/>
      <c r="IHR75" s="75"/>
      <c r="IHS75" s="75"/>
      <c r="IHT75" s="75"/>
      <c r="IHU75" s="75"/>
      <c r="IHV75" s="75"/>
      <c r="IHW75" s="75"/>
      <c r="IHX75" s="75"/>
      <c r="IHY75" s="75"/>
      <c r="IHZ75" s="75"/>
      <c r="IIA75" s="75"/>
      <c r="IIB75" s="75"/>
      <c r="IIC75" s="75"/>
      <c r="IID75" s="75"/>
      <c r="IIE75" s="75"/>
      <c r="IIF75" s="75"/>
      <c r="IIG75" s="75"/>
      <c r="IIH75" s="75"/>
      <c r="III75" s="75"/>
      <c r="IIJ75" s="75"/>
      <c r="IIK75" s="75"/>
      <c r="IIL75" s="75"/>
      <c r="IIM75" s="75"/>
      <c r="IIN75" s="75"/>
      <c r="IIO75" s="75"/>
      <c r="IIP75" s="75"/>
      <c r="IIQ75" s="75"/>
      <c r="IIR75" s="75"/>
      <c r="IIS75" s="75"/>
      <c r="IIT75" s="75"/>
      <c r="IIU75" s="75"/>
      <c r="IIV75" s="75"/>
      <c r="IIW75" s="75"/>
      <c r="IIX75" s="75"/>
      <c r="IIY75" s="75"/>
      <c r="IIZ75" s="75"/>
      <c r="IJA75" s="75"/>
      <c r="IJB75" s="75"/>
      <c r="IJC75" s="75"/>
      <c r="IJD75" s="75"/>
      <c r="IJE75" s="75"/>
      <c r="IJF75" s="75"/>
      <c r="IJG75" s="75"/>
      <c r="IJH75" s="75"/>
      <c r="IJI75" s="75"/>
      <c r="IJJ75" s="75"/>
      <c r="IJK75" s="75"/>
      <c r="IJL75" s="75"/>
      <c r="IJM75" s="75"/>
      <c r="IJN75" s="75"/>
      <c r="IJO75" s="75"/>
      <c r="IJP75" s="75"/>
      <c r="IJQ75" s="75"/>
      <c r="IJR75" s="75"/>
      <c r="IJS75" s="75"/>
      <c r="IJT75" s="75"/>
      <c r="IJU75" s="75"/>
      <c r="IJV75" s="75"/>
      <c r="IJW75" s="75"/>
      <c r="IJX75" s="75"/>
      <c r="IJY75" s="75"/>
      <c r="IJZ75" s="75"/>
      <c r="IKA75" s="75"/>
      <c r="IKB75" s="75"/>
      <c r="IKC75" s="75"/>
      <c r="IKD75" s="75"/>
      <c r="IKE75" s="75"/>
      <c r="IKF75" s="75"/>
      <c r="IKG75" s="75"/>
      <c r="IKH75" s="75"/>
      <c r="IKI75" s="75"/>
      <c r="IKJ75" s="75"/>
      <c r="IKK75" s="75"/>
      <c r="IKL75" s="75"/>
      <c r="IKM75" s="75"/>
      <c r="IKN75" s="75"/>
      <c r="IKO75" s="75"/>
      <c r="IKP75" s="75"/>
      <c r="IKQ75" s="75"/>
      <c r="IKR75" s="75"/>
      <c r="IKS75" s="75"/>
      <c r="IKT75" s="75"/>
      <c r="IKU75" s="75"/>
      <c r="IKV75" s="75"/>
      <c r="IKW75" s="75"/>
      <c r="IKX75" s="75"/>
      <c r="IKY75" s="75"/>
      <c r="IKZ75" s="75"/>
      <c r="ILA75" s="75"/>
      <c r="ILB75" s="75"/>
      <c r="ILC75" s="75"/>
      <c r="ILD75" s="75"/>
      <c r="ILE75" s="75"/>
      <c r="ILF75" s="75"/>
      <c r="ILG75" s="75"/>
      <c r="ILH75" s="75"/>
      <c r="ILI75" s="75"/>
      <c r="ILJ75" s="75"/>
      <c r="ILK75" s="75"/>
      <c r="ILL75" s="75"/>
      <c r="ILM75" s="75"/>
      <c r="ILN75" s="75"/>
      <c r="ILO75" s="75"/>
      <c r="ILP75" s="75"/>
      <c r="ILQ75" s="75"/>
      <c r="ILR75" s="75"/>
      <c r="ILS75" s="75"/>
      <c r="ILT75" s="75"/>
      <c r="ILU75" s="75"/>
      <c r="ILV75" s="75"/>
      <c r="ILW75" s="75"/>
      <c r="ILX75" s="75"/>
      <c r="ILY75" s="75"/>
      <c r="ILZ75" s="75"/>
      <c r="IMA75" s="75"/>
      <c r="IMB75" s="75"/>
      <c r="IMC75" s="75"/>
      <c r="IMD75" s="75"/>
      <c r="IME75" s="75"/>
      <c r="IMF75" s="75"/>
      <c r="IMG75" s="75"/>
      <c r="IMH75" s="75"/>
      <c r="IMI75" s="75"/>
      <c r="IMJ75" s="75"/>
      <c r="IMK75" s="75"/>
      <c r="IML75" s="75"/>
      <c r="IMM75" s="75"/>
      <c r="IMN75" s="75"/>
      <c r="IMO75" s="75"/>
      <c r="IMP75" s="75"/>
      <c r="IMQ75" s="75"/>
      <c r="IMR75" s="75"/>
      <c r="IMS75" s="75"/>
      <c r="IMT75" s="75"/>
      <c r="IMU75" s="75"/>
      <c r="IMV75" s="75"/>
      <c r="IMW75" s="75"/>
      <c r="IMX75" s="75"/>
      <c r="IMY75" s="75"/>
      <c r="IMZ75" s="75"/>
      <c r="INA75" s="75"/>
      <c r="INB75" s="75"/>
      <c r="INC75" s="75"/>
      <c r="IND75" s="75"/>
      <c r="INE75" s="75"/>
      <c r="INF75" s="75"/>
      <c r="ING75" s="75"/>
      <c r="INH75" s="75"/>
      <c r="INI75" s="75"/>
      <c r="INJ75" s="75"/>
      <c r="INK75" s="75"/>
      <c r="INL75" s="75"/>
      <c r="INM75" s="75"/>
      <c r="INN75" s="75"/>
      <c r="INO75" s="75"/>
      <c r="INP75" s="75"/>
      <c r="INQ75" s="75"/>
      <c r="INR75" s="75"/>
      <c r="INS75" s="75"/>
      <c r="INT75" s="75"/>
      <c r="INU75" s="75"/>
      <c r="INV75" s="75"/>
      <c r="INW75" s="75"/>
      <c r="INX75" s="75"/>
      <c r="INY75" s="75"/>
      <c r="INZ75" s="75"/>
      <c r="IOA75" s="75"/>
      <c r="IOB75" s="75"/>
      <c r="IOC75" s="75"/>
      <c r="IOD75" s="75"/>
      <c r="IOE75" s="75"/>
      <c r="IOF75" s="75"/>
      <c r="IOG75" s="75"/>
      <c r="IOH75" s="75"/>
      <c r="IOI75" s="75"/>
      <c r="IOJ75" s="75"/>
      <c r="IOK75" s="75"/>
      <c r="IOL75" s="75"/>
      <c r="IOM75" s="75"/>
      <c r="ION75" s="75"/>
      <c r="IOO75" s="75"/>
      <c r="IOP75" s="75"/>
      <c r="IOQ75" s="75"/>
      <c r="IOR75" s="75"/>
      <c r="IOS75" s="75"/>
      <c r="IOT75" s="75"/>
      <c r="IOU75" s="75"/>
      <c r="IOV75" s="75"/>
      <c r="IOW75" s="75"/>
      <c r="IOX75" s="75"/>
      <c r="IOY75" s="75"/>
      <c r="IOZ75" s="75"/>
      <c r="IPA75" s="75"/>
      <c r="IPB75" s="75"/>
      <c r="IPC75" s="75"/>
      <c r="IPD75" s="75"/>
      <c r="IPE75" s="75"/>
      <c r="IPF75" s="75"/>
      <c r="IPG75" s="75"/>
      <c r="IPH75" s="75"/>
      <c r="IPI75" s="75"/>
      <c r="IPJ75" s="75"/>
      <c r="IPK75" s="75"/>
      <c r="IPL75" s="75"/>
      <c r="IPM75" s="75"/>
      <c r="IPN75" s="75"/>
      <c r="IPO75" s="75"/>
      <c r="IPP75" s="75"/>
      <c r="IPQ75" s="75"/>
      <c r="IPR75" s="75"/>
      <c r="IPS75" s="75"/>
      <c r="IPT75" s="75"/>
      <c r="IPU75" s="75"/>
      <c r="IPV75" s="75"/>
      <c r="IPW75" s="75"/>
      <c r="IPX75" s="75"/>
      <c r="IPY75" s="75"/>
      <c r="IPZ75" s="75"/>
      <c r="IQA75" s="75"/>
      <c r="IQB75" s="75"/>
      <c r="IQC75" s="75"/>
      <c r="IQD75" s="75"/>
      <c r="IQE75" s="75"/>
      <c r="IQF75" s="75"/>
      <c r="IQG75" s="75"/>
      <c r="IQH75" s="75"/>
      <c r="IQI75" s="75"/>
      <c r="IQJ75" s="75"/>
      <c r="IQK75" s="75"/>
      <c r="IQL75" s="75"/>
      <c r="IQM75" s="75"/>
      <c r="IQN75" s="75"/>
      <c r="IQO75" s="75"/>
      <c r="IQP75" s="75"/>
      <c r="IQQ75" s="75"/>
      <c r="IQR75" s="75"/>
      <c r="IQS75" s="75"/>
      <c r="IQT75" s="75"/>
      <c r="IQU75" s="75"/>
      <c r="IQV75" s="75"/>
      <c r="IQW75" s="75"/>
      <c r="IQX75" s="75"/>
      <c r="IQY75" s="75"/>
      <c r="IQZ75" s="75"/>
      <c r="IRA75" s="75"/>
      <c r="IRB75" s="75"/>
      <c r="IRC75" s="75"/>
      <c r="IRD75" s="75"/>
      <c r="IRE75" s="75"/>
      <c r="IRF75" s="75"/>
      <c r="IRG75" s="75"/>
      <c r="IRH75" s="75"/>
      <c r="IRI75" s="75"/>
      <c r="IRJ75" s="75"/>
      <c r="IRK75" s="75"/>
      <c r="IRL75" s="75"/>
      <c r="IRM75" s="75"/>
      <c r="IRN75" s="75"/>
      <c r="IRO75" s="75"/>
      <c r="IRP75" s="75"/>
      <c r="IRQ75" s="75"/>
      <c r="IRR75" s="75"/>
      <c r="IRS75" s="75"/>
      <c r="IRT75" s="75"/>
      <c r="IRU75" s="75"/>
      <c r="IRV75" s="75"/>
      <c r="IRW75" s="75"/>
      <c r="IRX75" s="75"/>
      <c r="IRY75" s="75"/>
      <c r="IRZ75" s="75"/>
      <c r="ISA75" s="75"/>
      <c r="ISB75" s="75"/>
      <c r="ISC75" s="75"/>
      <c r="ISD75" s="75"/>
      <c r="ISE75" s="75"/>
      <c r="ISF75" s="75"/>
      <c r="ISG75" s="75"/>
      <c r="ISH75" s="75"/>
      <c r="ISI75" s="75"/>
      <c r="ISJ75" s="75"/>
      <c r="ISK75" s="75"/>
      <c r="ISL75" s="75"/>
      <c r="ISM75" s="75"/>
      <c r="ISN75" s="75"/>
      <c r="ISO75" s="75"/>
      <c r="ISP75" s="75"/>
      <c r="ISQ75" s="75"/>
      <c r="ISR75" s="75"/>
      <c r="ISS75" s="75"/>
      <c r="IST75" s="75"/>
      <c r="ISU75" s="75"/>
      <c r="ISV75" s="75"/>
      <c r="ISW75" s="75"/>
      <c r="ISX75" s="75"/>
      <c r="ISY75" s="75"/>
      <c r="ISZ75" s="75"/>
      <c r="ITA75" s="75"/>
      <c r="ITB75" s="75"/>
      <c r="ITC75" s="75"/>
      <c r="ITD75" s="75"/>
      <c r="ITE75" s="75"/>
      <c r="ITF75" s="75"/>
      <c r="ITG75" s="75"/>
      <c r="ITH75" s="75"/>
      <c r="ITI75" s="75"/>
      <c r="ITJ75" s="75"/>
      <c r="ITK75" s="75"/>
      <c r="ITL75" s="75"/>
      <c r="ITM75" s="75"/>
      <c r="ITN75" s="75"/>
      <c r="ITO75" s="75"/>
      <c r="ITP75" s="75"/>
      <c r="ITQ75" s="75"/>
      <c r="ITR75" s="75"/>
      <c r="ITS75" s="75"/>
      <c r="ITT75" s="75"/>
      <c r="ITU75" s="75"/>
      <c r="ITV75" s="75"/>
      <c r="ITW75" s="75"/>
      <c r="ITX75" s="75"/>
      <c r="ITY75" s="75"/>
      <c r="ITZ75" s="75"/>
      <c r="IUA75" s="75"/>
      <c r="IUB75" s="75"/>
      <c r="IUC75" s="75"/>
      <c r="IUD75" s="75"/>
      <c r="IUE75" s="75"/>
      <c r="IUF75" s="75"/>
      <c r="IUG75" s="75"/>
      <c r="IUH75" s="75"/>
      <c r="IUI75" s="75"/>
      <c r="IUJ75" s="75"/>
      <c r="IUK75" s="75"/>
      <c r="IUL75" s="75"/>
      <c r="IUM75" s="75"/>
      <c r="IUN75" s="75"/>
      <c r="IUO75" s="75"/>
      <c r="IUP75" s="75"/>
      <c r="IUQ75" s="75"/>
      <c r="IUR75" s="75"/>
      <c r="IUS75" s="75"/>
      <c r="IUT75" s="75"/>
      <c r="IUU75" s="75"/>
      <c r="IUV75" s="75"/>
      <c r="IUW75" s="75"/>
      <c r="IUX75" s="75"/>
      <c r="IUY75" s="75"/>
      <c r="IUZ75" s="75"/>
      <c r="IVA75" s="75"/>
      <c r="IVB75" s="75"/>
      <c r="IVC75" s="75"/>
      <c r="IVD75" s="75"/>
      <c r="IVE75" s="75"/>
      <c r="IVF75" s="75"/>
      <c r="IVG75" s="75"/>
      <c r="IVH75" s="75"/>
      <c r="IVI75" s="75"/>
      <c r="IVJ75" s="75"/>
      <c r="IVK75" s="75"/>
      <c r="IVL75" s="75"/>
      <c r="IVM75" s="75"/>
      <c r="IVN75" s="75"/>
      <c r="IVO75" s="75"/>
      <c r="IVP75" s="75"/>
      <c r="IVQ75" s="75"/>
      <c r="IVR75" s="75"/>
      <c r="IVS75" s="75"/>
      <c r="IVT75" s="75"/>
      <c r="IVU75" s="75"/>
      <c r="IVV75" s="75"/>
      <c r="IVW75" s="75"/>
      <c r="IVX75" s="75"/>
      <c r="IVY75" s="75"/>
      <c r="IVZ75" s="75"/>
      <c r="IWA75" s="75"/>
      <c r="IWB75" s="75"/>
      <c r="IWC75" s="75"/>
      <c r="IWD75" s="75"/>
      <c r="IWE75" s="75"/>
      <c r="IWF75" s="75"/>
      <c r="IWG75" s="75"/>
      <c r="IWH75" s="75"/>
      <c r="IWI75" s="75"/>
      <c r="IWJ75" s="75"/>
      <c r="IWK75" s="75"/>
      <c r="IWL75" s="75"/>
      <c r="IWM75" s="75"/>
      <c r="IWN75" s="75"/>
      <c r="IWO75" s="75"/>
      <c r="IWP75" s="75"/>
      <c r="IWQ75" s="75"/>
      <c r="IWR75" s="75"/>
      <c r="IWS75" s="75"/>
      <c r="IWT75" s="75"/>
      <c r="IWU75" s="75"/>
      <c r="IWV75" s="75"/>
      <c r="IWW75" s="75"/>
      <c r="IWX75" s="75"/>
      <c r="IWY75" s="75"/>
      <c r="IWZ75" s="75"/>
      <c r="IXA75" s="75"/>
      <c r="IXB75" s="75"/>
      <c r="IXC75" s="75"/>
      <c r="IXD75" s="75"/>
      <c r="IXE75" s="75"/>
      <c r="IXF75" s="75"/>
      <c r="IXG75" s="75"/>
      <c r="IXH75" s="75"/>
      <c r="IXI75" s="75"/>
      <c r="IXJ75" s="75"/>
      <c r="IXK75" s="75"/>
      <c r="IXL75" s="75"/>
      <c r="IXM75" s="75"/>
      <c r="IXN75" s="75"/>
      <c r="IXO75" s="75"/>
      <c r="IXP75" s="75"/>
      <c r="IXQ75" s="75"/>
      <c r="IXR75" s="75"/>
      <c r="IXS75" s="75"/>
      <c r="IXT75" s="75"/>
      <c r="IXU75" s="75"/>
      <c r="IXV75" s="75"/>
      <c r="IXW75" s="75"/>
      <c r="IXX75" s="75"/>
      <c r="IXY75" s="75"/>
      <c r="IXZ75" s="75"/>
      <c r="IYA75" s="75"/>
      <c r="IYB75" s="75"/>
      <c r="IYC75" s="75"/>
      <c r="IYD75" s="75"/>
      <c r="IYE75" s="75"/>
      <c r="IYF75" s="75"/>
      <c r="IYG75" s="75"/>
      <c r="IYH75" s="75"/>
      <c r="IYI75" s="75"/>
      <c r="IYJ75" s="75"/>
      <c r="IYK75" s="75"/>
      <c r="IYL75" s="75"/>
      <c r="IYM75" s="75"/>
      <c r="IYN75" s="75"/>
      <c r="IYO75" s="75"/>
      <c r="IYP75" s="75"/>
      <c r="IYQ75" s="75"/>
      <c r="IYR75" s="75"/>
      <c r="IYS75" s="75"/>
      <c r="IYT75" s="75"/>
      <c r="IYU75" s="75"/>
      <c r="IYV75" s="75"/>
      <c r="IYW75" s="75"/>
      <c r="IYX75" s="75"/>
      <c r="IYY75" s="75"/>
      <c r="IYZ75" s="75"/>
      <c r="IZA75" s="75"/>
      <c r="IZB75" s="75"/>
      <c r="IZC75" s="75"/>
      <c r="IZD75" s="75"/>
      <c r="IZE75" s="75"/>
      <c r="IZF75" s="75"/>
      <c r="IZG75" s="75"/>
      <c r="IZH75" s="75"/>
      <c r="IZI75" s="75"/>
      <c r="IZJ75" s="75"/>
      <c r="IZK75" s="75"/>
      <c r="IZL75" s="75"/>
      <c r="IZM75" s="75"/>
      <c r="IZN75" s="75"/>
      <c r="IZO75" s="75"/>
      <c r="IZP75" s="75"/>
      <c r="IZQ75" s="75"/>
      <c r="IZR75" s="75"/>
      <c r="IZS75" s="75"/>
      <c r="IZT75" s="75"/>
      <c r="IZU75" s="75"/>
      <c r="IZV75" s="75"/>
      <c r="IZW75" s="75"/>
      <c r="IZX75" s="75"/>
      <c r="IZY75" s="75"/>
      <c r="IZZ75" s="75"/>
      <c r="JAA75" s="75"/>
      <c r="JAB75" s="75"/>
      <c r="JAC75" s="75"/>
      <c r="JAD75" s="75"/>
      <c r="JAE75" s="75"/>
      <c r="JAF75" s="75"/>
      <c r="JAG75" s="75"/>
      <c r="JAH75" s="75"/>
      <c r="JAI75" s="75"/>
      <c r="JAJ75" s="75"/>
      <c r="JAK75" s="75"/>
      <c r="JAL75" s="75"/>
      <c r="JAM75" s="75"/>
      <c r="JAN75" s="75"/>
      <c r="JAO75" s="75"/>
      <c r="JAP75" s="75"/>
      <c r="JAQ75" s="75"/>
      <c r="JAR75" s="75"/>
      <c r="JAS75" s="75"/>
      <c r="JAT75" s="75"/>
      <c r="JAU75" s="75"/>
      <c r="JAV75" s="75"/>
      <c r="JAW75" s="75"/>
      <c r="JAX75" s="75"/>
      <c r="JAY75" s="75"/>
      <c r="JAZ75" s="75"/>
      <c r="JBA75" s="75"/>
      <c r="JBB75" s="75"/>
      <c r="JBC75" s="75"/>
      <c r="JBD75" s="75"/>
      <c r="JBE75" s="75"/>
      <c r="JBF75" s="75"/>
      <c r="JBG75" s="75"/>
      <c r="JBH75" s="75"/>
      <c r="JBI75" s="75"/>
      <c r="JBJ75" s="75"/>
      <c r="JBK75" s="75"/>
      <c r="JBL75" s="75"/>
      <c r="JBM75" s="75"/>
      <c r="JBN75" s="75"/>
      <c r="JBO75" s="75"/>
      <c r="JBP75" s="75"/>
      <c r="JBQ75" s="75"/>
      <c r="JBR75" s="75"/>
      <c r="JBS75" s="75"/>
      <c r="JBT75" s="75"/>
      <c r="JBU75" s="75"/>
      <c r="JBV75" s="75"/>
      <c r="JBW75" s="75"/>
      <c r="JBX75" s="75"/>
      <c r="JBY75" s="75"/>
      <c r="JBZ75" s="75"/>
      <c r="JCA75" s="75"/>
      <c r="JCB75" s="75"/>
      <c r="JCC75" s="75"/>
      <c r="JCD75" s="75"/>
      <c r="JCE75" s="75"/>
      <c r="JCF75" s="75"/>
      <c r="JCG75" s="75"/>
      <c r="JCH75" s="75"/>
      <c r="JCI75" s="75"/>
      <c r="JCJ75" s="75"/>
      <c r="JCK75" s="75"/>
      <c r="JCL75" s="75"/>
      <c r="JCM75" s="75"/>
      <c r="JCN75" s="75"/>
      <c r="JCO75" s="75"/>
      <c r="JCP75" s="75"/>
      <c r="JCQ75" s="75"/>
      <c r="JCR75" s="75"/>
      <c r="JCS75" s="75"/>
      <c r="JCT75" s="75"/>
      <c r="JCU75" s="75"/>
      <c r="JCV75" s="75"/>
      <c r="JCW75" s="75"/>
      <c r="JCX75" s="75"/>
      <c r="JCY75" s="75"/>
      <c r="JCZ75" s="75"/>
      <c r="JDA75" s="75"/>
      <c r="JDB75" s="75"/>
      <c r="JDC75" s="75"/>
      <c r="JDD75" s="75"/>
      <c r="JDE75" s="75"/>
      <c r="JDF75" s="75"/>
      <c r="JDG75" s="75"/>
      <c r="JDH75" s="75"/>
      <c r="JDI75" s="75"/>
      <c r="JDJ75" s="75"/>
      <c r="JDK75" s="75"/>
      <c r="JDL75" s="75"/>
      <c r="JDM75" s="75"/>
      <c r="JDN75" s="75"/>
      <c r="JDO75" s="75"/>
      <c r="JDP75" s="75"/>
      <c r="JDQ75" s="75"/>
      <c r="JDR75" s="75"/>
      <c r="JDS75" s="75"/>
      <c r="JDT75" s="75"/>
      <c r="JDU75" s="75"/>
      <c r="JDV75" s="75"/>
      <c r="JDW75" s="75"/>
      <c r="JDX75" s="75"/>
      <c r="JDY75" s="75"/>
      <c r="JDZ75" s="75"/>
      <c r="JEA75" s="75"/>
      <c r="JEB75" s="75"/>
      <c r="JEC75" s="75"/>
      <c r="JED75" s="75"/>
      <c r="JEE75" s="75"/>
      <c r="JEF75" s="75"/>
      <c r="JEG75" s="75"/>
      <c r="JEH75" s="75"/>
      <c r="JEI75" s="75"/>
      <c r="JEJ75" s="75"/>
      <c r="JEK75" s="75"/>
      <c r="JEL75" s="75"/>
      <c r="JEM75" s="75"/>
      <c r="JEN75" s="75"/>
      <c r="JEO75" s="75"/>
      <c r="JEP75" s="75"/>
      <c r="JEQ75" s="75"/>
      <c r="JER75" s="75"/>
      <c r="JES75" s="75"/>
      <c r="JET75" s="75"/>
      <c r="JEU75" s="75"/>
      <c r="JEV75" s="75"/>
      <c r="JEW75" s="75"/>
      <c r="JEX75" s="75"/>
      <c r="JEY75" s="75"/>
      <c r="JEZ75" s="75"/>
      <c r="JFA75" s="75"/>
      <c r="JFB75" s="75"/>
      <c r="JFC75" s="75"/>
      <c r="JFD75" s="75"/>
      <c r="JFE75" s="75"/>
      <c r="JFF75" s="75"/>
      <c r="JFG75" s="75"/>
      <c r="JFH75" s="75"/>
      <c r="JFI75" s="75"/>
      <c r="JFJ75" s="75"/>
      <c r="JFK75" s="75"/>
      <c r="JFL75" s="75"/>
      <c r="JFM75" s="75"/>
      <c r="JFN75" s="75"/>
      <c r="JFO75" s="75"/>
      <c r="JFP75" s="75"/>
      <c r="JFQ75" s="75"/>
      <c r="JFR75" s="75"/>
      <c r="JFS75" s="75"/>
      <c r="JFT75" s="75"/>
      <c r="JFU75" s="75"/>
      <c r="JFV75" s="75"/>
      <c r="JFW75" s="75"/>
      <c r="JFX75" s="75"/>
      <c r="JFY75" s="75"/>
      <c r="JFZ75" s="75"/>
      <c r="JGA75" s="75"/>
      <c r="JGB75" s="75"/>
      <c r="JGC75" s="75"/>
      <c r="JGD75" s="75"/>
      <c r="JGE75" s="75"/>
      <c r="JGF75" s="75"/>
      <c r="JGG75" s="75"/>
      <c r="JGH75" s="75"/>
      <c r="JGI75" s="75"/>
      <c r="JGJ75" s="75"/>
      <c r="JGK75" s="75"/>
      <c r="JGL75" s="75"/>
      <c r="JGM75" s="75"/>
      <c r="JGN75" s="75"/>
      <c r="JGO75" s="75"/>
      <c r="JGP75" s="75"/>
      <c r="JGQ75" s="75"/>
      <c r="JGR75" s="75"/>
      <c r="JGS75" s="75"/>
      <c r="JGT75" s="75"/>
      <c r="JGU75" s="75"/>
      <c r="JGV75" s="75"/>
      <c r="JGW75" s="75"/>
      <c r="JGX75" s="75"/>
      <c r="JGY75" s="75"/>
      <c r="JGZ75" s="75"/>
      <c r="JHA75" s="75"/>
      <c r="JHB75" s="75"/>
      <c r="JHC75" s="75"/>
      <c r="JHD75" s="75"/>
      <c r="JHE75" s="75"/>
      <c r="JHF75" s="75"/>
      <c r="JHG75" s="75"/>
      <c r="JHH75" s="75"/>
      <c r="JHI75" s="75"/>
      <c r="JHJ75" s="75"/>
      <c r="JHK75" s="75"/>
      <c r="JHL75" s="75"/>
      <c r="JHM75" s="75"/>
      <c r="JHN75" s="75"/>
      <c r="JHO75" s="75"/>
      <c r="JHP75" s="75"/>
      <c r="JHQ75" s="75"/>
      <c r="JHR75" s="75"/>
      <c r="JHS75" s="75"/>
      <c r="JHT75" s="75"/>
      <c r="JHU75" s="75"/>
      <c r="JHV75" s="75"/>
      <c r="JHW75" s="75"/>
      <c r="JHX75" s="75"/>
      <c r="JHY75" s="75"/>
      <c r="JHZ75" s="75"/>
      <c r="JIA75" s="75"/>
      <c r="JIB75" s="75"/>
      <c r="JIC75" s="75"/>
      <c r="JID75" s="75"/>
      <c r="JIE75" s="75"/>
      <c r="JIF75" s="75"/>
      <c r="JIG75" s="75"/>
      <c r="JIH75" s="75"/>
      <c r="JII75" s="75"/>
      <c r="JIJ75" s="75"/>
      <c r="JIK75" s="75"/>
      <c r="JIL75" s="75"/>
      <c r="JIM75" s="75"/>
      <c r="JIN75" s="75"/>
      <c r="JIO75" s="75"/>
      <c r="JIP75" s="75"/>
      <c r="JIQ75" s="75"/>
      <c r="JIR75" s="75"/>
      <c r="JIS75" s="75"/>
      <c r="JIT75" s="75"/>
      <c r="JIU75" s="75"/>
      <c r="JIV75" s="75"/>
      <c r="JIW75" s="75"/>
      <c r="JIX75" s="75"/>
      <c r="JIY75" s="75"/>
      <c r="JIZ75" s="75"/>
      <c r="JJA75" s="75"/>
      <c r="JJB75" s="75"/>
      <c r="JJC75" s="75"/>
      <c r="JJD75" s="75"/>
      <c r="JJE75" s="75"/>
      <c r="JJF75" s="75"/>
      <c r="JJG75" s="75"/>
      <c r="JJH75" s="75"/>
      <c r="JJI75" s="75"/>
      <c r="JJJ75" s="75"/>
      <c r="JJK75" s="75"/>
      <c r="JJL75" s="75"/>
      <c r="JJM75" s="75"/>
      <c r="JJN75" s="75"/>
      <c r="JJO75" s="75"/>
      <c r="JJP75" s="75"/>
      <c r="JJQ75" s="75"/>
      <c r="JJR75" s="75"/>
      <c r="JJS75" s="75"/>
      <c r="JJT75" s="75"/>
      <c r="JJU75" s="75"/>
      <c r="JJV75" s="75"/>
      <c r="JJW75" s="75"/>
      <c r="JJX75" s="75"/>
      <c r="JJY75" s="75"/>
      <c r="JJZ75" s="75"/>
      <c r="JKA75" s="75"/>
      <c r="JKB75" s="75"/>
      <c r="JKC75" s="75"/>
      <c r="JKD75" s="75"/>
      <c r="JKE75" s="75"/>
      <c r="JKF75" s="75"/>
      <c r="JKG75" s="75"/>
      <c r="JKH75" s="75"/>
      <c r="JKI75" s="75"/>
      <c r="JKJ75" s="75"/>
      <c r="JKK75" s="75"/>
      <c r="JKL75" s="75"/>
      <c r="JKM75" s="75"/>
      <c r="JKN75" s="75"/>
      <c r="JKO75" s="75"/>
      <c r="JKP75" s="75"/>
      <c r="JKQ75" s="75"/>
      <c r="JKR75" s="75"/>
      <c r="JKS75" s="75"/>
      <c r="JKT75" s="75"/>
      <c r="JKU75" s="75"/>
      <c r="JKV75" s="75"/>
      <c r="JKW75" s="75"/>
      <c r="JKX75" s="75"/>
      <c r="JKY75" s="75"/>
      <c r="JKZ75" s="75"/>
      <c r="JLA75" s="75"/>
      <c r="JLB75" s="75"/>
      <c r="JLC75" s="75"/>
      <c r="JLD75" s="75"/>
      <c r="JLE75" s="75"/>
      <c r="JLF75" s="75"/>
      <c r="JLG75" s="75"/>
      <c r="JLH75" s="75"/>
      <c r="JLI75" s="75"/>
      <c r="JLJ75" s="75"/>
      <c r="JLK75" s="75"/>
      <c r="JLL75" s="75"/>
      <c r="JLM75" s="75"/>
      <c r="JLN75" s="75"/>
      <c r="JLO75" s="75"/>
      <c r="JLP75" s="75"/>
      <c r="JLQ75" s="75"/>
      <c r="JLR75" s="75"/>
      <c r="JLS75" s="75"/>
      <c r="JLT75" s="75"/>
      <c r="JLU75" s="75"/>
      <c r="JLV75" s="75"/>
      <c r="JLW75" s="75"/>
      <c r="JLX75" s="75"/>
      <c r="JLY75" s="75"/>
      <c r="JLZ75" s="75"/>
      <c r="JMA75" s="75"/>
      <c r="JMB75" s="75"/>
      <c r="JMC75" s="75"/>
      <c r="JMD75" s="75"/>
      <c r="JME75" s="75"/>
      <c r="JMF75" s="75"/>
      <c r="JMG75" s="75"/>
      <c r="JMH75" s="75"/>
      <c r="JMI75" s="75"/>
      <c r="JMJ75" s="75"/>
      <c r="JMK75" s="75"/>
      <c r="JML75" s="75"/>
      <c r="JMM75" s="75"/>
      <c r="JMN75" s="75"/>
      <c r="JMO75" s="75"/>
      <c r="JMP75" s="75"/>
      <c r="JMQ75" s="75"/>
      <c r="JMR75" s="75"/>
      <c r="JMS75" s="75"/>
      <c r="JMT75" s="75"/>
      <c r="JMU75" s="75"/>
      <c r="JMV75" s="75"/>
      <c r="JMW75" s="75"/>
      <c r="JMX75" s="75"/>
      <c r="JMY75" s="75"/>
      <c r="JMZ75" s="75"/>
      <c r="JNA75" s="75"/>
      <c r="JNB75" s="75"/>
      <c r="JNC75" s="75"/>
      <c r="JND75" s="75"/>
      <c r="JNE75" s="75"/>
      <c r="JNF75" s="75"/>
      <c r="JNG75" s="75"/>
      <c r="JNH75" s="75"/>
      <c r="JNI75" s="75"/>
      <c r="JNJ75" s="75"/>
      <c r="JNK75" s="75"/>
      <c r="JNL75" s="75"/>
      <c r="JNM75" s="75"/>
      <c r="JNN75" s="75"/>
      <c r="JNO75" s="75"/>
      <c r="JNP75" s="75"/>
      <c r="JNQ75" s="75"/>
      <c r="JNR75" s="75"/>
      <c r="JNS75" s="75"/>
      <c r="JNT75" s="75"/>
      <c r="JNU75" s="75"/>
      <c r="JNV75" s="75"/>
      <c r="JNW75" s="75"/>
      <c r="JNX75" s="75"/>
      <c r="JNY75" s="75"/>
      <c r="JNZ75" s="75"/>
      <c r="JOA75" s="75"/>
      <c r="JOB75" s="75"/>
      <c r="JOC75" s="75"/>
      <c r="JOD75" s="75"/>
      <c r="JOE75" s="75"/>
      <c r="JOF75" s="75"/>
      <c r="JOG75" s="75"/>
      <c r="JOH75" s="75"/>
      <c r="JOI75" s="75"/>
      <c r="JOJ75" s="75"/>
      <c r="JOK75" s="75"/>
      <c r="JOL75" s="75"/>
      <c r="JOM75" s="75"/>
      <c r="JON75" s="75"/>
      <c r="JOO75" s="75"/>
      <c r="JOP75" s="75"/>
      <c r="JOQ75" s="75"/>
      <c r="JOR75" s="75"/>
      <c r="JOS75" s="75"/>
      <c r="JOT75" s="75"/>
      <c r="JOU75" s="75"/>
      <c r="JOV75" s="75"/>
      <c r="JOW75" s="75"/>
      <c r="JOX75" s="75"/>
      <c r="JOY75" s="75"/>
      <c r="JOZ75" s="75"/>
      <c r="JPA75" s="75"/>
      <c r="JPB75" s="75"/>
      <c r="JPC75" s="75"/>
      <c r="JPD75" s="75"/>
      <c r="JPE75" s="75"/>
      <c r="JPF75" s="75"/>
      <c r="JPG75" s="75"/>
      <c r="JPH75" s="75"/>
      <c r="JPI75" s="75"/>
      <c r="JPJ75" s="75"/>
      <c r="JPK75" s="75"/>
      <c r="JPL75" s="75"/>
      <c r="JPM75" s="75"/>
      <c r="JPN75" s="75"/>
      <c r="JPO75" s="75"/>
      <c r="JPP75" s="75"/>
      <c r="JPQ75" s="75"/>
      <c r="JPR75" s="75"/>
      <c r="JPS75" s="75"/>
      <c r="JPT75" s="75"/>
      <c r="JPU75" s="75"/>
      <c r="JPV75" s="75"/>
      <c r="JPW75" s="75"/>
      <c r="JPX75" s="75"/>
      <c r="JPY75" s="75"/>
      <c r="JPZ75" s="75"/>
      <c r="JQA75" s="75"/>
      <c r="JQB75" s="75"/>
      <c r="JQC75" s="75"/>
      <c r="JQD75" s="75"/>
      <c r="JQE75" s="75"/>
      <c r="JQF75" s="75"/>
      <c r="JQG75" s="75"/>
      <c r="JQH75" s="75"/>
      <c r="JQI75" s="75"/>
      <c r="JQJ75" s="75"/>
      <c r="JQK75" s="75"/>
      <c r="JQL75" s="75"/>
      <c r="JQM75" s="75"/>
      <c r="JQN75" s="75"/>
      <c r="JQO75" s="75"/>
      <c r="JQP75" s="75"/>
      <c r="JQQ75" s="75"/>
      <c r="JQR75" s="75"/>
      <c r="JQS75" s="75"/>
      <c r="JQT75" s="75"/>
      <c r="JQU75" s="75"/>
      <c r="JQV75" s="75"/>
      <c r="JQW75" s="75"/>
      <c r="JQX75" s="75"/>
      <c r="JQY75" s="75"/>
      <c r="JQZ75" s="75"/>
      <c r="JRA75" s="75"/>
      <c r="JRB75" s="75"/>
      <c r="JRC75" s="75"/>
      <c r="JRD75" s="75"/>
      <c r="JRE75" s="75"/>
      <c r="JRF75" s="75"/>
      <c r="JRG75" s="75"/>
      <c r="JRH75" s="75"/>
      <c r="JRI75" s="75"/>
      <c r="JRJ75" s="75"/>
      <c r="JRK75" s="75"/>
      <c r="JRL75" s="75"/>
      <c r="JRM75" s="75"/>
      <c r="JRN75" s="75"/>
      <c r="JRO75" s="75"/>
      <c r="JRP75" s="75"/>
      <c r="JRQ75" s="75"/>
      <c r="JRR75" s="75"/>
      <c r="JRS75" s="75"/>
      <c r="JRT75" s="75"/>
      <c r="JRU75" s="75"/>
      <c r="JRV75" s="75"/>
      <c r="JRW75" s="75"/>
      <c r="JRX75" s="75"/>
      <c r="JRY75" s="75"/>
      <c r="JRZ75" s="75"/>
      <c r="JSA75" s="75"/>
      <c r="JSB75" s="75"/>
      <c r="JSC75" s="75"/>
      <c r="JSD75" s="75"/>
      <c r="JSE75" s="75"/>
      <c r="JSF75" s="75"/>
      <c r="JSG75" s="75"/>
      <c r="JSH75" s="75"/>
      <c r="JSI75" s="75"/>
      <c r="JSJ75" s="75"/>
      <c r="JSK75" s="75"/>
      <c r="JSL75" s="75"/>
      <c r="JSM75" s="75"/>
      <c r="JSN75" s="75"/>
      <c r="JSO75" s="75"/>
      <c r="JSP75" s="75"/>
      <c r="JSQ75" s="75"/>
      <c r="JSR75" s="75"/>
      <c r="JSS75" s="75"/>
      <c r="JST75" s="75"/>
      <c r="JSU75" s="75"/>
      <c r="JSV75" s="75"/>
      <c r="JSW75" s="75"/>
      <c r="JSX75" s="75"/>
      <c r="JSY75" s="75"/>
      <c r="JSZ75" s="75"/>
      <c r="JTA75" s="75"/>
      <c r="JTB75" s="75"/>
      <c r="JTC75" s="75"/>
      <c r="JTD75" s="75"/>
      <c r="JTE75" s="75"/>
      <c r="JTF75" s="75"/>
      <c r="JTG75" s="75"/>
      <c r="JTH75" s="75"/>
      <c r="JTI75" s="75"/>
      <c r="JTJ75" s="75"/>
      <c r="JTK75" s="75"/>
      <c r="JTL75" s="75"/>
      <c r="JTM75" s="75"/>
      <c r="JTN75" s="75"/>
      <c r="JTO75" s="75"/>
      <c r="JTP75" s="75"/>
      <c r="JTQ75" s="75"/>
      <c r="JTR75" s="75"/>
      <c r="JTS75" s="75"/>
      <c r="JTT75" s="75"/>
      <c r="JTU75" s="75"/>
      <c r="JTV75" s="75"/>
      <c r="JTW75" s="75"/>
      <c r="JTX75" s="75"/>
      <c r="JTY75" s="75"/>
      <c r="JTZ75" s="75"/>
      <c r="JUA75" s="75"/>
      <c r="JUB75" s="75"/>
      <c r="JUC75" s="75"/>
      <c r="JUD75" s="75"/>
      <c r="JUE75" s="75"/>
      <c r="JUF75" s="75"/>
      <c r="JUG75" s="75"/>
      <c r="JUH75" s="75"/>
      <c r="JUI75" s="75"/>
      <c r="JUJ75" s="75"/>
      <c r="JUK75" s="75"/>
      <c r="JUL75" s="75"/>
      <c r="JUM75" s="75"/>
      <c r="JUN75" s="75"/>
      <c r="JUO75" s="75"/>
      <c r="JUP75" s="75"/>
      <c r="JUQ75" s="75"/>
      <c r="JUR75" s="75"/>
      <c r="JUS75" s="75"/>
      <c r="JUT75" s="75"/>
      <c r="JUU75" s="75"/>
      <c r="JUV75" s="75"/>
      <c r="JUW75" s="75"/>
      <c r="JUX75" s="75"/>
      <c r="JUY75" s="75"/>
      <c r="JUZ75" s="75"/>
      <c r="JVA75" s="75"/>
      <c r="JVB75" s="75"/>
      <c r="JVC75" s="75"/>
      <c r="JVD75" s="75"/>
      <c r="JVE75" s="75"/>
      <c r="JVF75" s="75"/>
      <c r="JVG75" s="75"/>
      <c r="JVH75" s="75"/>
      <c r="JVI75" s="75"/>
      <c r="JVJ75" s="75"/>
      <c r="JVK75" s="75"/>
      <c r="JVL75" s="75"/>
      <c r="JVM75" s="75"/>
      <c r="JVN75" s="75"/>
      <c r="JVO75" s="75"/>
      <c r="JVP75" s="75"/>
      <c r="JVQ75" s="75"/>
      <c r="JVR75" s="75"/>
      <c r="JVS75" s="75"/>
      <c r="JVT75" s="75"/>
      <c r="JVU75" s="75"/>
      <c r="JVV75" s="75"/>
      <c r="JVW75" s="75"/>
      <c r="JVX75" s="75"/>
      <c r="JVY75" s="75"/>
      <c r="JVZ75" s="75"/>
      <c r="JWA75" s="75"/>
      <c r="JWB75" s="75"/>
      <c r="JWC75" s="75"/>
      <c r="JWD75" s="75"/>
      <c r="JWE75" s="75"/>
      <c r="JWF75" s="75"/>
      <c r="JWG75" s="75"/>
      <c r="JWH75" s="75"/>
      <c r="JWI75" s="75"/>
      <c r="JWJ75" s="75"/>
      <c r="JWK75" s="75"/>
      <c r="JWL75" s="75"/>
      <c r="JWM75" s="75"/>
      <c r="JWN75" s="75"/>
      <c r="JWO75" s="75"/>
      <c r="JWP75" s="75"/>
      <c r="JWQ75" s="75"/>
      <c r="JWR75" s="75"/>
      <c r="JWS75" s="75"/>
      <c r="JWT75" s="75"/>
      <c r="JWU75" s="75"/>
      <c r="JWV75" s="75"/>
      <c r="JWW75" s="75"/>
      <c r="JWX75" s="75"/>
      <c r="JWY75" s="75"/>
      <c r="JWZ75" s="75"/>
      <c r="JXA75" s="75"/>
      <c r="JXB75" s="75"/>
      <c r="JXC75" s="75"/>
      <c r="JXD75" s="75"/>
      <c r="JXE75" s="75"/>
      <c r="JXF75" s="75"/>
      <c r="JXG75" s="75"/>
      <c r="JXH75" s="75"/>
      <c r="JXI75" s="75"/>
      <c r="JXJ75" s="75"/>
      <c r="JXK75" s="75"/>
      <c r="JXL75" s="75"/>
      <c r="JXM75" s="75"/>
      <c r="JXN75" s="75"/>
      <c r="JXO75" s="75"/>
      <c r="JXP75" s="75"/>
      <c r="JXQ75" s="75"/>
      <c r="JXR75" s="75"/>
      <c r="JXS75" s="75"/>
      <c r="JXT75" s="75"/>
      <c r="JXU75" s="75"/>
      <c r="JXV75" s="75"/>
      <c r="JXW75" s="75"/>
      <c r="JXX75" s="75"/>
      <c r="JXY75" s="75"/>
      <c r="JXZ75" s="75"/>
      <c r="JYA75" s="75"/>
      <c r="JYB75" s="75"/>
      <c r="JYC75" s="75"/>
      <c r="JYD75" s="75"/>
      <c r="JYE75" s="75"/>
      <c r="JYF75" s="75"/>
      <c r="JYG75" s="75"/>
      <c r="JYH75" s="75"/>
      <c r="JYI75" s="75"/>
      <c r="JYJ75" s="75"/>
      <c r="JYK75" s="75"/>
      <c r="JYL75" s="75"/>
      <c r="JYM75" s="75"/>
      <c r="JYN75" s="75"/>
      <c r="JYO75" s="75"/>
      <c r="JYP75" s="75"/>
      <c r="JYQ75" s="75"/>
      <c r="JYR75" s="75"/>
      <c r="JYS75" s="75"/>
      <c r="JYT75" s="75"/>
      <c r="JYU75" s="75"/>
      <c r="JYV75" s="75"/>
      <c r="JYW75" s="75"/>
      <c r="JYX75" s="75"/>
      <c r="JYY75" s="75"/>
      <c r="JYZ75" s="75"/>
      <c r="JZA75" s="75"/>
      <c r="JZB75" s="75"/>
      <c r="JZC75" s="75"/>
      <c r="JZD75" s="75"/>
      <c r="JZE75" s="75"/>
      <c r="JZF75" s="75"/>
      <c r="JZG75" s="75"/>
      <c r="JZH75" s="75"/>
      <c r="JZI75" s="75"/>
      <c r="JZJ75" s="75"/>
      <c r="JZK75" s="75"/>
      <c r="JZL75" s="75"/>
      <c r="JZM75" s="75"/>
      <c r="JZN75" s="75"/>
      <c r="JZO75" s="75"/>
      <c r="JZP75" s="75"/>
      <c r="JZQ75" s="75"/>
      <c r="JZR75" s="75"/>
      <c r="JZS75" s="75"/>
      <c r="JZT75" s="75"/>
      <c r="JZU75" s="75"/>
      <c r="JZV75" s="75"/>
      <c r="JZW75" s="75"/>
      <c r="JZX75" s="75"/>
      <c r="JZY75" s="75"/>
      <c r="JZZ75" s="75"/>
      <c r="KAA75" s="75"/>
      <c r="KAB75" s="75"/>
      <c r="KAC75" s="75"/>
      <c r="KAD75" s="75"/>
      <c r="KAE75" s="75"/>
      <c r="KAF75" s="75"/>
      <c r="KAG75" s="75"/>
      <c r="KAH75" s="75"/>
      <c r="KAI75" s="75"/>
      <c r="KAJ75" s="75"/>
      <c r="KAK75" s="75"/>
      <c r="KAL75" s="75"/>
      <c r="KAM75" s="75"/>
      <c r="KAN75" s="75"/>
      <c r="KAO75" s="75"/>
      <c r="KAP75" s="75"/>
      <c r="KAQ75" s="75"/>
      <c r="KAR75" s="75"/>
      <c r="KAS75" s="75"/>
      <c r="KAT75" s="75"/>
      <c r="KAU75" s="75"/>
      <c r="KAV75" s="75"/>
      <c r="KAW75" s="75"/>
      <c r="KAX75" s="75"/>
      <c r="KAY75" s="75"/>
      <c r="KAZ75" s="75"/>
      <c r="KBA75" s="75"/>
      <c r="KBB75" s="75"/>
      <c r="KBC75" s="75"/>
      <c r="KBD75" s="75"/>
      <c r="KBE75" s="75"/>
      <c r="KBF75" s="75"/>
      <c r="KBG75" s="75"/>
      <c r="KBH75" s="75"/>
      <c r="KBI75" s="75"/>
      <c r="KBJ75" s="75"/>
      <c r="KBK75" s="75"/>
      <c r="KBL75" s="75"/>
      <c r="KBM75" s="75"/>
      <c r="KBN75" s="75"/>
      <c r="KBO75" s="75"/>
      <c r="KBP75" s="75"/>
      <c r="KBQ75" s="75"/>
      <c r="KBR75" s="75"/>
      <c r="KBS75" s="75"/>
      <c r="KBT75" s="75"/>
      <c r="KBU75" s="75"/>
      <c r="KBV75" s="75"/>
      <c r="KBW75" s="75"/>
      <c r="KBX75" s="75"/>
      <c r="KBY75" s="75"/>
      <c r="KBZ75" s="75"/>
      <c r="KCA75" s="75"/>
      <c r="KCB75" s="75"/>
      <c r="KCC75" s="75"/>
      <c r="KCD75" s="75"/>
      <c r="KCE75" s="75"/>
      <c r="KCF75" s="75"/>
      <c r="KCG75" s="75"/>
      <c r="KCH75" s="75"/>
      <c r="KCI75" s="75"/>
      <c r="KCJ75" s="75"/>
      <c r="KCK75" s="75"/>
      <c r="KCL75" s="75"/>
      <c r="KCM75" s="75"/>
      <c r="KCN75" s="75"/>
      <c r="KCO75" s="75"/>
      <c r="KCP75" s="75"/>
      <c r="KCQ75" s="75"/>
      <c r="KCR75" s="75"/>
      <c r="KCS75" s="75"/>
      <c r="KCT75" s="75"/>
      <c r="KCU75" s="75"/>
      <c r="KCV75" s="75"/>
      <c r="KCW75" s="75"/>
      <c r="KCX75" s="75"/>
      <c r="KCY75" s="75"/>
      <c r="KCZ75" s="75"/>
      <c r="KDA75" s="75"/>
      <c r="KDB75" s="75"/>
      <c r="KDC75" s="75"/>
      <c r="KDD75" s="75"/>
      <c r="KDE75" s="75"/>
      <c r="KDF75" s="75"/>
      <c r="KDG75" s="75"/>
      <c r="KDH75" s="75"/>
      <c r="KDI75" s="75"/>
      <c r="KDJ75" s="75"/>
      <c r="KDK75" s="75"/>
      <c r="KDL75" s="75"/>
      <c r="KDM75" s="75"/>
      <c r="KDN75" s="75"/>
      <c r="KDO75" s="75"/>
      <c r="KDP75" s="75"/>
      <c r="KDQ75" s="75"/>
      <c r="KDR75" s="75"/>
      <c r="KDS75" s="75"/>
      <c r="KDT75" s="75"/>
      <c r="KDU75" s="75"/>
      <c r="KDV75" s="75"/>
      <c r="KDW75" s="75"/>
      <c r="KDX75" s="75"/>
      <c r="KDY75" s="75"/>
      <c r="KDZ75" s="75"/>
      <c r="KEA75" s="75"/>
      <c r="KEB75" s="75"/>
      <c r="KEC75" s="75"/>
      <c r="KED75" s="75"/>
      <c r="KEE75" s="75"/>
      <c r="KEF75" s="75"/>
      <c r="KEG75" s="75"/>
      <c r="KEH75" s="75"/>
      <c r="KEI75" s="75"/>
      <c r="KEJ75" s="75"/>
      <c r="KEK75" s="75"/>
      <c r="KEL75" s="75"/>
      <c r="KEM75" s="75"/>
      <c r="KEN75" s="75"/>
      <c r="KEO75" s="75"/>
      <c r="KEP75" s="75"/>
      <c r="KEQ75" s="75"/>
      <c r="KER75" s="75"/>
      <c r="KES75" s="75"/>
      <c r="KET75" s="75"/>
      <c r="KEU75" s="75"/>
      <c r="KEV75" s="75"/>
      <c r="KEW75" s="75"/>
      <c r="KEX75" s="75"/>
      <c r="KEY75" s="75"/>
      <c r="KEZ75" s="75"/>
      <c r="KFA75" s="75"/>
      <c r="KFB75" s="75"/>
      <c r="KFC75" s="75"/>
      <c r="KFD75" s="75"/>
      <c r="KFE75" s="75"/>
      <c r="KFF75" s="75"/>
      <c r="KFG75" s="75"/>
      <c r="KFH75" s="75"/>
      <c r="KFI75" s="75"/>
      <c r="KFJ75" s="75"/>
      <c r="KFK75" s="75"/>
      <c r="KFL75" s="75"/>
      <c r="KFM75" s="75"/>
      <c r="KFN75" s="75"/>
      <c r="KFO75" s="75"/>
      <c r="KFP75" s="75"/>
      <c r="KFQ75" s="75"/>
      <c r="KFR75" s="75"/>
      <c r="KFS75" s="75"/>
      <c r="KFT75" s="75"/>
      <c r="KFU75" s="75"/>
      <c r="KFV75" s="75"/>
      <c r="KFW75" s="75"/>
      <c r="KFX75" s="75"/>
      <c r="KFY75" s="75"/>
      <c r="KFZ75" s="75"/>
      <c r="KGA75" s="75"/>
      <c r="KGB75" s="75"/>
      <c r="KGC75" s="75"/>
      <c r="KGD75" s="75"/>
      <c r="KGE75" s="75"/>
      <c r="KGF75" s="75"/>
      <c r="KGG75" s="75"/>
      <c r="KGH75" s="75"/>
      <c r="KGI75" s="75"/>
      <c r="KGJ75" s="75"/>
      <c r="KGK75" s="75"/>
      <c r="KGL75" s="75"/>
      <c r="KGM75" s="75"/>
      <c r="KGN75" s="75"/>
      <c r="KGO75" s="75"/>
      <c r="KGP75" s="75"/>
      <c r="KGQ75" s="75"/>
      <c r="KGR75" s="75"/>
      <c r="KGS75" s="75"/>
      <c r="KGT75" s="75"/>
      <c r="KGU75" s="75"/>
      <c r="KGV75" s="75"/>
      <c r="KGW75" s="75"/>
      <c r="KGX75" s="75"/>
      <c r="KGY75" s="75"/>
      <c r="KGZ75" s="75"/>
      <c r="KHA75" s="75"/>
      <c r="KHB75" s="75"/>
      <c r="KHC75" s="75"/>
      <c r="KHD75" s="75"/>
      <c r="KHE75" s="75"/>
      <c r="KHF75" s="75"/>
      <c r="KHG75" s="75"/>
      <c r="KHH75" s="75"/>
      <c r="KHI75" s="75"/>
      <c r="KHJ75" s="75"/>
      <c r="KHK75" s="75"/>
      <c r="KHL75" s="75"/>
      <c r="KHM75" s="75"/>
      <c r="KHN75" s="75"/>
      <c r="KHO75" s="75"/>
      <c r="KHP75" s="75"/>
      <c r="KHQ75" s="75"/>
      <c r="KHR75" s="75"/>
      <c r="KHS75" s="75"/>
      <c r="KHT75" s="75"/>
      <c r="KHU75" s="75"/>
      <c r="KHV75" s="75"/>
      <c r="KHW75" s="75"/>
      <c r="KHX75" s="75"/>
      <c r="KHY75" s="75"/>
      <c r="KHZ75" s="75"/>
      <c r="KIA75" s="75"/>
      <c r="KIB75" s="75"/>
      <c r="KIC75" s="75"/>
      <c r="KID75" s="75"/>
      <c r="KIE75" s="75"/>
      <c r="KIF75" s="75"/>
      <c r="KIG75" s="75"/>
      <c r="KIH75" s="75"/>
      <c r="KII75" s="75"/>
      <c r="KIJ75" s="75"/>
      <c r="KIK75" s="75"/>
      <c r="KIL75" s="75"/>
      <c r="KIM75" s="75"/>
      <c r="KIN75" s="75"/>
      <c r="KIO75" s="75"/>
      <c r="KIP75" s="75"/>
      <c r="KIQ75" s="75"/>
      <c r="KIR75" s="75"/>
      <c r="KIS75" s="75"/>
      <c r="KIT75" s="75"/>
      <c r="KIU75" s="75"/>
      <c r="KIV75" s="75"/>
      <c r="KIW75" s="75"/>
      <c r="KIX75" s="75"/>
      <c r="KIY75" s="75"/>
      <c r="KIZ75" s="75"/>
      <c r="KJA75" s="75"/>
      <c r="KJB75" s="75"/>
      <c r="KJC75" s="75"/>
      <c r="KJD75" s="75"/>
      <c r="KJE75" s="75"/>
      <c r="KJF75" s="75"/>
      <c r="KJG75" s="75"/>
      <c r="KJH75" s="75"/>
      <c r="KJI75" s="75"/>
      <c r="KJJ75" s="75"/>
      <c r="KJK75" s="75"/>
      <c r="KJL75" s="75"/>
      <c r="KJM75" s="75"/>
      <c r="KJN75" s="75"/>
      <c r="KJO75" s="75"/>
      <c r="KJP75" s="75"/>
      <c r="KJQ75" s="75"/>
      <c r="KJR75" s="75"/>
      <c r="KJS75" s="75"/>
      <c r="KJT75" s="75"/>
      <c r="KJU75" s="75"/>
      <c r="KJV75" s="75"/>
      <c r="KJW75" s="75"/>
      <c r="KJX75" s="75"/>
      <c r="KJY75" s="75"/>
      <c r="KJZ75" s="75"/>
      <c r="KKA75" s="75"/>
      <c r="KKB75" s="75"/>
      <c r="KKC75" s="75"/>
      <c r="KKD75" s="75"/>
      <c r="KKE75" s="75"/>
      <c r="KKF75" s="75"/>
      <c r="KKG75" s="75"/>
      <c r="KKH75" s="75"/>
      <c r="KKI75" s="75"/>
      <c r="KKJ75" s="75"/>
      <c r="KKK75" s="75"/>
      <c r="KKL75" s="75"/>
      <c r="KKM75" s="75"/>
      <c r="KKN75" s="75"/>
      <c r="KKO75" s="75"/>
      <c r="KKP75" s="75"/>
      <c r="KKQ75" s="75"/>
      <c r="KKR75" s="75"/>
      <c r="KKS75" s="75"/>
      <c r="KKT75" s="75"/>
      <c r="KKU75" s="75"/>
      <c r="KKV75" s="75"/>
      <c r="KKW75" s="75"/>
      <c r="KKX75" s="75"/>
      <c r="KKY75" s="75"/>
      <c r="KKZ75" s="75"/>
      <c r="KLA75" s="75"/>
      <c r="KLB75" s="75"/>
      <c r="KLC75" s="75"/>
      <c r="KLD75" s="75"/>
      <c r="KLE75" s="75"/>
      <c r="KLF75" s="75"/>
      <c r="KLG75" s="75"/>
      <c r="KLH75" s="75"/>
      <c r="KLI75" s="75"/>
      <c r="KLJ75" s="75"/>
      <c r="KLK75" s="75"/>
      <c r="KLL75" s="75"/>
      <c r="KLM75" s="75"/>
      <c r="KLN75" s="75"/>
      <c r="KLO75" s="75"/>
      <c r="KLP75" s="75"/>
      <c r="KLQ75" s="75"/>
      <c r="KLR75" s="75"/>
      <c r="KLS75" s="75"/>
      <c r="KLT75" s="75"/>
      <c r="KLU75" s="75"/>
      <c r="KLV75" s="75"/>
      <c r="KLW75" s="75"/>
      <c r="KLX75" s="75"/>
      <c r="KLY75" s="75"/>
      <c r="KLZ75" s="75"/>
      <c r="KMA75" s="75"/>
      <c r="KMB75" s="75"/>
      <c r="KMC75" s="75"/>
      <c r="KMD75" s="75"/>
      <c r="KME75" s="75"/>
      <c r="KMF75" s="75"/>
      <c r="KMG75" s="75"/>
      <c r="KMH75" s="75"/>
      <c r="KMI75" s="75"/>
      <c r="KMJ75" s="75"/>
      <c r="KMK75" s="75"/>
      <c r="KML75" s="75"/>
      <c r="KMM75" s="75"/>
      <c r="KMN75" s="75"/>
      <c r="KMO75" s="75"/>
      <c r="KMP75" s="75"/>
      <c r="KMQ75" s="75"/>
      <c r="KMR75" s="75"/>
      <c r="KMS75" s="75"/>
      <c r="KMT75" s="75"/>
      <c r="KMU75" s="75"/>
      <c r="KMV75" s="75"/>
      <c r="KMW75" s="75"/>
      <c r="KMX75" s="75"/>
      <c r="KMY75" s="75"/>
      <c r="KMZ75" s="75"/>
      <c r="KNA75" s="75"/>
      <c r="KNB75" s="75"/>
      <c r="KNC75" s="75"/>
      <c r="KND75" s="75"/>
      <c r="KNE75" s="75"/>
      <c r="KNF75" s="75"/>
      <c r="KNG75" s="75"/>
      <c r="KNH75" s="75"/>
      <c r="KNI75" s="75"/>
      <c r="KNJ75" s="75"/>
      <c r="KNK75" s="75"/>
      <c r="KNL75" s="75"/>
      <c r="KNM75" s="75"/>
      <c r="KNN75" s="75"/>
      <c r="KNO75" s="75"/>
      <c r="KNP75" s="75"/>
      <c r="KNQ75" s="75"/>
      <c r="KNR75" s="75"/>
      <c r="KNS75" s="75"/>
      <c r="KNT75" s="75"/>
      <c r="KNU75" s="75"/>
      <c r="KNV75" s="75"/>
      <c r="KNW75" s="75"/>
      <c r="KNX75" s="75"/>
      <c r="KNY75" s="75"/>
      <c r="KNZ75" s="75"/>
      <c r="KOA75" s="75"/>
      <c r="KOB75" s="75"/>
      <c r="KOC75" s="75"/>
      <c r="KOD75" s="75"/>
      <c r="KOE75" s="75"/>
      <c r="KOF75" s="75"/>
      <c r="KOG75" s="75"/>
      <c r="KOH75" s="75"/>
      <c r="KOI75" s="75"/>
      <c r="KOJ75" s="75"/>
      <c r="KOK75" s="75"/>
      <c r="KOL75" s="75"/>
      <c r="KOM75" s="75"/>
      <c r="KON75" s="75"/>
      <c r="KOO75" s="75"/>
      <c r="KOP75" s="75"/>
      <c r="KOQ75" s="75"/>
      <c r="KOR75" s="75"/>
      <c r="KOS75" s="75"/>
      <c r="KOT75" s="75"/>
      <c r="KOU75" s="75"/>
      <c r="KOV75" s="75"/>
      <c r="KOW75" s="75"/>
      <c r="KOX75" s="75"/>
      <c r="KOY75" s="75"/>
      <c r="KOZ75" s="75"/>
      <c r="KPA75" s="75"/>
      <c r="KPB75" s="75"/>
      <c r="KPC75" s="75"/>
      <c r="KPD75" s="75"/>
      <c r="KPE75" s="75"/>
      <c r="KPF75" s="75"/>
      <c r="KPG75" s="75"/>
      <c r="KPH75" s="75"/>
      <c r="KPI75" s="75"/>
      <c r="KPJ75" s="75"/>
      <c r="KPK75" s="75"/>
      <c r="KPL75" s="75"/>
      <c r="KPM75" s="75"/>
      <c r="KPN75" s="75"/>
      <c r="KPO75" s="75"/>
      <c r="KPP75" s="75"/>
      <c r="KPQ75" s="75"/>
      <c r="KPR75" s="75"/>
      <c r="KPS75" s="75"/>
      <c r="KPT75" s="75"/>
      <c r="KPU75" s="75"/>
      <c r="KPV75" s="75"/>
      <c r="KPW75" s="75"/>
      <c r="KPX75" s="75"/>
      <c r="KPY75" s="75"/>
      <c r="KPZ75" s="75"/>
      <c r="KQA75" s="75"/>
      <c r="KQB75" s="75"/>
      <c r="KQC75" s="75"/>
      <c r="KQD75" s="75"/>
      <c r="KQE75" s="75"/>
      <c r="KQF75" s="75"/>
      <c r="KQG75" s="75"/>
      <c r="KQH75" s="75"/>
      <c r="KQI75" s="75"/>
      <c r="KQJ75" s="75"/>
      <c r="KQK75" s="75"/>
      <c r="KQL75" s="75"/>
      <c r="KQM75" s="75"/>
      <c r="KQN75" s="75"/>
      <c r="KQO75" s="75"/>
      <c r="KQP75" s="75"/>
      <c r="KQQ75" s="75"/>
      <c r="KQR75" s="75"/>
      <c r="KQS75" s="75"/>
      <c r="KQT75" s="75"/>
      <c r="KQU75" s="75"/>
      <c r="KQV75" s="75"/>
      <c r="KQW75" s="75"/>
      <c r="KQX75" s="75"/>
      <c r="KQY75" s="75"/>
      <c r="KQZ75" s="75"/>
      <c r="KRA75" s="75"/>
      <c r="KRB75" s="75"/>
      <c r="KRC75" s="75"/>
      <c r="KRD75" s="75"/>
      <c r="KRE75" s="75"/>
      <c r="KRF75" s="75"/>
      <c r="KRG75" s="75"/>
      <c r="KRH75" s="75"/>
      <c r="KRI75" s="75"/>
      <c r="KRJ75" s="75"/>
      <c r="KRK75" s="75"/>
      <c r="KRL75" s="75"/>
      <c r="KRM75" s="75"/>
      <c r="KRN75" s="75"/>
      <c r="KRO75" s="75"/>
      <c r="KRP75" s="75"/>
      <c r="KRQ75" s="75"/>
      <c r="KRR75" s="75"/>
      <c r="KRS75" s="75"/>
      <c r="KRT75" s="75"/>
      <c r="KRU75" s="75"/>
      <c r="KRV75" s="75"/>
      <c r="KRW75" s="75"/>
      <c r="KRX75" s="75"/>
      <c r="KRY75" s="75"/>
      <c r="KRZ75" s="75"/>
      <c r="KSA75" s="75"/>
      <c r="KSB75" s="75"/>
      <c r="KSC75" s="75"/>
      <c r="KSD75" s="75"/>
      <c r="KSE75" s="75"/>
      <c r="KSF75" s="75"/>
      <c r="KSG75" s="75"/>
      <c r="KSH75" s="75"/>
      <c r="KSI75" s="75"/>
      <c r="KSJ75" s="75"/>
      <c r="KSK75" s="75"/>
      <c r="KSL75" s="75"/>
      <c r="KSM75" s="75"/>
      <c r="KSN75" s="75"/>
      <c r="KSO75" s="75"/>
      <c r="KSP75" s="75"/>
      <c r="KSQ75" s="75"/>
      <c r="KSR75" s="75"/>
      <c r="KSS75" s="75"/>
      <c r="KST75" s="75"/>
      <c r="KSU75" s="75"/>
      <c r="KSV75" s="75"/>
      <c r="KSW75" s="75"/>
      <c r="KSX75" s="75"/>
      <c r="KSY75" s="75"/>
      <c r="KSZ75" s="75"/>
      <c r="KTA75" s="75"/>
      <c r="KTB75" s="75"/>
      <c r="KTC75" s="75"/>
      <c r="KTD75" s="75"/>
      <c r="KTE75" s="75"/>
      <c r="KTF75" s="75"/>
      <c r="KTG75" s="75"/>
      <c r="KTH75" s="75"/>
      <c r="KTI75" s="75"/>
      <c r="KTJ75" s="75"/>
      <c r="KTK75" s="75"/>
      <c r="KTL75" s="75"/>
      <c r="KTM75" s="75"/>
      <c r="KTN75" s="75"/>
      <c r="KTO75" s="75"/>
      <c r="KTP75" s="75"/>
      <c r="KTQ75" s="75"/>
      <c r="KTR75" s="75"/>
      <c r="KTS75" s="75"/>
      <c r="KTT75" s="75"/>
      <c r="KTU75" s="75"/>
      <c r="KTV75" s="75"/>
      <c r="KTW75" s="75"/>
      <c r="KTX75" s="75"/>
      <c r="KTY75" s="75"/>
      <c r="KTZ75" s="75"/>
      <c r="KUA75" s="75"/>
      <c r="KUB75" s="75"/>
      <c r="KUC75" s="75"/>
      <c r="KUD75" s="75"/>
      <c r="KUE75" s="75"/>
      <c r="KUF75" s="75"/>
      <c r="KUG75" s="75"/>
      <c r="KUH75" s="75"/>
      <c r="KUI75" s="75"/>
      <c r="KUJ75" s="75"/>
      <c r="KUK75" s="75"/>
      <c r="KUL75" s="75"/>
      <c r="KUM75" s="75"/>
      <c r="KUN75" s="75"/>
      <c r="KUO75" s="75"/>
      <c r="KUP75" s="75"/>
      <c r="KUQ75" s="75"/>
      <c r="KUR75" s="75"/>
      <c r="KUS75" s="75"/>
      <c r="KUT75" s="75"/>
      <c r="KUU75" s="75"/>
      <c r="KUV75" s="75"/>
      <c r="KUW75" s="75"/>
      <c r="KUX75" s="75"/>
      <c r="KUY75" s="75"/>
      <c r="KUZ75" s="75"/>
      <c r="KVA75" s="75"/>
      <c r="KVB75" s="75"/>
      <c r="KVC75" s="75"/>
      <c r="KVD75" s="75"/>
      <c r="KVE75" s="75"/>
      <c r="KVF75" s="75"/>
      <c r="KVG75" s="75"/>
      <c r="KVH75" s="75"/>
      <c r="KVI75" s="75"/>
      <c r="KVJ75" s="75"/>
      <c r="KVK75" s="75"/>
      <c r="KVL75" s="75"/>
      <c r="KVM75" s="75"/>
      <c r="KVN75" s="75"/>
      <c r="KVO75" s="75"/>
      <c r="KVP75" s="75"/>
      <c r="KVQ75" s="75"/>
      <c r="KVR75" s="75"/>
      <c r="KVS75" s="75"/>
      <c r="KVT75" s="75"/>
      <c r="KVU75" s="75"/>
      <c r="KVV75" s="75"/>
      <c r="KVW75" s="75"/>
      <c r="KVX75" s="75"/>
      <c r="KVY75" s="75"/>
      <c r="KVZ75" s="75"/>
      <c r="KWA75" s="75"/>
      <c r="KWB75" s="75"/>
      <c r="KWC75" s="75"/>
      <c r="KWD75" s="75"/>
      <c r="KWE75" s="75"/>
      <c r="KWF75" s="75"/>
      <c r="KWG75" s="75"/>
      <c r="KWH75" s="75"/>
      <c r="KWI75" s="75"/>
      <c r="KWJ75" s="75"/>
      <c r="KWK75" s="75"/>
      <c r="KWL75" s="75"/>
      <c r="KWM75" s="75"/>
      <c r="KWN75" s="75"/>
      <c r="KWO75" s="75"/>
      <c r="KWP75" s="75"/>
      <c r="KWQ75" s="75"/>
      <c r="KWR75" s="75"/>
      <c r="KWS75" s="75"/>
      <c r="KWT75" s="75"/>
      <c r="KWU75" s="75"/>
      <c r="KWV75" s="75"/>
      <c r="KWW75" s="75"/>
      <c r="KWX75" s="75"/>
      <c r="KWY75" s="75"/>
      <c r="KWZ75" s="75"/>
      <c r="KXA75" s="75"/>
      <c r="KXB75" s="75"/>
      <c r="KXC75" s="75"/>
      <c r="KXD75" s="75"/>
      <c r="KXE75" s="75"/>
      <c r="KXF75" s="75"/>
      <c r="KXG75" s="75"/>
      <c r="KXH75" s="75"/>
      <c r="KXI75" s="75"/>
      <c r="KXJ75" s="75"/>
      <c r="KXK75" s="75"/>
      <c r="KXL75" s="75"/>
      <c r="KXM75" s="75"/>
      <c r="KXN75" s="75"/>
      <c r="KXO75" s="75"/>
      <c r="KXP75" s="75"/>
      <c r="KXQ75" s="75"/>
      <c r="KXR75" s="75"/>
      <c r="KXS75" s="75"/>
      <c r="KXT75" s="75"/>
      <c r="KXU75" s="75"/>
      <c r="KXV75" s="75"/>
      <c r="KXW75" s="75"/>
      <c r="KXX75" s="75"/>
      <c r="KXY75" s="75"/>
      <c r="KXZ75" s="75"/>
      <c r="KYA75" s="75"/>
      <c r="KYB75" s="75"/>
      <c r="KYC75" s="75"/>
      <c r="KYD75" s="75"/>
      <c r="KYE75" s="75"/>
      <c r="KYF75" s="75"/>
      <c r="KYG75" s="75"/>
      <c r="KYH75" s="75"/>
      <c r="KYI75" s="75"/>
      <c r="KYJ75" s="75"/>
      <c r="KYK75" s="75"/>
      <c r="KYL75" s="75"/>
      <c r="KYM75" s="75"/>
      <c r="KYN75" s="75"/>
      <c r="KYO75" s="75"/>
      <c r="KYP75" s="75"/>
      <c r="KYQ75" s="75"/>
      <c r="KYR75" s="75"/>
      <c r="KYS75" s="75"/>
      <c r="KYT75" s="75"/>
      <c r="KYU75" s="75"/>
      <c r="KYV75" s="75"/>
      <c r="KYW75" s="75"/>
      <c r="KYX75" s="75"/>
      <c r="KYY75" s="75"/>
      <c r="KYZ75" s="75"/>
      <c r="KZA75" s="75"/>
      <c r="KZB75" s="75"/>
      <c r="KZC75" s="75"/>
      <c r="KZD75" s="75"/>
      <c r="KZE75" s="75"/>
      <c r="KZF75" s="75"/>
      <c r="KZG75" s="75"/>
      <c r="KZH75" s="75"/>
      <c r="KZI75" s="75"/>
      <c r="KZJ75" s="75"/>
      <c r="KZK75" s="75"/>
      <c r="KZL75" s="75"/>
      <c r="KZM75" s="75"/>
      <c r="KZN75" s="75"/>
      <c r="KZO75" s="75"/>
      <c r="KZP75" s="75"/>
      <c r="KZQ75" s="75"/>
      <c r="KZR75" s="75"/>
      <c r="KZS75" s="75"/>
      <c r="KZT75" s="75"/>
      <c r="KZU75" s="75"/>
      <c r="KZV75" s="75"/>
      <c r="KZW75" s="75"/>
      <c r="KZX75" s="75"/>
      <c r="KZY75" s="75"/>
      <c r="KZZ75" s="75"/>
      <c r="LAA75" s="75"/>
      <c r="LAB75" s="75"/>
      <c r="LAC75" s="75"/>
      <c r="LAD75" s="75"/>
      <c r="LAE75" s="75"/>
      <c r="LAF75" s="75"/>
      <c r="LAG75" s="75"/>
      <c r="LAH75" s="75"/>
      <c r="LAI75" s="75"/>
      <c r="LAJ75" s="75"/>
      <c r="LAK75" s="75"/>
      <c r="LAL75" s="75"/>
      <c r="LAM75" s="75"/>
      <c r="LAN75" s="75"/>
      <c r="LAO75" s="75"/>
      <c r="LAP75" s="75"/>
      <c r="LAQ75" s="75"/>
      <c r="LAR75" s="75"/>
      <c r="LAS75" s="75"/>
      <c r="LAT75" s="75"/>
      <c r="LAU75" s="75"/>
      <c r="LAV75" s="75"/>
      <c r="LAW75" s="75"/>
      <c r="LAX75" s="75"/>
      <c r="LAY75" s="75"/>
      <c r="LAZ75" s="75"/>
      <c r="LBA75" s="75"/>
      <c r="LBB75" s="75"/>
      <c r="LBC75" s="75"/>
      <c r="LBD75" s="75"/>
      <c r="LBE75" s="75"/>
      <c r="LBF75" s="75"/>
      <c r="LBG75" s="75"/>
      <c r="LBH75" s="75"/>
      <c r="LBI75" s="75"/>
      <c r="LBJ75" s="75"/>
      <c r="LBK75" s="75"/>
      <c r="LBL75" s="75"/>
      <c r="LBM75" s="75"/>
      <c r="LBN75" s="75"/>
      <c r="LBO75" s="75"/>
      <c r="LBP75" s="75"/>
      <c r="LBQ75" s="75"/>
      <c r="LBR75" s="75"/>
      <c r="LBS75" s="75"/>
      <c r="LBT75" s="75"/>
      <c r="LBU75" s="75"/>
      <c r="LBV75" s="75"/>
      <c r="LBW75" s="75"/>
      <c r="LBX75" s="75"/>
      <c r="LBY75" s="75"/>
      <c r="LBZ75" s="75"/>
      <c r="LCA75" s="75"/>
      <c r="LCB75" s="75"/>
      <c r="LCC75" s="75"/>
      <c r="LCD75" s="75"/>
      <c r="LCE75" s="75"/>
      <c r="LCF75" s="75"/>
      <c r="LCG75" s="75"/>
      <c r="LCH75" s="75"/>
      <c r="LCI75" s="75"/>
      <c r="LCJ75" s="75"/>
      <c r="LCK75" s="75"/>
      <c r="LCL75" s="75"/>
      <c r="LCM75" s="75"/>
      <c r="LCN75" s="75"/>
      <c r="LCO75" s="75"/>
      <c r="LCP75" s="75"/>
      <c r="LCQ75" s="75"/>
      <c r="LCR75" s="75"/>
      <c r="LCS75" s="75"/>
      <c r="LCT75" s="75"/>
      <c r="LCU75" s="75"/>
      <c r="LCV75" s="75"/>
      <c r="LCW75" s="75"/>
      <c r="LCX75" s="75"/>
      <c r="LCY75" s="75"/>
      <c r="LCZ75" s="75"/>
      <c r="LDA75" s="75"/>
      <c r="LDB75" s="75"/>
      <c r="LDC75" s="75"/>
      <c r="LDD75" s="75"/>
      <c r="LDE75" s="75"/>
      <c r="LDF75" s="75"/>
      <c r="LDG75" s="75"/>
      <c r="LDH75" s="75"/>
      <c r="LDI75" s="75"/>
      <c r="LDJ75" s="75"/>
      <c r="LDK75" s="75"/>
      <c r="LDL75" s="75"/>
      <c r="LDM75" s="75"/>
      <c r="LDN75" s="75"/>
      <c r="LDO75" s="75"/>
      <c r="LDP75" s="75"/>
      <c r="LDQ75" s="75"/>
      <c r="LDR75" s="75"/>
      <c r="LDS75" s="75"/>
      <c r="LDT75" s="75"/>
      <c r="LDU75" s="75"/>
      <c r="LDV75" s="75"/>
      <c r="LDW75" s="75"/>
      <c r="LDX75" s="75"/>
      <c r="LDY75" s="75"/>
      <c r="LDZ75" s="75"/>
      <c r="LEA75" s="75"/>
      <c r="LEB75" s="75"/>
      <c r="LEC75" s="75"/>
      <c r="LED75" s="75"/>
      <c r="LEE75" s="75"/>
      <c r="LEF75" s="75"/>
      <c r="LEG75" s="75"/>
      <c r="LEH75" s="75"/>
      <c r="LEI75" s="75"/>
      <c r="LEJ75" s="75"/>
      <c r="LEK75" s="75"/>
      <c r="LEL75" s="75"/>
      <c r="LEM75" s="75"/>
      <c r="LEN75" s="75"/>
      <c r="LEO75" s="75"/>
      <c r="LEP75" s="75"/>
      <c r="LEQ75" s="75"/>
      <c r="LER75" s="75"/>
      <c r="LES75" s="75"/>
      <c r="LET75" s="75"/>
      <c r="LEU75" s="75"/>
      <c r="LEV75" s="75"/>
      <c r="LEW75" s="75"/>
      <c r="LEX75" s="75"/>
      <c r="LEY75" s="75"/>
      <c r="LEZ75" s="75"/>
      <c r="LFA75" s="75"/>
      <c r="LFB75" s="75"/>
      <c r="LFC75" s="75"/>
      <c r="LFD75" s="75"/>
      <c r="LFE75" s="75"/>
      <c r="LFF75" s="75"/>
      <c r="LFG75" s="75"/>
      <c r="LFH75" s="75"/>
      <c r="LFI75" s="75"/>
      <c r="LFJ75" s="75"/>
      <c r="LFK75" s="75"/>
      <c r="LFL75" s="75"/>
      <c r="LFM75" s="75"/>
      <c r="LFN75" s="75"/>
      <c r="LFO75" s="75"/>
      <c r="LFP75" s="75"/>
      <c r="LFQ75" s="75"/>
      <c r="LFR75" s="75"/>
      <c r="LFS75" s="75"/>
      <c r="LFT75" s="75"/>
      <c r="LFU75" s="75"/>
      <c r="LFV75" s="75"/>
      <c r="LFW75" s="75"/>
      <c r="LFX75" s="75"/>
      <c r="LFY75" s="75"/>
      <c r="LFZ75" s="75"/>
      <c r="LGA75" s="75"/>
      <c r="LGB75" s="75"/>
      <c r="LGC75" s="75"/>
      <c r="LGD75" s="75"/>
      <c r="LGE75" s="75"/>
      <c r="LGF75" s="75"/>
      <c r="LGG75" s="75"/>
      <c r="LGH75" s="75"/>
      <c r="LGI75" s="75"/>
      <c r="LGJ75" s="75"/>
      <c r="LGK75" s="75"/>
      <c r="LGL75" s="75"/>
      <c r="LGM75" s="75"/>
      <c r="LGN75" s="75"/>
      <c r="LGO75" s="75"/>
      <c r="LGP75" s="75"/>
      <c r="LGQ75" s="75"/>
      <c r="LGR75" s="75"/>
      <c r="LGS75" s="75"/>
      <c r="LGT75" s="75"/>
      <c r="LGU75" s="75"/>
      <c r="LGV75" s="75"/>
      <c r="LGW75" s="75"/>
      <c r="LGX75" s="75"/>
      <c r="LGY75" s="75"/>
      <c r="LGZ75" s="75"/>
      <c r="LHA75" s="75"/>
      <c r="LHB75" s="75"/>
      <c r="LHC75" s="75"/>
      <c r="LHD75" s="75"/>
      <c r="LHE75" s="75"/>
      <c r="LHF75" s="75"/>
      <c r="LHG75" s="75"/>
      <c r="LHH75" s="75"/>
      <c r="LHI75" s="75"/>
      <c r="LHJ75" s="75"/>
      <c r="LHK75" s="75"/>
      <c r="LHL75" s="75"/>
      <c r="LHM75" s="75"/>
      <c r="LHN75" s="75"/>
      <c r="LHO75" s="75"/>
      <c r="LHP75" s="75"/>
      <c r="LHQ75" s="75"/>
      <c r="LHR75" s="75"/>
      <c r="LHS75" s="75"/>
      <c r="LHT75" s="75"/>
      <c r="LHU75" s="75"/>
      <c r="LHV75" s="75"/>
      <c r="LHW75" s="75"/>
      <c r="LHX75" s="75"/>
      <c r="LHY75" s="75"/>
      <c r="LHZ75" s="75"/>
      <c r="LIA75" s="75"/>
      <c r="LIB75" s="75"/>
      <c r="LIC75" s="75"/>
      <c r="LID75" s="75"/>
      <c r="LIE75" s="75"/>
      <c r="LIF75" s="75"/>
      <c r="LIG75" s="75"/>
      <c r="LIH75" s="75"/>
      <c r="LII75" s="75"/>
      <c r="LIJ75" s="75"/>
      <c r="LIK75" s="75"/>
      <c r="LIL75" s="75"/>
      <c r="LIM75" s="75"/>
      <c r="LIN75" s="75"/>
      <c r="LIO75" s="75"/>
      <c r="LIP75" s="75"/>
      <c r="LIQ75" s="75"/>
      <c r="LIR75" s="75"/>
      <c r="LIS75" s="75"/>
      <c r="LIT75" s="75"/>
      <c r="LIU75" s="75"/>
      <c r="LIV75" s="75"/>
      <c r="LIW75" s="75"/>
      <c r="LIX75" s="75"/>
      <c r="LIY75" s="75"/>
      <c r="LIZ75" s="75"/>
      <c r="LJA75" s="75"/>
      <c r="LJB75" s="75"/>
      <c r="LJC75" s="75"/>
      <c r="LJD75" s="75"/>
      <c r="LJE75" s="75"/>
      <c r="LJF75" s="75"/>
      <c r="LJG75" s="75"/>
      <c r="LJH75" s="75"/>
      <c r="LJI75" s="75"/>
      <c r="LJJ75" s="75"/>
      <c r="LJK75" s="75"/>
      <c r="LJL75" s="75"/>
      <c r="LJM75" s="75"/>
      <c r="LJN75" s="75"/>
      <c r="LJO75" s="75"/>
      <c r="LJP75" s="75"/>
      <c r="LJQ75" s="75"/>
      <c r="LJR75" s="75"/>
      <c r="LJS75" s="75"/>
      <c r="LJT75" s="75"/>
      <c r="LJU75" s="75"/>
      <c r="LJV75" s="75"/>
      <c r="LJW75" s="75"/>
      <c r="LJX75" s="75"/>
      <c r="LJY75" s="75"/>
      <c r="LJZ75" s="75"/>
      <c r="LKA75" s="75"/>
      <c r="LKB75" s="75"/>
      <c r="LKC75" s="75"/>
      <c r="LKD75" s="75"/>
      <c r="LKE75" s="75"/>
      <c r="LKF75" s="75"/>
      <c r="LKG75" s="75"/>
      <c r="LKH75" s="75"/>
      <c r="LKI75" s="75"/>
      <c r="LKJ75" s="75"/>
      <c r="LKK75" s="75"/>
      <c r="LKL75" s="75"/>
      <c r="LKM75" s="75"/>
      <c r="LKN75" s="75"/>
      <c r="LKO75" s="75"/>
      <c r="LKP75" s="75"/>
      <c r="LKQ75" s="75"/>
      <c r="LKR75" s="75"/>
      <c r="LKS75" s="75"/>
      <c r="LKT75" s="75"/>
      <c r="LKU75" s="75"/>
      <c r="LKV75" s="75"/>
      <c r="LKW75" s="75"/>
      <c r="LKX75" s="75"/>
      <c r="LKY75" s="75"/>
      <c r="LKZ75" s="75"/>
      <c r="LLA75" s="75"/>
      <c r="LLB75" s="75"/>
      <c r="LLC75" s="75"/>
      <c r="LLD75" s="75"/>
      <c r="LLE75" s="75"/>
      <c r="LLF75" s="75"/>
      <c r="LLG75" s="75"/>
      <c r="LLH75" s="75"/>
      <c r="LLI75" s="75"/>
      <c r="LLJ75" s="75"/>
      <c r="LLK75" s="75"/>
      <c r="LLL75" s="75"/>
      <c r="LLM75" s="75"/>
      <c r="LLN75" s="75"/>
      <c r="LLO75" s="75"/>
      <c r="LLP75" s="75"/>
      <c r="LLQ75" s="75"/>
      <c r="LLR75" s="75"/>
      <c r="LLS75" s="75"/>
      <c r="LLT75" s="75"/>
      <c r="LLU75" s="75"/>
      <c r="LLV75" s="75"/>
      <c r="LLW75" s="75"/>
      <c r="LLX75" s="75"/>
      <c r="LLY75" s="75"/>
      <c r="LLZ75" s="75"/>
      <c r="LMA75" s="75"/>
      <c r="LMB75" s="75"/>
      <c r="LMC75" s="75"/>
      <c r="LMD75" s="75"/>
      <c r="LME75" s="75"/>
      <c r="LMF75" s="75"/>
      <c r="LMG75" s="75"/>
      <c r="LMH75" s="75"/>
      <c r="LMI75" s="75"/>
      <c r="LMJ75" s="75"/>
      <c r="LMK75" s="75"/>
      <c r="LML75" s="75"/>
      <c r="LMM75" s="75"/>
      <c r="LMN75" s="75"/>
      <c r="LMO75" s="75"/>
      <c r="LMP75" s="75"/>
      <c r="LMQ75" s="75"/>
      <c r="LMR75" s="75"/>
      <c r="LMS75" s="75"/>
      <c r="LMT75" s="75"/>
      <c r="LMU75" s="75"/>
      <c r="LMV75" s="75"/>
      <c r="LMW75" s="75"/>
      <c r="LMX75" s="75"/>
      <c r="LMY75" s="75"/>
      <c r="LMZ75" s="75"/>
      <c r="LNA75" s="75"/>
      <c r="LNB75" s="75"/>
      <c r="LNC75" s="75"/>
      <c r="LND75" s="75"/>
      <c r="LNE75" s="75"/>
      <c r="LNF75" s="75"/>
      <c r="LNG75" s="75"/>
      <c r="LNH75" s="75"/>
      <c r="LNI75" s="75"/>
      <c r="LNJ75" s="75"/>
      <c r="LNK75" s="75"/>
      <c r="LNL75" s="75"/>
      <c r="LNM75" s="75"/>
      <c r="LNN75" s="75"/>
      <c r="LNO75" s="75"/>
      <c r="LNP75" s="75"/>
      <c r="LNQ75" s="75"/>
      <c r="LNR75" s="75"/>
      <c r="LNS75" s="75"/>
      <c r="LNT75" s="75"/>
      <c r="LNU75" s="75"/>
      <c r="LNV75" s="75"/>
      <c r="LNW75" s="75"/>
      <c r="LNX75" s="75"/>
      <c r="LNY75" s="75"/>
      <c r="LNZ75" s="75"/>
      <c r="LOA75" s="75"/>
      <c r="LOB75" s="75"/>
      <c r="LOC75" s="75"/>
      <c r="LOD75" s="75"/>
      <c r="LOE75" s="75"/>
      <c r="LOF75" s="75"/>
      <c r="LOG75" s="75"/>
      <c r="LOH75" s="75"/>
      <c r="LOI75" s="75"/>
      <c r="LOJ75" s="75"/>
      <c r="LOK75" s="75"/>
      <c r="LOL75" s="75"/>
      <c r="LOM75" s="75"/>
      <c r="LON75" s="75"/>
      <c r="LOO75" s="75"/>
      <c r="LOP75" s="75"/>
      <c r="LOQ75" s="75"/>
      <c r="LOR75" s="75"/>
      <c r="LOS75" s="75"/>
      <c r="LOT75" s="75"/>
      <c r="LOU75" s="75"/>
      <c r="LOV75" s="75"/>
      <c r="LOW75" s="75"/>
      <c r="LOX75" s="75"/>
      <c r="LOY75" s="75"/>
      <c r="LOZ75" s="75"/>
      <c r="LPA75" s="75"/>
      <c r="LPB75" s="75"/>
      <c r="LPC75" s="75"/>
      <c r="LPD75" s="75"/>
      <c r="LPE75" s="75"/>
      <c r="LPF75" s="75"/>
      <c r="LPG75" s="75"/>
      <c r="LPH75" s="75"/>
      <c r="LPI75" s="75"/>
      <c r="LPJ75" s="75"/>
      <c r="LPK75" s="75"/>
      <c r="LPL75" s="75"/>
      <c r="LPM75" s="75"/>
      <c r="LPN75" s="75"/>
      <c r="LPO75" s="75"/>
      <c r="LPP75" s="75"/>
      <c r="LPQ75" s="75"/>
      <c r="LPR75" s="75"/>
      <c r="LPS75" s="75"/>
      <c r="LPT75" s="75"/>
      <c r="LPU75" s="75"/>
      <c r="LPV75" s="75"/>
      <c r="LPW75" s="75"/>
      <c r="LPX75" s="75"/>
      <c r="LPY75" s="75"/>
      <c r="LPZ75" s="75"/>
      <c r="LQA75" s="75"/>
      <c r="LQB75" s="75"/>
      <c r="LQC75" s="75"/>
      <c r="LQD75" s="75"/>
      <c r="LQE75" s="75"/>
      <c r="LQF75" s="75"/>
      <c r="LQG75" s="75"/>
      <c r="LQH75" s="75"/>
      <c r="LQI75" s="75"/>
      <c r="LQJ75" s="75"/>
      <c r="LQK75" s="75"/>
      <c r="LQL75" s="75"/>
      <c r="LQM75" s="75"/>
      <c r="LQN75" s="75"/>
      <c r="LQO75" s="75"/>
      <c r="LQP75" s="75"/>
      <c r="LQQ75" s="75"/>
      <c r="LQR75" s="75"/>
      <c r="LQS75" s="75"/>
      <c r="LQT75" s="75"/>
      <c r="LQU75" s="75"/>
      <c r="LQV75" s="75"/>
      <c r="LQW75" s="75"/>
      <c r="LQX75" s="75"/>
      <c r="LQY75" s="75"/>
      <c r="LQZ75" s="75"/>
      <c r="LRA75" s="75"/>
      <c r="LRB75" s="75"/>
      <c r="LRC75" s="75"/>
      <c r="LRD75" s="75"/>
      <c r="LRE75" s="75"/>
      <c r="LRF75" s="75"/>
      <c r="LRG75" s="75"/>
      <c r="LRH75" s="75"/>
      <c r="LRI75" s="75"/>
      <c r="LRJ75" s="75"/>
      <c r="LRK75" s="75"/>
      <c r="LRL75" s="75"/>
      <c r="LRM75" s="75"/>
      <c r="LRN75" s="75"/>
      <c r="LRO75" s="75"/>
      <c r="LRP75" s="75"/>
      <c r="LRQ75" s="75"/>
      <c r="LRR75" s="75"/>
      <c r="LRS75" s="75"/>
      <c r="LRT75" s="75"/>
      <c r="LRU75" s="75"/>
      <c r="LRV75" s="75"/>
      <c r="LRW75" s="75"/>
      <c r="LRX75" s="75"/>
      <c r="LRY75" s="75"/>
      <c r="LRZ75" s="75"/>
      <c r="LSA75" s="75"/>
      <c r="LSB75" s="75"/>
      <c r="LSC75" s="75"/>
      <c r="LSD75" s="75"/>
      <c r="LSE75" s="75"/>
      <c r="LSF75" s="75"/>
      <c r="LSG75" s="75"/>
      <c r="LSH75" s="75"/>
      <c r="LSI75" s="75"/>
      <c r="LSJ75" s="75"/>
      <c r="LSK75" s="75"/>
      <c r="LSL75" s="75"/>
      <c r="LSM75" s="75"/>
      <c r="LSN75" s="75"/>
      <c r="LSO75" s="75"/>
      <c r="LSP75" s="75"/>
      <c r="LSQ75" s="75"/>
      <c r="LSR75" s="75"/>
      <c r="LSS75" s="75"/>
      <c r="LST75" s="75"/>
      <c r="LSU75" s="75"/>
      <c r="LSV75" s="75"/>
      <c r="LSW75" s="75"/>
      <c r="LSX75" s="75"/>
      <c r="LSY75" s="75"/>
      <c r="LSZ75" s="75"/>
      <c r="LTA75" s="75"/>
      <c r="LTB75" s="75"/>
      <c r="LTC75" s="75"/>
      <c r="LTD75" s="75"/>
      <c r="LTE75" s="75"/>
      <c r="LTF75" s="75"/>
      <c r="LTG75" s="75"/>
      <c r="LTH75" s="75"/>
      <c r="LTI75" s="75"/>
      <c r="LTJ75" s="75"/>
      <c r="LTK75" s="75"/>
      <c r="LTL75" s="75"/>
      <c r="LTM75" s="75"/>
      <c r="LTN75" s="75"/>
      <c r="LTO75" s="75"/>
      <c r="LTP75" s="75"/>
      <c r="LTQ75" s="75"/>
      <c r="LTR75" s="75"/>
      <c r="LTS75" s="75"/>
      <c r="LTT75" s="75"/>
      <c r="LTU75" s="75"/>
      <c r="LTV75" s="75"/>
      <c r="LTW75" s="75"/>
      <c r="LTX75" s="75"/>
      <c r="LTY75" s="75"/>
      <c r="LTZ75" s="75"/>
      <c r="LUA75" s="75"/>
      <c r="LUB75" s="75"/>
      <c r="LUC75" s="75"/>
      <c r="LUD75" s="75"/>
      <c r="LUE75" s="75"/>
      <c r="LUF75" s="75"/>
      <c r="LUG75" s="75"/>
      <c r="LUH75" s="75"/>
      <c r="LUI75" s="75"/>
      <c r="LUJ75" s="75"/>
      <c r="LUK75" s="75"/>
      <c r="LUL75" s="75"/>
      <c r="LUM75" s="75"/>
      <c r="LUN75" s="75"/>
      <c r="LUO75" s="75"/>
      <c r="LUP75" s="75"/>
      <c r="LUQ75" s="75"/>
      <c r="LUR75" s="75"/>
      <c r="LUS75" s="75"/>
      <c r="LUT75" s="75"/>
      <c r="LUU75" s="75"/>
      <c r="LUV75" s="75"/>
      <c r="LUW75" s="75"/>
      <c r="LUX75" s="75"/>
      <c r="LUY75" s="75"/>
      <c r="LUZ75" s="75"/>
      <c r="LVA75" s="75"/>
      <c r="LVB75" s="75"/>
      <c r="LVC75" s="75"/>
      <c r="LVD75" s="75"/>
      <c r="LVE75" s="75"/>
      <c r="LVF75" s="75"/>
      <c r="LVG75" s="75"/>
      <c r="LVH75" s="75"/>
      <c r="LVI75" s="75"/>
      <c r="LVJ75" s="75"/>
      <c r="LVK75" s="75"/>
      <c r="LVL75" s="75"/>
      <c r="LVM75" s="75"/>
      <c r="LVN75" s="75"/>
      <c r="LVO75" s="75"/>
      <c r="LVP75" s="75"/>
      <c r="LVQ75" s="75"/>
      <c r="LVR75" s="75"/>
      <c r="LVS75" s="75"/>
      <c r="LVT75" s="75"/>
      <c r="LVU75" s="75"/>
      <c r="LVV75" s="75"/>
      <c r="LVW75" s="75"/>
      <c r="LVX75" s="75"/>
      <c r="LVY75" s="75"/>
      <c r="LVZ75" s="75"/>
      <c r="LWA75" s="75"/>
      <c r="LWB75" s="75"/>
      <c r="LWC75" s="75"/>
      <c r="LWD75" s="75"/>
      <c r="LWE75" s="75"/>
      <c r="LWF75" s="75"/>
      <c r="LWG75" s="75"/>
      <c r="LWH75" s="75"/>
      <c r="LWI75" s="75"/>
      <c r="LWJ75" s="75"/>
      <c r="LWK75" s="75"/>
      <c r="LWL75" s="75"/>
      <c r="LWM75" s="75"/>
      <c r="LWN75" s="75"/>
      <c r="LWO75" s="75"/>
      <c r="LWP75" s="75"/>
      <c r="LWQ75" s="75"/>
      <c r="LWR75" s="75"/>
      <c r="LWS75" s="75"/>
      <c r="LWT75" s="75"/>
      <c r="LWU75" s="75"/>
      <c r="LWV75" s="75"/>
      <c r="LWW75" s="75"/>
      <c r="LWX75" s="75"/>
      <c r="LWY75" s="75"/>
      <c r="LWZ75" s="75"/>
      <c r="LXA75" s="75"/>
      <c r="LXB75" s="75"/>
      <c r="LXC75" s="75"/>
      <c r="LXD75" s="75"/>
      <c r="LXE75" s="75"/>
      <c r="LXF75" s="75"/>
      <c r="LXG75" s="75"/>
      <c r="LXH75" s="75"/>
      <c r="LXI75" s="75"/>
      <c r="LXJ75" s="75"/>
      <c r="LXK75" s="75"/>
      <c r="LXL75" s="75"/>
      <c r="LXM75" s="75"/>
      <c r="LXN75" s="75"/>
      <c r="LXO75" s="75"/>
      <c r="LXP75" s="75"/>
      <c r="LXQ75" s="75"/>
      <c r="LXR75" s="75"/>
      <c r="LXS75" s="75"/>
      <c r="LXT75" s="75"/>
      <c r="LXU75" s="75"/>
      <c r="LXV75" s="75"/>
      <c r="LXW75" s="75"/>
      <c r="LXX75" s="75"/>
      <c r="LXY75" s="75"/>
      <c r="LXZ75" s="75"/>
      <c r="LYA75" s="75"/>
      <c r="LYB75" s="75"/>
      <c r="LYC75" s="75"/>
      <c r="LYD75" s="75"/>
      <c r="LYE75" s="75"/>
      <c r="LYF75" s="75"/>
      <c r="LYG75" s="75"/>
      <c r="LYH75" s="75"/>
      <c r="LYI75" s="75"/>
      <c r="LYJ75" s="75"/>
      <c r="LYK75" s="75"/>
      <c r="LYL75" s="75"/>
      <c r="LYM75" s="75"/>
      <c r="LYN75" s="75"/>
      <c r="LYO75" s="75"/>
      <c r="LYP75" s="75"/>
      <c r="LYQ75" s="75"/>
      <c r="LYR75" s="75"/>
      <c r="LYS75" s="75"/>
      <c r="LYT75" s="75"/>
      <c r="LYU75" s="75"/>
      <c r="LYV75" s="75"/>
      <c r="LYW75" s="75"/>
      <c r="LYX75" s="75"/>
      <c r="LYY75" s="75"/>
      <c r="LYZ75" s="75"/>
      <c r="LZA75" s="75"/>
      <c r="LZB75" s="75"/>
      <c r="LZC75" s="75"/>
      <c r="LZD75" s="75"/>
      <c r="LZE75" s="75"/>
      <c r="LZF75" s="75"/>
      <c r="LZG75" s="75"/>
      <c r="LZH75" s="75"/>
      <c r="LZI75" s="75"/>
      <c r="LZJ75" s="75"/>
      <c r="LZK75" s="75"/>
      <c r="LZL75" s="75"/>
      <c r="LZM75" s="75"/>
      <c r="LZN75" s="75"/>
      <c r="LZO75" s="75"/>
      <c r="LZP75" s="75"/>
      <c r="LZQ75" s="75"/>
      <c r="LZR75" s="75"/>
      <c r="LZS75" s="75"/>
      <c r="LZT75" s="75"/>
      <c r="LZU75" s="75"/>
      <c r="LZV75" s="75"/>
      <c r="LZW75" s="75"/>
      <c r="LZX75" s="75"/>
      <c r="LZY75" s="75"/>
      <c r="LZZ75" s="75"/>
      <c r="MAA75" s="75"/>
      <c r="MAB75" s="75"/>
      <c r="MAC75" s="75"/>
      <c r="MAD75" s="75"/>
      <c r="MAE75" s="75"/>
      <c r="MAF75" s="75"/>
      <c r="MAG75" s="75"/>
      <c r="MAH75" s="75"/>
      <c r="MAI75" s="75"/>
      <c r="MAJ75" s="75"/>
      <c r="MAK75" s="75"/>
      <c r="MAL75" s="75"/>
      <c r="MAM75" s="75"/>
      <c r="MAN75" s="75"/>
      <c r="MAO75" s="75"/>
      <c r="MAP75" s="75"/>
      <c r="MAQ75" s="75"/>
      <c r="MAR75" s="75"/>
      <c r="MAS75" s="75"/>
      <c r="MAT75" s="75"/>
      <c r="MAU75" s="75"/>
      <c r="MAV75" s="75"/>
      <c r="MAW75" s="75"/>
      <c r="MAX75" s="75"/>
      <c r="MAY75" s="75"/>
      <c r="MAZ75" s="75"/>
      <c r="MBA75" s="75"/>
      <c r="MBB75" s="75"/>
      <c r="MBC75" s="75"/>
      <c r="MBD75" s="75"/>
      <c r="MBE75" s="75"/>
      <c r="MBF75" s="75"/>
      <c r="MBG75" s="75"/>
      <c r="MBH75" s="75"/>
      <c r="MBI75" s="75"/>
      <c r="MBJ75" s="75"/>
      <c r="MBK75" s="75"/>
      <c r="MBL75" s="75"/>
      <c r="MBM75" s="75"/>
      <c r="MBN75" s="75"/>
      <c r="MBO75" s="75"/>
      <c r="MBP75" s="75"/>
      <c r="MBQ75" s="75"/>
      <c r="MBR75" s="75"/>
      <c r="MBS75" s="75"/>
      <c r="MBT75" s="75"/>
      <c r="MBU75" s="75"/>
      <c r="MBV75" s="75"/>
      <c r="MBW75" s="75"/>
      <c r="MBX75" s="75"/>
      <c r="MBY75" s="75"/>
      <c r="MBZ75" s="75"/>
      <c r="MCA75" s="75"/>
      <c r="MCB75" s="75"/>
      <c r="MCC75" s="75"/>
      <c r="MCD75" s="75"/>
      <c r="MCE75" s="75"/>
      <c r="MCF75" s="75"/>
      <c r="MCG75" s="75"/>
      <c r="MCH75" s="75"/>
      <c r="MCI75" s="75"/>
      <c r="MCJ75" s="75"/>
      <c r="MCK75" s="75"/>
      <c r="MCL75" s="75"/>
      <c r="MCM75" s="75"/>
      <c r="MCN75" s="75"/>
      <c r="MCO75" s="75"/>
      <c r="MCP75" s="75"/>
      <c r="MCQ75" s="75"/>
      <c r="MCR75" s="75"/>
      <c r="MCS75" s="75"/>
      <c r="MCT75" s="75"/>
      <c r="MCU75" s="75"/>
      <c r="MCV75" s="75"/>
      <c r="MCW75" s="75"/>
      <c r="MCX75" s="75"/>
      <c r="MCY75" s="75"/>
      <c r="MCZ75" s="75"/>
      <c r="MDA75" s="75"/>
      <c r="MDB75" s="75"/>
      <c r="MDC75" s="75"/>
      <c r="MDD75" s="75"/>
      <c r="MDE75" s="75"/>
      <c r="MDF75" s="75"/>
      <c r="MDG75" s="75"/>
      <c r="MDH75" s="75"/>
      <c r="MDI75" s="75"/>
      <c r="MDJ75" s="75"/>
      <c r="MDK75" s="75"/>
      <c r="MDL75" s="75"/>
      <c r="MDM75" s="75"/>
      <c r="MDN75" s="75"/>
      <c r="MDO75" s="75"/>
      <c r="MDP75" s="75"/>
      <c r="MDQ75" s="75"/>
      <c r="MDR75" s="75"/>
      <c r="MDS75" s="75"/>
      <c r="MDT75" s="75"/>
      <c r="MDU75" s="75"/>
      <c r="MDV75" s="75"/>
      <c r="MDW75" s="75"/>
      <c r="MDX75" s="75"/>
      <c r="MDY75" s="75"/>
      <c r="MDZ75" s="75"/>
      <c r="MEA75" s="75"/>
      <c r="MEB75" s="75"/>
      <c r="MEC75" s="75"/>
      <c r="MED75" s="75"/>
      <c r="MEE75" s="75"/>
      <c r="MEF75" s="75"/>
      <c r="MEG75" s="75"/>
      <c r="MEH75" s="75"/>
      <c r="MEI75" s="75"/>
      <c r="MEJ75" s="75"/>
      <c r="MEK75" s="75"/>
      <c r="MEL75" s="75"/>
      <c r="MEM75" s="75"/>
      <c r="MEN75" s="75"/>
      <c r="MEO75" s="75"/>
      <c r="MEP75" s="75"/>
      <c r="MEQ75" s="75"/>
      <c r="MER75" s="75"/>
      <c r="MES75" s="75"/>
      <c r="MET75" s="75"/>
      <c r="MEU75" s="75"/>
      <c r="MEV75" s="75"/>
      <c r="MEW75" s="75"/>
      <c r="MEX75" s="75"/>
      <c r="MEY75" s="75"/>
      <c r="MEZ75" s="75"/>
      <c r="MFA75" s="75"/>
      <c r="MFB75" s="75"/>
      <c r="MFC75" s="75"/>
      <c r="MFD75" s="75"/>
      <c r="MFE75" s="75"/>
      <c r="MFF75" s="75"/>
      <c r="MFG75" s="75"/>
      <c r="MFH75" s="75"/>
      <c r="MFI75" s="75"/>
      <c r="MFJ75" s="75"/>
      <c r="MFK75" s="75"/>
      <c r="MFL75" s="75"/>
      <c r="MFM75" s="75"/>
      <c r="MFN75" s="75"/>
      <c r="MFO75" s="75"/>
      <c r="MFP75" s="75"/>
      <c r="MFQ75" s="75"/>
      <c r="MFR75" s="75"/>
      <c r="MFS75" s="75"/>
      <c r="MFT75" s="75"/>
      <c r="MFU75" s="75"/>
      <c r="MFV75" s="75"/>
      <c r="MFW75" s="75"/>
      <c r="MFX75" s="75"/>
      <c r="MFY75" s="75"/>
      <c r="MFZ75" s="75"/>
      <c r="MGA75" s="75"/>
      <c r="MGB75" s="75"/>
      <c r="MGC75" s="75"/>
      <c r="MGD75" s="75"/>
      <c r="MGE75" s="75"/>
      <c r="MGF75" s="75"/>
      <c r="MGG75" s="75"/>
      <c r="MGH75" s="75"/>
      <c r="MGI75" s="75"/>
      <c r="MGJ75" s="75"/>
      <c r="MGK75" s="75"/>
      <c r="MGL75" s="75"/>
      <c r="MGM75" s="75"/>
      <c r="MGN75" s="75"/>
      <c r="MGO75" s="75"/>
      <c r="MGP75" s="75"/>
      <c r="MGQ75" s="75"/>
      <c r="MGR75" s="75"/>
      <c r="MGS75" s="75"/>
      <c r="MGT75" s="75"/>
      <c r="MGU75" s="75"/>
      <c r="MGV75" s="75"/>
      <c r="MGW75" s="75"/>
      <c r="MGX75" s="75"/>
      <c r="MGY75" s="75"/>
      <c r="MGZ75" s="75"/>
      <c r="MHA75" s="75"/>
      <c r="MHB75" s="75"/>
      <c r="MHC75" s="75"/>
      <c r="MHD75" s="75"/>
      <c r="MHE75" s="75"/>
      <c r="MHF75" s="75"/>
      <c r="MHG75" s="75"/>
      <c r="MHH75" s="75"/>
      <c r="MHI75" s="75"/>
      <c r="MHJ75" s="75"/>
      <c r="MHK75" s="75"/>
      <c r="MHL75" s="75"/>
      <c r="MHM75" s="75"/>
      <c r="MHN75" s="75"/>
      <c r="MHO75" s="75"/>
      <c r="MHP75" s="75"/>
      <c r="MHQ75" s="75"/>
      <c r="MHR75" s="75"/>
      <c r="MHS75" s="75"/>
      <c r="MHT75" s="75"/>
      <c r="MHU75" s="75"/>
      <c r="MHV75" s="75"/>
      <c r="MHW75" s="75"/>
      <c r="MHX75" s="75"/>
      <c r="MHY75" s="75"/>
      <c r="MHZ75" s="75"/>
      <c r="MIA75" s="75"/>
      <c r="MIB75" s="75"/>
      <c r="MIC75" s="75"/>
      <c r="MID75" s="75"/>
      <c r="MIE75" s="75"/>
      <c r="MIF75" s="75"/>
      <c r="MIG75" s="75"/>
      <c r="MIH75" s="75"/>
      <c r="MII75" s="75"/>
      <c r="MIJ75" s="75"/>
      <c r="MIK75" s="75"/>
      <c r="MIL75" s="75"/>
      <c r="MIM75" s="75"/>
      <c r="MIN75" s="75"/>
      <c r="MIO75" s="75"/>
      <c r="MIP75" s="75"/>
      <c r="MIQ75" s="75"/>
      <c r="MIR75" s="75"/>
      <c r="MIS75" s="75"/>
      <c r="MIT75" s="75"/>
      <c r="MIU75" s="75"/>
      <c r="MIV75" s="75"/>
      <c r="MIW75" s="75"/>
      <c r="MIX75" s="75"/>
      <c r="MIY75" s="75"/>
      <c r="MIZ75" s="75"/>
      <c r="MJA75" s="75"/>
      <c r="MJB75" s="75"/>
      <c r="MJC75" s="75"/>
      <c r="MJD75" s="75"/>
      <c r="MJE75" s="75"/>
      <c r="MJF75" s="75"/>
      <c r="MJG75" s="75"/>
      <c r="MJH75" s="75"/>
      <c r="MJI75" s="75"/>
      <c r="MJJ75" s="75"/>
      <c r="MJK75" s="75"/>
      <c r="MJL75" s="75"/>
      <c r="MJM75" s="75"/>
      <c r="MJN75" s="75"/>
      <c r="MJO75" s="75"/>
      <c r="MJP75" s="75"/>
      <c r="MJQ75" s="75"/>
      <c r="MJR75" s="75"/>
      <c r="MJS75" s="75"/>
      <c r="MJT75" s="75"/>
      <c r="MJU75" s="75"/>
      <c r="MJV75" s="75"/>
      <c r="MJW75" s="75"/>
      <c r="MJX75" s="75"/>
      <c r="MJY75" s="75"/>
      <c r="MJZ75" s="75"/>
      <c r="MKA75" s="75"/>
      <c r="MKB75" s="75"/>
      <c r="MKC75" s="75"/>
      <c r="MKD75" s="75"/>
      <c r="MKE75" s="75"/>
      <c r="MKF75" s="75"/>
      <c r="MKG75" s="75"/>
      <c r="MKH75" s="75"/>
      <c r="MKI75" s="75"/>
      <c r="MKJ75" s="75"/>
      <c r="MKK75" s="75"/>
      <c r="MKL75" s="75"/>
      <c r="MKM75" s="75"/>
      <c r="MKN75" s="75"/>
      <c r="MKO75" s="75"/>
      <c r="MKP75" s="75"/>
      <c r="MKQ75" s="75"/>
      <c r="MKR75" s="75"/>
      <c r="MKS75" s="75"/>
      <c r="MKT75" s="75"/>
      <c r="MKU75" s="75"/>
      <c r="MKV75" s="75"/>
      <c r="MKW75" s="75"/>
      <c r="MKX75" s="75"/>
      <c r="MKY75" s="75"/>
      <c r="MKZ75" s="75"/>
      <c r="MLA75" s="75"/>
      <c r="MLB75" s="75"/>
      <c r="MLC75" s="75"/>
      <c r="MLD75" s="75"/>
      <c r="MLE75" s="75"/>
      <c r="MLF75" s="75"/>
      <c r="MLG75" s="75"/>
      <c r="MLH75" s="75"/>
      <c r="MLI75" s="75"/>
      <c r="MLJ75" s="75"/>
      <c r="MLK75" s="75"/>
      <c r="MLL75" s="75"/>
      <c r="MLM75" s="75"/>
      <c r="MLN75" s="75"/>
      <c r="MLO75" s="75"/>
      <c r="MLP75" s="75"/>
      <c r="MLQ75" s="75"/>
      <c r="MLR75" s="75"/>
      <c r="MLS75" s="75"/>
      <c r="MLT75" s="75"/>
      <c r="MLU75" s="75"/>
      <c r="MLV75" s="75"/>
      <c r="MLW75" s="75"/>
      <c r="MLX75" s="75"/>
      <c r="MLY75" s="75"/>
      <c r="MLZ75" s="75"/>
      <c r="MMA75" s="75"/>
      <c r="MMB75" s="75"/>
      <c r="MMC75" s="75"/>
      <c r="MMD75" s="75"/>
      <c r="MME75" s="75"/>
      <c r="MMF75" s="75"/>
      <c r="MMG75" s="75"/>
      <c r="MMH75" s="75"/>
      <c r="MMI75" s="75"/>
      <c r="MMJ75" s="75"/>
      <c r="MMK75" s="75"/>
      <c r="MML75" s="75"/>
      <c r="MMM75" s="75"/>
      <c r="MMN75" s="75"/>
      <c r="MMO75" s="75"/>
      <c r="MMP75" s="75"/>
      <c r="MMQ75" s="75"/>
      <c r="MMR75" s="75"/>
      <c r="MMS75" s="75"/>
      <c r="MMT75" s="75"/>
      <c r="MMU75" s="75"/>
      <c r="MMV75" s="75"/>
      <c r="MMW75" s="75"/>
      <c r="MMX75" s="75"/>
      <c r="MMY75" s="75"/>
      <c r="MMZ75" s="75"/>
      <c r="MNA75" s="75"/>
      <c r="MNB75" s="75"/>
      <c r="MNC75" s="75"/>
      <c r="MND75" s="75"/>
      <c r="MNE75" s="75"/>
      <c r="MNF75" s="75"/>
      <c r="MNG75" s="75"/>
      <c r="MNH75" s="75"/>
      <c r="MNI75" s="75"/>
      <c r="MNJ75" s="75"/>
      <c r="MNK75" s="75"/>
      <c r="MNL75" s="75"/>
      <c r="MNM75" s="75"/>
      <c r="MNN75" s="75"/>
      <c r="MNO75" s="75"/>
      <c r="MNP75" s="75"/>
      <c r="MNQ75" s="75"/>
      <c r="MNR75" s="75"/>
      <c r="MNS75" s="75"/>
      <c r="MNT75" s="75"/>
      <c r="MNU75" s="75"/>
      <c r="MNV75" s="75"/>
      <c r="MNW75" s="75"/>
      <c r="MNX75" s="75"/>
      <c r="MNY75" s="75"/>
      <c r="MNZ75" s="75"/>
      <c r="MOA75" s="75"/>
      <c r="MOB75" s="75"/>
      <c r="MOC75" s="75"/>
      <c r="MOD75" s="75"/>
      <c r="MOE75" s="75"/>
      <c r="MOF75" s="75"/>
      <c r="MOG75" s="75"/>
      <c r="MOH75" s="75"/>
      <c r="MOI75" s="75"/>
      <c r="MOJ75" s="75"/>
      <c r="MOK75" s="75"/>
      <c r="MOL75" s="75"/>
      <c r="MOM75" s="75"/>
      <c r="MON75" s="75"/>
      <c r="MOO75" s="75"/>
      <c r="MOP75" s="75"/>
      <c r="MOQ75" s="75"/>
      <c r="MOR75" s="75"/>
      <c r="MOS75" s="75"/>
      <c r="MOT75" s="75"/>
      <c r="MOU75" s="75"/>
      <c r="MOV75" s="75"/>
      <c r="MOW75" s="75"/>
      <c r="MOX75" s="75"/>
      <c r="MOY75" s="75"/>
      <c r="MOZ75" s="75"/>
      <c r="MPA75" s="75"/>
      <c r="MPB75" s="75"/>
      <c r="MPC75" s="75"/>
      <c r="MPD75" s="75"/>
      <c r="MPE75" s="75"/>
      <c r="MPF75" s="75"/>
      <c r="MPG75" s="75"/>
      <c r="MPH75" s="75"/>
      <c r="MPI75" s="75"/>
      <c r="MPJ75" s="75"/>
      <c r="MPK75" s="75"/>
      <c r="MPL75" s="75"/>
      <c r="MPM75" s="75"/>
      <c r="MPN75" s="75"/>
      <c r="MPO75" s="75"/>
      <c r="MPP75" s="75"/>
      <c r="MPQ75" s="75"/>
      <c r="MPR75" s="75"/>
      <c r="MPS75" s="75"/>
      <c r="MPT75" s="75"/>
      <c r="MPU75" s="75"/>
      <c r="MPV75" s="75"/>
      <c r="MPW75" s="75"/>
      <c r="MPX75" s="75"/>
      <c r="MPY75" s="75"/>
      <c r="MPZ75" s="75"/>
      <c r="MQA75" s="75"/>
      <c r="MQB75" s="75"/>
      <c r="MQC75" s="75"/>
      <c r="MQD75" s="75"/>
      <c r="MQE75" s="75"/>
      <c r="MQF75" s="75"/>
      <c r="MQG75" s="75"/>
      <c r="MQH75" s="75"/>
      <c r="MQI75" s="75"/>
      <c r="MQJ75" s="75"/>
      <c r="MQK75" s="75"/>
      <c r="MQL75" s="75"/>
      <c r="MQM75" s="75"/>
      <c r="MQN75" s="75"/>
      <c r="MQO75" s="75"/>
      <c r="MQP75" s="75"/>
      <c r="MQQ75" s="75"/>
      <c r="MQR75" s="75"/>
      <c r="MQS75" s="75"/>
      <c r="MQT75" s="75"/>
      <c r="MQU75" s="75"/>
      <c r="MQV75" s="75"/>
      <c r="MQW75" s="75"/>
      <c r="MQX75" s="75"/>
      <c r="MQY75" s="75"/>
      <c r="MQZ75" s="75"/>
      <c r="MRA75" s="75"/>
      <c r="MRB75" s="75"/>
      <c r="MRC75" s="75"/>
      <c r="MRD75" s="75"/>
      <c r="MRE75" s="75"/>
      <c r="MRF75" s="75"/>
      <c r="MRG75" s="75"/>
      <c r="MRH75" s="75"/>
      <c r="MRI75" s="75"/>
      <c r="MRJ75" s="75"/>
      <c r="MRK75" s="75"/>
      <c r="MRL75" s="75"/>
      <c r="MRM75" s="75"/>
      <c r="MRN75" s="75"/>
      <c r="MRO75" s="75"/>
      <c r="MRP75" s="75"/>
      <c r="MRQ75" s="75"/>
      <c r="MRR75" s="75"/>
      <c r="MRS75" s="75"/>
      <c r="MRT75" s="75"/>
      <c r="MRU75" s="75"/>
      <c r="MRV75" s="75"/>
      <c r="MRW75" s="75"/>
      <c r="MRX75" s="75"/>
      <c r="MRY75" s="75"/>
      <c r="MRZ75" s="75"/>
      <c r="MSA75" s="75"/>
      <c r="MSB75" s="75"/>
      <c r="MSC75" s="75"/>
      <c r="MSD75" s="75"/>
      <c r="MSE75" s="75"/>
      <c r="MSF75" s="75"/>
      <c r="MSG75" s="75"/>
      <c r="MSH75" s="75"/>
      <c r="MSI75" s="75"/>
      <c r="MSJ75" s="75"/>
      <c r="MSK75" s="75"/>
      <c r="MSL75" s="75"/>
      <c r="MSM75" s="75"/>
      <c r="MSN75" s="75"/>
      <c r="MSO75" s="75"/>
      <c r="MSP75" s="75"/>
      <c r="MSQ75" s="75"/>
      <c r="MSR75" s="75"/>
      <c r="MSS75" s="75"/>
      <c r="MST75" s="75"/>
      <c r="MSU75" s="75"/>
      <c r="MSV75" s="75"/>
      <c r="MSW75" s="75"/>
      <c r="MSX75" s="75"/>
      <c r="MSY75" s="75"/>
      <c r="MSZ75" s="75"/>
      <c r="MTA75" s="75"/>
      <c r="MTB75" s="75"/>
      <c r="MTC75" s="75"/>
      <c r="MTD75" s="75"/>
      <c r="MTE75" s="75"/>
      <c r="MTF75" s="75"/>
      <c r="MTG75" s="75"/>
      <c r="MTH75" s="75"/>
      <c r="MTI75" s="75"/>
      <c r="MTJ75" s="75"/>
      <c r="MTK75" s="75"/>
      <c r="MTL75" s="75"/>
      <c r="MTM75" s="75"/>
      <c r="MTN75" s="75"/>
      <c r="MTO75" s="75"/>
      <c r="MTP75" s="75"/>
      <c r="MTQ75" s="75"/>
      <c r="MTR75" s="75"/>
      <c r="MTS75" s="75"/>
      <c r="MTT75" s="75"/>
      <c r="MTU75" s="75"/>
      <c r="MTV75" s="75"/>
      <c r="MTW75" s="75"/>
      <c r="MTX75" s="75"/>
      <c r="MTY75" s="75"/>
      <c r="MTZ75" s="75"/>
      <c r="MUA75" s="75"/>
      <c r="MUB75" s="75"/>
      <c r="MUC75" s="75"/>
      <c r="MUD75" s="75"/>
      <c r="MUE75" s="75"/>
      <c r="MUF75" s="75"/>
      <c r="MUG75" s="75"/>
      <c r="MUH75" s="75"/>
      <c r="MUI75" s="75"/>
      <c r="MUJ75" s="75"/>
      <c r="MUK75" s="75"/>
      <c r="MUL75" s="75"/>
      <c r="MUM75" s="75"/>
      <c r="MUN75" s="75"/>
      <c r="MUO75" s="75"/>
      <c r="MUP75" s="75"/>
      <c r="MUQ75" s="75"/>
      <c r="MUR75" s="75"/>
      <c r="MUS75" s="75"/>
      <c r="MUT75" s="75"/>
      <c r="MUU75" s="75"/>
      <c r="MUV75" s="75"/>
      <c r="MUW75" s="75"/>
      <c r="MUX75" s="75"/>
      <c r="MUY75" s="75"/>
      <c r="MUZ75" s="75"/>
      <c r="MVA75" s="75"/>
      <c r="MVB75" s="75"/>
      <c r="MVC75" s="75"/>
      <c r="MVD75" s="75"/>
      <c r="MVE75" s="75"/>
      <c r="MVF75" s="75"/>
      <c r="MVG75" s="75"/>
      <c r="MVH75" s="75"/>
      <c r="MVI75" s="75"/>
      <c r="MVJ75" s="75"/>
      <c r="MVK75" s="75"/>
      <c r="MVL75" s="75"/>
      <c r="MVM75" s="75"/>
      <c r="MVN75" s="75"/>
      <c r="MVO75" s="75"/>
      <c r="MVP75" s="75"/>
      <c r="MVQ75" s="75"/>
      <c r="MVR75" s="75"/>
      <c r="MVS75" s="75"/>
      <c r="MVT75" s="75"/>
      <c r="MVU75" s="75"/>
      <c r="MVV75" s="75"/>
      <c r="MVW75" s="75"/>
      <c r="MVX75" s="75"/>
      <c r="MVY75" s="75"/>
      <c r="MVZ75" s="75"/>
      <c r="MWA75" s="75"/>
      <c r="MWB75" s="75"/>
      <c r="MWC75" s="75"/>
      <c r="MWD75" s="75"/>
      <c r="MWE75" s="75"/>
      <c r="MWF75" s="75"/>
      <c r="MWG75" s="75"/>
      <c r="MWH75" s="75"/>
      <c r="MWI75" s="75"/>
      <c r="MWJ75" s="75"/>
      <c r="MWK75" s="75"/>
      <c r="MWL75" s="75"/>
      <c r="MWM75" s="75"/>
      <c r="MWN75" s="75"/>
      <c r="MWO75" s="75"/>
      <c r="MWP75" s="75"/>
      <c r="MWQ75" s="75"/>
      <c r="MWR75" s="75"/>
      <c r="MWS75" s="75"/>
      <c r="MWT75" s="75"/>
      <c r="MWU75" s="75"/>
      <c r="MWV75" s="75"/>
      <c r="MWW75" s="75"/>
      <c r="MWX75" s="75"/>
      <c r="MWY75" s="75"/>
      <c r="MWZ75" s="75"/>
      <c r="MXA75" s="75"/>
      <c r="MXB75" s="75"/>
      <c r="MXC75" s="75"/>
      <c r="MXD75" s="75"/>
      <c r="MXE75" s="75"/>
      <c r="MXF75" s="75"/>
      <c r="MXG75" s="75"/>
      <c r="MXH75" s="75"/>
      <c r="MXI75" s="75"/>
      <c r="MXJ75" s="75"/>
      <c r="MXK75" s="75"/>
      <c r="MXL75" s="75"/>
      <c r="MXM75" s="75"/>
      <c r="MXN75" s="75"/>
      <c r="MXO75" s="75"/>
      <c r="MXP75" s="75"/>
      <c r="MXQ75" s="75"/>
      <c r="MXR75" s="75"/>
      <c r="MXS75" s="75"/>
      <c r="MXT75" s="75"/>
      <c r="MXU75" s="75"/>
      <c r="MXV75" s="75"/>
      <c r="MXW75" s="75"/>
      <c r="MXX75" s="75"/>
      <c r="MXY75" s="75"/>
      <c r="MXZ75" s="75"/>
      <c r="MYA75" s="75"/>
      <c r="MYB75" s="75"/>
      <c r="MYC75" s="75"/>
      <c r="MYD75" s="75"/>
      <c r="MYE75" s="75"/>
      <c r="MYF75" s="75"/>
      <c r="MYG75" s="75"/>
      <c r="MYH75" s="75"/>
      <c r="MYI75" s="75"/>
      <c r="MYJ75" s="75"/>
      <c r="MYK75" s="75"/>
      <c r="MYL75" s="75"/>
      <c r="MYM75" s="75"/>
      <c r="MYN75" s="75"/>
      <c r="MYO75" s="75"/>
      <c r="MYP75" s="75"/>
      <c r="MYQ75" s="75"/>
      <c r="MYR75" s="75"/>
      <c r="MYS75" s="75"/>
      <c r="MYT75" s="75"/>
      <c r="MYU75" s="75"/>
      <c r="MYV75" s="75"/>
      <c r="MYW75" s="75"/>
      <c r="MYX75" s="75"/>
      <c r="MYY75" s="75"/>
      <c r="MYZ75" s="75"/>
      <c r="MZA75" s="75"/>
      <c r="MZB75" s="75"/>
      <c r="MZC75" s="75"/>
      <c r="MZD75" s="75"/>
      <c r="MZE75" s="75"/>
      <c r="MZF75" s="75"/>
      <c r="MZG75" s="75"/>
      <c r="MZH75" s="75"/>
      <c r="MZI75" s="75"/>
      <c r="MZJ75" s="75"/>
      <c r="MZK75" s="75"/>
      <c r="MZL75" s="75"/>
      <c r="MZM75" s="75"/>
      <c r="MZN75" s="75"/>
      <c r="MZO75" s="75"/>
      <c r="MZP75" s="75"/>
      <c r="MZQ75" s="75"/>
      <c r="MZR75" s="75"/>
      <c r="MZS75" s="75"/>
      <c r="MZT75" s="75"/>
      <c r="MZU75" s="75"/>
      <c r="MZV75" s="75"/>
      <c r="MZW75" s="75"/>
      <c r="MZX75" s="75"/>
      <c r="MZY75" s="75"/>
      <c r="MZZ75" s="75"/>
      <c r="NAA75" s="75"/>
      <c r="NAB75" s="75"/>
      <c r="NAC75" s="75"/>
      <c r="NAD75" s="75"/>
      <c r="NAE75" s="75"/>
      <c r="NAF75" s="75"/>
      <c r="NAG75" s="75"/>
      <c r="NAH75" s="75"/>
      <c r="NAI75" s="75"/>
      <c r="NAJ75" s="75"/>
      <c r="NAK75" s="75"/>
      <c r="NAL75" s="75"/>
      <c r="NAM75" s="75"/>
      <c r="NAN75" s="75"/>
      <c r="NAO75" s="75"/>
      <c r="NAP75" s="75"/>
      <c r="NAQ75" s="75"/>
      <c r="NAR75" s="75"/>
      <c r="NAS75" s="75"/>
      <c r="NAT75" s="75"/>
      <c r="NAU75" s="75"/>
      <c r="NAV75" s="75"/>
      <c r="NAW75" s="75"/>
      <c r="NAX75" s="75"/>
      <c r="NAY75" s="75"/>
      <c r="NAZ75" s="75"/>
      <c r="NBA75" s="75"/>
      <c r="NBB75" s="75"/>
      <c r="NBC75" s="75"/>
      <c r="NBD75" s="75"/>
      <c r="NBE75" s="75"/>
      <c r="NBF75" s="75"/>
      <c r="NBG75" s="75"/>
      <c r="NBH75" s="75"/>
      <c r="NBI75" s="75"/>
      <c r="NBJ75" s="75"/>
      <c r="NBK75" s="75"/>
      <c r="NBL75" s="75"/>
      <c r="NBM75" s="75"/>
      <c r="NBN75" s="75"/>
      <c r="NBO75" s="75"/>
      <c r="NBP75" s="75"/>
      <c r="NBQ75" s="75"/>
      <c r="NBR75" s="75"/>
      <c r="NBS75" s="75"/>
      <c r="NBT75" s="75"/>
      <c r="NBU75" s="75"/>
      <c r="NBV75" s="75"/>
      <c r="NBW75" s="75"/>
      <c r="NBX75" s="75"/>
      <c r="NBY75" s="75"/>
      <c r="NBZ75" s="75"/>
      <c r="NCA75" s="75"/>
      <c r="NCB75" s="75"/>
      <c r="NCC75" s="75"/>
      <c r="NCD75" s="75"/>
      <c r="NCE75" s="75"/>
      <c r="NCF75" s="75"/>
      <c r="NCG75" s="75"/>
      <c r="NCH75" s="75"/>
      <c r="NCI75" s="75"/>
      <c r="NCJ75" s="75"/>
      <c r="NCK75" s="75"/>
      <c r="NCL75" s="75"/>
      <c r="NCM75" s="75"/>
      <c r="NCN75" s="75"/>
      <c r="NCO75" s="75"/>
      <c r="NCP75" s="75"/>
      <c r="NCQ75" s="75"/>
      <c r="NCR75" s="75"/>
      <c r="NCS75" s="75"/>
      <c r="NCT75" s="75"/>
      <c r="NCU75" s="75"/>
      <c r="NCV75" s="75"/>
      <c r="NCW75" s="75"/>
      <c r="NCX75" s="75"/>
      <c r="NCY75" s="75"/>
      <c r="NCZ75" s="75"/>
      <c r="NDA75" s="75"/>
      <c r="NDB75" s="75"/>
      <c r="NDC75" s="75"/>
      <c r="NDD75" s="75"/>
      <c r="NDE75" s="75"/>
      <c r="NDF75" s="75"/>
      <c r="NDG75" s="75"/>
      <c r="NDH75" s="75"/>
      <c r="NDI75" s="75"/>
      <c r="NDJ75" s="75"/>
      <c r="NDK75" s="75"/>
      <c r="NDL75" s="75"/>
      <c r="NDM75" s="75"/>
      <c r="NDN75" s="75"/>
      <c r="NDO75" s="75"/>
      <c r="NDP75" s="75"/>
      <c r="NDQ75" s="75"/>
      <c r="NDR75" s="75"/>
      <c r="NDS75" s="75"/>
      <c r="NDT75" s="75"/>
      <c r="NDU75" s="75"/>
      <c r="NDV75" s="75"/>
      <c r="NDW75" s="75"/>
      <c r="NDX75" s="75"/>
      <c r="NDY75" s="75"/>
      <c r="NDZ75" s="75"/>
      <c r="NEA75" s="75"/>
      <c r="NEB75" s="75"/>
      <c r="NEC75" s="75"/>
      <c r="NED75" s="75"/>
      <c r="NEE75" s="75"/>
      <c r="NEF75" s="75"/>
      <c r="NEG75" s="75"/>
      <c r="NEH75" s="75"/>
      <c r="NEI75" s="75"/>
      <c r="NEJ75" s="75"/>
      <c r="NEK75" s="75"/>
      <c r="NEL75" s="75"/>
      <c r="NEM75" s="75"/>
      <c r="NEN75" s="75"/>
      <c r="NEO75" s="75"/>
      <c r="NEP75" s="75"/>
      <c r="NEQ75" s="75"/>
      <c r="NER75" s="75"/>
      <c r="NES75" s="75"/>
      <c r="NET75" s="75"/>
      <c r="NEU75" s="75"/>
      <c r="NEV75" s="75"/>
      <c r="NEW75" s="75"/>
      <c r="NEX75" s="75"/>
      <c r="NEY75" s="75"/>
      <c r="NEZ75" s="75"/>
      <c r="NFA75" s="75"/>
      <c r="NFB75" s="75"/>
      <c r="NFC75" s="75"/>
      <c r="NFD75" s="75"/>
      <c r="NFE75" s="75"/>
      <c r="NFF75" s="75"/>
      <c r="NFG75" s="75"/>
      <c r="NFH75" s="75"/>
      <c r="NFI75" s="75"/>
      <c r="NFJ75" s="75"/>
      <c r="NFK75" s="75"/>
      <c r="NFL75" s="75"/>
      <c r="NFM75" s="75"/>
      <c r="NFN75" s="75"/>
      <c r="NFO75" s="75"/>
      <c r="NFP75" s="75"/>
      <c r="NFQ75" s="75"/>
      <c r="NFR75" s="75"/>
      <c r="NFS75" s="75"/>
      <c r="NFT75" s="75"/>
      <c r="NFU75" s="75"/>
      <c r="NFV75" s="75"/>
      <c r="NFW75" s="75"/>
      <c r="NFX75" s="75"/>
      <c r="NFY75" s="75"/>
      <c r="NFZ75" s="75"/>
      <c r="NGA75" s="75"/>
      <c r="NGB75" s="75"/>
      <c r="NGC75" s="75"/>
      <c r="NGD75" s="75"/>
      <c r="NGE75" s="75"/>
      <c r="NGF75" s="75"/>
      <c r="NGG75" s="75"/>
      <c r="NGH75" s="75"/>
      <c r="NGI75" s="75"/>
      <c r="NGJ75" s="75"/>
      <c r="NGK75" s="75"/>
      <c r="NGL75" s="75"/>
      <c r="NGM75" s="75"/>
      <c r="NGN75" s="75"/>
      <c r="NGO75" s="75"/>
      <c r="NGP75" s="75"/>
      <c r="NGQ75" s="75"/>
      <c r="NGR75" s="75"/>
      <c r="NGS75" s="75"/>
      <c r="NGT75" s="75"/>
      <c r="NGU75" s="75"/>
      <c r="NGV75" s="75"/>
      <c r="NGW75" s="75"/>
      <c r="NGX75" s="75"/>
      <c r="NGY75" s="75"/>
      <c r="NGZ75" s="75"/>
      <c r="NHA75" s="75"/>
      <c r="NHB75" s="75"/>
      <c r="NHC75" s="75"/>
      <c r="NHD75" s="75"/>
      <c r="NHE75" s="75"/>
      <c r="NHF75" s="75"/>
      <c r="NHG75" s="75"/>
      <c r="NHH75" s="75"/>
      <c r="NHI75" s="75"/>
      <c r="NHJ75" s="75"/>
      <c r="NHK75" s="75"/>
      <c r="NHL75" s="75"/>
      <c r="NHM75" s="75"/>
      <c r="NHN75" s="75"/>
      <c r="NHO75" s="75"/>
      <c r="NHP75" s="75"/>
      <c r="NHQ75" s="75"/>
      <c r="NHR75" s="75"/>
      <c r="NHS75" s="75"/>
      <c r="NHT75" s="75"/>
      <c r="NHU75" s="75"/>
      <c r="NHV75" s="75"/>
      <c r="NHW75" s="75"/>
      <c r="NHX75" s="75"/>
      <c r="NHY75" s="75"/>
      <c r="NHZ75" s="75"/>
      <c r="NIA75" s="75"/>
      <c r="NIB75" s="75"/>
      <c r="NIC75" s="75"/>
      <c r="NID75" s="75"/>
      <c r="NIE75" s="75"/>
      <c r="NIF75" s="75"/>
      <c r="NIG75" s="75"/>
      <c r="NIH75" s="75"/>
      <c r="NII75" s="75"/>
      <c r="NIJ75" s="75"/>
      <c r="NIK75" s="75"/>
      <c r="NIL75" s="75"/>
      <c r="NIM75" s="75"/>
      <c r="NIN75" s="75"/>
      <c r="NIO75" s="75"/>
      <c r="NIP75" s="75"/>
      <c r="NIQ75" s="75"/>
      <c r="NIR75" s="75"/>
      <c r="NIS75" s="75"/>
      <c r="NIT75" s="75"/>
      <c r="NIU75" s="75"/>
      <c r="NIV75" s="75"/>
      <c r="NIW75" s="75"/>
      <c r="NIX75" s="75"/>
      <c r="NIY75" s="75"/>
      <c r="NIZ75" s="75"/>
      <c r="NJA75" s="75"/>
      <c r="NJB75" s="75"/>
      <c r="NJC75" s="75"/>
      <c r="NJD75" s="75"/>
      <c r="NJE75" s="75"/>
      <c r="NJF75" s="75"/>
      <c r="NJG75" s="75"/>
      <c r="NJH75" s="75"/>
      <c r="NJI75" s="75"/>
      <c r="NJJ75" s="75"/>
      <c r="NJK75" s="75"/>
      <c r="NJL75" s="75"/>
      <c r="NJM75" s="75"/>
      <c r="NJN75" s="75"/>
      <c r="NJO75" s="75"/>
      <c r="NJP75" s="75"/>
      <c r="NJQ75" s="75"/>
      <c r="NJR75" s="75"/>
      <c r="NJS75" s="75"/>
      <c r="NJT75" s="75"/>
      <c r="NJU75" s="75"/>
      <c r="NJV75" s="75"/>
      <c r="NJW75" s="75"/>
      <c r="NJX75" s="75"/>
      <c r="NJY75" s="75"/>
      <c r="NJZ75" s="75"/>
      <c r="NKA75" s="75"/>
      <c r="NKB75" s="75"/>
      <c r="NKC75" s="75"/>
      <c r="NKD75" s="75"/>
      <c r="NKE75" s="75"/>
      <c r="NKF75" s="75"/>
      <c r="NKG75" s="75"/>
      <c r="NKH75" s="75"/>
      <c r="NKI75" s="75"/>
      <c r="NKJ75" s="75"/>
      <c r="NKK75" s="75"/>
      <c r="NKL75" s="75"/>
      <c r="NKM75" s="75"/>
      <c r="NKN75" s="75"/>
      <c r="NKO75" s="75"/>
      <c r="NKP75" s="75"/>
      <c r="NKQ75" s="75"/>
      <c r="NKR75" s="75"/>
      <c r="NKS75" s="75"/>
      <c r="NKT75" s="75"/>
      <c r="NKU75" s="75"/>
      <c r="NKV75" s="75"/>
      <c r="NKW75" s="75"/>
      <c r="NKX75" s="75"/>
      <c r="NKY75" s="75"/>
      <c r="NKZ75" s="75"/>
      <c r="NLA75" s="75"/>
      <c r="NLB75" s="75"/>
      <c r="NLC75" s="75"/>
      <c r="NLD75" s="75"/>
      <c r="NLE75" s="75"/>
      <c r="NLF75" s="75"/>
      <c r="NLG75" s="75"/>
      <c r="NLH75" s="75"/>
      <c r="NLI75" s="75"/>
      <c r="NLJ75" s="75"/>
      <c r="NLK75" s="75"/>
      <c r="NLL75" s="75"/>
      <c r="NLM75" s="75"/>
      <c r="NLN75" s="75"/>
      <c r="NLO75" s="75"/>
      <c r="NLP75" s="75"/>
      <c r="NLQ75" s="75"/>
      <c r="NLR75" s="75"/>
      <c r="NLS75" s="75"/>
      <c r="NLT75" s="75"/>
      <c r="NLU75" s="75"/>
      <c r="NLV75" s="75"/>
      <c r="NLW75" s="75"/>
      <c r="NLX75" s="75"/>
      <c r="NLY75" s="75"/>
      <c r="NLZ75" s="75"/>
      <c r="NMA75" s="75"/>
      <c r="NMB75" s="75"/>
      <c r="NMC75" s="75"/>
      <c r="NMD75" s="75"/>
      <c r="NME75" s="75"/>
      <c r="NMF75" s="75"/>
      <c r="NMG75" s="75"/>
      <c r="NMH75" s="75"/>
      <c r="NMI75" s="75"/>
      <c r="NMJ75" s="75"/>
      <c r="NMK75" s="75"/>
      <c r="NML75" s="75"/>
      <c r="NMM75" s="75"/>
      <c r="NMN75" s="75"/>
      <c r="NMO75" s="75"/>
      <c r="NMP75" s="75"/>
      <c r="NMQ75" s="75"/>
      <c r="NMR75" s="75"/>
      <c r="NMS75" s="75"/>
      <c r="NMT75" s="75"/>
      <c r="NMU75" s="75"/>
      <c r="NMV75" s="75"/>
      <c r="NMW75" s="75"/>
      <c r="NMX75" s="75"/>
      <c r="NMY75" s="75"/>
      <c r="NMZ75" s="75"/>
      <c r="NNA75" s="75"/>
      <c r="NNB75" s="75"/>
      <c r="NNC75" s="75"/>
      <c r="NND75" s="75"/>
      <c r="NNE75" s="75"/>
      <c r="NNF75" s="75"/>
      <c r="NNG75" s="75"/>
      <c r="NNH75" s="75"/>
      <c r="NNI75" s="75"/>
      <c r="NNJ75" s="75"/>
      <c r="NNK75" s="75"/>
      <c r="NNL75" s="75"/>
      <c r="NNM75" s="75"/>
      <c r="NNN75" s="75"/>
      <c r="NNO75" s="75"/>
      <c r="NNP75" s="75"/>
      <c r="NNQ75" s="75"/>
      <c r="NNR75" s="75"/>
      <c r="NNS75" s="75"/>
      <c r="NNT75" s="75"/>
      <c r="NNU75" s="75"/>
      <c r="NNV75" s="75"/>
      <c r="NNW75" s="75"/>
      <c r="NNX75" s="75"/>
      <c r="NNY75" s="75"/>
      <c r="NNZ75" s="75"/>
      <c r="NOA75" s="75"/>
      <c r="NOB75" s="75"/>
      <c r="NOC75" s="75"/>
      <c r="NOD75" s="75"/>
      <c r="NOE75" s="75"/>
      <c r="NOF75" s="75"/>
      <c r="NOG75" s="75"/>
      <c r="NOH75" s="75"/>
      <c r="NOI75" s="75"/>
      <c r="NOJ75" s="75"/>
      <c r="NOK75" s="75"/>
      <c r="NOL75" s="75"/>
      <c r="NOM75" s="75"/>
      <c r="NON75" s="75"/>
      <c r="NOO75" s="75"/>
      <c r="NOP75" s="75"/>
      <c r="NOQ75" s="75"/>
      <c r="NOR75" s="75"/>
      <c r="NOS75" s="75"/>
      <c r="NOT75" s="75"/>
      <c r="NOU75" s="75"/>
      <c r="NOV75" s="75"/>
      <c r="NOW75" s="75"/>
      <c r="NOX75" s="75"/>
      <c r="NOY75" s="75"/>
      <c r="NOZ75" s="75"/>
      <c r="NPA75" s="75"/>
      <c r="NPB75" s="75"/>
      <c r="NPC75" s="75"/>
      <c r="NPD75" s="75"/>
      <c r="NPE75" s="75"/>
      <c r="NPF75" s="75"/>
      <c r="NPG75" s="75"/>
      <c r="NPH75" s="75"/>
      <c r="NPI75" s="75"/>
      <c r="NPJ75" s="75"/>
      <c r="NPK75" s="75"/>
      <c r="NPL75" s="75"/>
      <c r="NPM75" s="75"/>
      <c r="NPN75" s="75"/>
      <c r="NPO75" s="75"/>
      <c r="NPP75" s="75"/>
      <c r="NPQ75" s="75"/>
      <c r="NPR75" s="75"/>
      <c r="NPS75" s="75"/>
      <c r="NPT75" s="75"/>
      <c r="NPU75" s="75"/>
      <c r="NPV75" s="75"/>
      <c r="NPW75" s="75"/>
      <c r="NPX75" s="75"/>
      <c r="NPY75" s="75"/>
      <c r="NPZ75" s="75"/>
      <c r="NQA75" s="75"/>
      <c r="NQB75" s="75"/>
      <c r="NQC75" s="75"/>
      <c r="NQD75" s="75"/>
      <c r="NQE75" s="75"/>
      <c r="NQF75" s="75"/>
      <c r="NQG75" s="75"/>
      <c r="NQH75" s="75"/>
      <c r="NQI75" s="75"/>
      <c r="NQJ75" s="75"/>
      <c r="NQK75" s="75"/>
      <c r="NQL75" s="75"/>
      <c r="NQM75" s="75"/>
      <c r="NQN75" s="75"/>
      <c r="NQO75" s="75"/>
      <c r="NQP75" s="75"/>
      <c r="NQQ75" s="75"/>
      <c r="NQR75" s="75"/>
      <c r="NQS75" s="75"/>
      <c r="NQT75" s="75"/>
      <c r="NQU75" s="75"/>
      <c r="NQV75" s="75"/>
      <c r="NQW75" s="75"/>
      <c r="NQX75" s="75"/>
      <c r="NQY75" s="75"/>
      <c r="NQZ75" s="75"/>
      <c r="NRA75" s="75"/>
      <c r="NRB75" s="75"/>
      <c r="NRC75" s="75"/>
      <c r="NRD75" s="75"/>
      <c r="NRE75" s="75"/>
      <c r="NRF75" s="75"/>
      <c r="NRG75" s="75"/>
      <c r="NRH75" s="75"/>
      <c r="NRI75" s="75"/>
      <c r="NRJ75" s="75"/>
      <c r="NRK75" s="75"/>
      <c r="NRL75" s="75"/>
      <c r="NRM75" s="75"/>
      <c r="NRN75" s="75"/>
      <c r="NRO75" s="75"/>
      <c r="NRP75" s="75"/>
      <c r="NRQ75" s="75"/>
      <c r="NRR75" s="75"/>
      <c r="NRS75" s="75"/>
      <c r="NRT75" s="75"/>
      <c r="NRU75" s="75"/>
      <c r="NRV75" s="75"/>
      <c r="NRW75" s="75"/>
      <c r="NRX75" s="75"/>
      <c r="NRY75" s="75"/>
      <c r="NRZ75" s="75"/>
      <c r="NSA75" s="75"/>
      <c r="NSB75" s="75"/>
      <c r="NSC75" s="75"/>
      <c r="NSD75" s="75"/>
      <c r="NSE75" s="75"/>
      <c r="NSF75" s="75"/>
      <c r="NSG75" s="75"/>
      <c r="NSH75" s="75"/>
      <c r="NSI75" s="75"/>
      <c r="NSJ75" s="75"/>
      <c r="NSK75" s="75"/>
      <c r="NSL75" s="75"/>
      <c r="NSM75" s="75"/>
      <c r="NSN75" s="75"/>
      <c r="NSO75" s="75"/>
      <c r="NSP75" s="75"/>
      <c r="NSQ75" s="75"/>
      <c r="NSR75" s="75"/>
      <c r="NSS75" s="75"/>
      <c r="NST75" s="75"/>
      <c r="NSU75" s="75"/>
      <c r="NSV75" s="75"/>
      <c r="NSW75" s="75"/>
      <c r="NSX75" s="75"/>
      <c r="NSY75" s="75"/>
      <c r="NSZ75" s="75"/>
      <c r="NTA75" s="75"/>
      <c r="NTB75" s="75"/>
      <c r="NTC75" s="75"/>
      <c r="NTD75" s="75"/>
      <c r="NTE75" s="75"/>
      <c r="NTF75" s="75"/>
      <c r="NTG75" s="75"/>
      <c r="NTH75" s="75"/>
      <c r="NTI75" s="75"/>
      <c r="NTJ75" s="75"/>
      <c r="NTK75" s="75"/>
      <c r="NTL75" s="75"/>
      <c r="NTM75" s="75"/>
      <c r="NTN75" s="75"/>
      <c r="NTO75" s="75"/>
      <c r="NTP75" s="75"/>
      <c r="NTQ75" s="75"/>
      <c r="NTR75" s="75"/>
      <c r="NTS75" s="75"/>
      <c r="NTT75" s="75"/>
      <c r="NTU75" s="75"/>
      <c r="NTV75" s="75"/>
      <c r="NTW75" s="75"/>
      <c r="NTX75" s="75"/>
      <c r="NTY75" s="75"/>
      <c r="NTZ75" s="75"/>
      <c r="NUA75" s="75"/>
      <c r="NUB75" s="75"/>
      <c r="NUC75" s="75"/>
      <c r="NUD75" s="75"/>
      <c r="NUE75" s="75"/>
      <c r="NUF75" s="75"/>
      <c r="NUG75" s="75"/>
      <c r="NUH75" s="75"/>
      <c r="NUI75" s="75"/>
      <c r="NUJ75" s="75"/>
      <c r="NUK75" s="75"/>
      <c r="NUL75" s="75"/>
      <c r="NUM75" s="75"/>
      <c r="NUN75" s="75"/>
      <c r="NUO75" s="75"/>
      <c r="NUP75" s="75"/>
      <c r="NUQ75" s="75"/>
      <c r="NUR75" s="75"/>
      <c r="NUS75" s="75"/>
      <c r="NUT75" s="75"/>
      <c r="NUU75" s="75"/>
      <c r="NUV75" s="75"/>
      <c r="NUW75" s="75"/>
      <c r="NUX75" s="75"/>
      <c r="NUY75" s="75"/>
      <c r="NUZ75" s="75"/>
      <c r="NVA75" s="75"/>
      <c r="NVB75" s="75"/>
      <c r="NVC75" s="75"/>
      <c r="NVD75" s="75"/>
      <c r="NVE75" s="75"/>
      <c r="NVF75" s="75"/>
      <c r="NVG75" s="75"/>
      <c r="NVH75" s="75"/>
      <c r="NVI75" s="75"/>
      <c r="NVJ75" s="75"/>
      <c r="NVK75" s="75"/>
      <c r="NVL75" s="75"/>
      <c r="NVM75" s="75"/>
      <c r="NVN75" s="75"/>
      <c r="NVO75" s="75"/>
      <c r="NVP75" s="75"/>
      <c r="NVQ75" s="75"/>
      <c r="NVR75" s="75"/>
      <c r="NVS75" s="75"/>
      <c r="NVT75" s="75"/>
      <c r="NVU75" s="75"/>
      <c r="NVV75" s="75"/>
      <c r="NVW75" s="75"/>
      <c r="NVX75" s="75"/>
      <c r="NVY75" s="75"/>
      <c r="NVZ75" s="75"/>
      <c r="NWA75" s="75"/>
      <c r="NWB75" s="75"/>
      <c r="NWC75" s="75"/>
      <c r="NWD75" s="75"/>
      <c r="NWE75" s="75"/>
      <c r="NWF75" s="75"/>
      <c r="NWG75" s="75"/>
      <c r="NWH75" s="75"/>
      <c r="NWI75" s="75"/>
      <c r="NWJ75" s="75"/>
      <c r="NWK75" s="75"/>
      <c r="NWL75" s="75"/>
      <c r="NWM75" s="75"/>
      <c r="NWN75" s="75"/>
      <c r="NWO75" s="75"/>
      <c r="NWP75" s="75"/>
      <c r="NWQ75" s="75"/>
      <c r="NWR75" s="75"/>
      <c r="NWS75" s="75"/>
      <c r="NWT75" s="75"/>
      <c r="NWU75" s="75"/>
      <c r="NWV75" s="75"/>
      <c r="NWW75" s="75"/>
      <c r="NWX75" s="75"/>
      <c r="NWY75" s="75"/>
      <c r="NWZ75" s="75"/>
      <c r="NXA75" s="75"/>
      <c r="NXB75" s="75"/>
      <c r="NXC75" s="75"/>
      <c r="NXD75" s="75"/>
      <c r="NXE75" s="75"/>
      <c r="NXF75" s="75"/>
      <c r="NXG75" s="75"/>
      <c r="NXH75" s="75"/>
      <c r="NXI75" s="75"/>
      <c r="NXJ75" s="75"/>
      <c r="NXK75" s="75"/>
      <c r="NXL75" s="75"/>
      <c r="NXM75" s="75"/>
      <c r="NXN75" s="75"/>
      <c r="NXO75" s="75"/>
      <c r="NXP75" s="75"/>
      <c r="NXQ75" s="75"/>
      <c r="NXR75" s="75"/>
      <c r="NXS75" s="75"/>
      <c r="NXT75" s="75"/>
      <c r="NXU75" s="75"/>
      <c r="NXV75" s="75"/>
      <c r="NXW75" s="75"/>
      <c r="NXX75" s="75"/>
      <c r="NXY75" s="75"/>
      <c r="NXZ75" s="75"/>
      <c r="NYA75" s="75"/>
      <c r="NYB75" s="75"/>
      <c r="NYC75" s="75"/>
      <c r="NYD75" s="75"/>
      <c r="NYE75" s="75"/>
      <c r="NYF75" s="75"/>
      <c r="NYG75" s="75"/>
      <c r="NYH75" s="75"/>
      <c r="NYI75" s="75"/>
      <c r="NYJ75" s="75"/>
      <c r="NYK75" s="75"/>
      <c r="NYL75" s="75"/>
      <c r="NYM75" s="75"/>
      <c r="NYN75" s="75"/>
      <c r="NYO75" s="75"/>
      <c r="NYP75" s="75"/>
      <c r="NYQ75" s="75"/>
      <c r="NYR75" s="75"/>
      <c r="NYS75" s="75"/>
      <c r="NYT75" s="75"/>
      <c r="NYU75" s="75"/>
      <c r="NYV75" s="75"/>
      <c r="NYW75" s="75"/>
      <c r="NYX75" s="75"/>
      <c r="NYY75" s="75"/>
      <c r="NYZ75" s="75"/>
      <c r="NZA75" s="75"/>
      <c r="NZB75" s="75"/>
      <c r="NZC75" s="75"/>
      <c r="NZD75" s="75"/>
      <c r="NZE75" s="75"/>
      <c r="NZF75" s="75"/>
      <c r="NZG75" s="75"/>
      <c r="NZH75" s="75"/>
      <c r="NZI75" s="75"/>
      <c r="NZJ75" s="75"/>
      <c r="NZK75" s="75"/>
      <c r="NZL75" s="75"/>
      <c r="NZM75" s="75"/>
      <c r="NZN75" s="75"/>
      <c r="NZO75" s="75"/>
      <c r="NZP75" s="75"/>
      <c r="NZQ75" s="75"/>
      <c r="NZR75" s="75"/>
      <c r="NZS75" s="75"/>
      <c r="NZT75" s="75"/>
      <c r="NZU75" s="75"/>
      <c r="NZV75" s="75"/>
      <c r="NZW75" s="75"/>
      <c r="NZX75" s="75"/>
      <c r="NZY75" s="75"/>
      <c r="NZZ75" s="75"/>
      <c r="OAA75" s="75"/>
      <c r="OAB75" s="75"/>
      <c r="OAC75" s="75"/>
      <c r="OAD75" s="75"/>
      <c r="OAE75" s="75"/>
      <c r="OAF75" s="75"/>
      <c r="OAG75" s="75"/>
      <c r="OAH75" s="75"/>
      <c r="OAI75" s="75"/>
      <c r="OAJ75" s="75"/>
      <c r="OAK75" s="75"/>
      <c r="OAL75" s="75"/>
      <c r="OAM75" s="75"/>
      <c r="OAN75" s="75"/>
      <c r="OAO75" s="75"/>
      <c r="OAP75" s="75"/>
      <c r="OAQ75" s="75"/>
      <c r="OAR75" s="75"/>
      <c r="OAS75" s="75"/>
      <c r="OAT75" s="75"/>
      <c r="OAU75" s="75"/>
      <c r="OAV75" s="75"/>
      <c r="OAW75" s="75"/>
      <c r="OAX75" s="75"/>
      <c r="OAY75" s="75"/>
      <c r="OAZ75" s="75"/>
      <c r="OBA75" s="75"/>
      <c r="OBB75" s="75"/>
      <c r="OBC75" s="75"/>
      <c r="OBD75" s="75"/>
      <c r="OBE75" s="75"/>
      <c r="OBF75" s="75"/>
      <c r="OBG75" s="75"/>
      <c r="OBH75" s="75"/>
      <c r="OBI75" s="75"/>
      <c r="OBJ75" s="75"/>
      <c r="OBK75" s="75"/>
      <c r="OBL75" s="75"/>
      <c r="OBM75" s="75"/>
      <c r="OBN75" s="75"/>
      <c r="OBO75" s="75"/>
      <c r="OBP75" s="75"/>
      <c r="OBQ75" s="75"/>
      <c r="OBR75" s="75"/>
      <c r="OBS75" s="75"/>
      <c r="OBT75" s="75"/>
      <c r="OBU75" s="75"/>
      <c r="OBV75" s="75"/>
      <c r="OBW75" s="75"/>
      <c r="OBX75" s="75"/>
      <c r="OBY75" s="75"/>
      <c r="OBZ75" s="75"/>
      <c r="OCA75" s="75"/>
      <c r="OCB75" s="75"/>
      <c r="OCC75" s="75"/>
      <c r="OCD75" s="75"/>
      <c r="OCE75" s="75"/>
      <c r="OCF75" s="75"/>
      <c r="OCG75" s="75"/>
      <c r="OCH75" s="75"/>
      <c r="OCI75" s="75"/>
      <c r="OCJ75" s="75"/>
      <c r="OCK75" s="75"/>
      <c r="OCL75" s="75"/>
      <c r="OCM75" s="75"/>
      <c r="OCN75" s="75"/>
      <c r="OCO75" s="75"/>
      <c r="OCP75" s="75"/>
      <c r="OCQ75" s="75"/>
      <c r="OCR75" s="75"/>
      <c r="OCS75" s="75"/>
      <c r="OCT75" s="75"/>
      <c r="OCU75" s="75"/>
      <c r="OCV75" s="75"/>
      <c r="OCW75" s="75"/>
      <c r="OCX75" s="75"/>
      <c r="OCY75" s="75"/>
      <c r="OCZ75" s="75"/>
      <c r="ODA75" s="75"/>
      <c r="ODB75" s="75"/>
      <c r="ODC75" s="75"/>
      <c r="ODD75" s="75"/>
      <c r="ODE75" s="75"/>
      <c r="ODF75" s="75"/>
      <c r="ODG75" s="75"/>
      <c r="ODH75" s="75"/>
      <c r="ODI75" s="75"/>
      <c r="ODJ75" s="75"/>
      <c r="ODK75" s="75"/>
      <c r="ODL75" s="75"/>
      <c r="ODM75" s="75"/>
      <c r="ODN75" s="75"/>
      <c r="ODO75" s="75"/>
      <c r="ODP75" s="75"/>
      <c r="ODQ75" s="75"/>
      <c r="ODR75" s="75"/>
      <c r="ODS75" s="75"/>
      <c r="ODT75" s="75"/>
      <c r="ODU75" s="75"/>
      <c r="ODV75" s="75"/>
      <c r="ODW75" s="75"/>
      <c r="ODX75" s="75"/>
      <c r="ODY75" s="75"/>
      <c r="ODZ75" s="75"/>
      <c r="OEA75" s="75"/>
      <c r="OEB75" s="75"/>
      <c r="OEC75" s="75"/>
      <c r="OED75" s="75"/>
      <c r="OEE75" s="75"/>
      <c r="OEF75" s="75"/>
      <c r="OEG75" s="75"/>
      <c r="OEH75" s="75"/>
      <c r="OEI75" s="75"/>
      <c r="OEJ75" s="75"/>
      <c r="OEK75" s="75"/>
      <c r="OEL75" s="75"/>
      <c r="OEM75" s="75"/>
      <c r="OEN75" s="75"/>
      <c r="OEO75" s="75"/>
      <c r="OEP75" s="75"/>
      <c r="OEQ75" s="75"/>
      <c r="OER75" s="75"/>
      <c r="OES75" s="75"/>
      <c r="OET75" s="75"/>
      <c r="OEU75" s="75"/>
      <c r="OEV75" s="75"/>
      <c r="OEW75" s="75"/>
      <c r="OEX75" s="75"/>
      <c r="OEY75" s="75"/>
      <c r="OEZ75" s="75"/>
      <c r="OFA75" s="75"/>
      <c r="OFB75" s="75"/>
      <c r="OFC75" s="75"/>
      <c r="OFD75" s="75"/>
      <c r="OFE75" s="75"/>
      <c r="OFF75" s="75"/>
      <c r="OFG75" s="75"/>
      <c r="OFH75" s="75"/>
      <c r="OFI75" s="75"/>
      <c r="OFJ75" s="75"/>
      <c r="OFK75" s="75"/>
      <c r="OFL75" s="75"/>
      <c r="OFM75" s="75"/>
      <c r="OFN75" s="75"/>
      <c r="OFO75" s="75"/>
      <c r="OFP75" s="75"/>
      <c r="OFQ75" s="75"/>
      <c r="OFR75" s="75"/>
      <c r="OFS75" s="75"/>
      <c r="OFT75" s="75"/>
      <c r="OFU75" s="75"/>
      <c r="OFV75" s="75"/>
      <c r="OFW75" s="75"/>
      <c r="OFX75" s="75"/>
      <c r="OFY75" s="75"/>
      <c r="OFZ75" s="75"/>
      <c r="OGA75" s="75"/>
      <c r="OGB75" s="75"/>
      <c r="OGC75" s="75"/>
      <c r="OGD75" s="75"/>
      <c r="OGE75" s="75"/>
      <c r="OGF75" s="75"/>
      <c r="OGG75" s="75"/>
      <c r="OGH75" s="75"/>
      <c r="OGI75" s="75"/>
      <c r="OGJ75" s="75"/>
      <c r="OGK75" s="75"/>
      <c r="OGL75" s="75"/>
      <c r="OGM75" s="75"/>
      <c r="OGN75" s="75"/>
      <c r="OGO75" s="75"/>
      <c r="OGP75" s="75"/>
      <c r="OGQ75" s="75"/>
      <c r="OGR75" s="75"/>
      <c r="OGS75" s="75"/>
      <c r="OGT75" s="75"/>
      <c r="OGU75" s="75"/>
      <c r="OGV75" s="75"/>
      <c r="OGW75" s="75"/>
      <c r="OGX75" s="75"/>
      <c r="OGY75" s="75"/>
      <c r="OGZ75" s="75"/>
      <c r="OHA75" s="75"/>
      <c r="OHB75" s="75"/>
      <c r="OHC75" s="75"/>
      <c r="OHD75" s="75"/>
      <c r="OHE75" s="75"/>
      <c r="OHF75" s="75"/>
      <c r="OHG75" s="75"/>
      <c r="OHH75" s="75"/>
      <c r="OHI75" s="75"/>
      <c r="OHJ75" s="75"/>
      <c r="OHK75" s="75"/>
      <c r="OHL75" s="75"/>
      <c r="OHM75" s="75"/>
      <c r="OHN75" s="75"/>
      <c r="OHO75" s="75"/>
      <c r="OHP75" s="75"/>
      <c r="OHQ75" s="75"/>
      <c r="OHR75" s="75"/>
      <c r="OHS75" s="75"/>
      <c r="OHT75" s="75"/>
      <c r="OHU75" s="75"/>
      <c r="OHV75" s="75"/>
      <c r="OHW75" s="75"/>
      <c r="OHX75" s="75"/>
      <c r="OHY75" s="75"/>
      <c r="OHZ75" s="75"/>
      <c r="OIA75" s="75"/>
      <c r="OIB75" s="75"/>
      <c r="OIC75" s="75"/>
      <c r="OID75" s="75"/>
      <c r="OIE75" s="75"/>
      <c r="OIF75" s="75"/>
      <c r="OIG75" s="75"/>
      <c r="OIH75" s="75"/>
      <c r="OII75" s="75"/>
      <c r="OIJ75" s="75"/>
      <c r="OIK75" s="75"/>
      <c r="OIL75" s="75"/>
      <c r="OIM75" s="75"/>
      <c r="OIN75" s="75"/>
      <c r="OIO75" s="75"/>
      <c r="OIP75" s="75"/>
      <c r="OIQ75" s="75"/>
      <c r="OIR75" s="75"/>
      <c r="OIS75" s="75"/>
      <c r="OIT75" s="75"/>
      <c r="OIU75" s="75"/>
      <c r="OIV75" s="75"/>
      <c r="OIW75" s="75"/>
      <c r="OIX75" s="75"/>
      <c r="OIY75" s="75"/>
      <c r="OIZ75" s="75"/>
      <c r="OJA75" s="75"/>
      <c r="OJB75" s="75"/>
      <c r="OJC75" s="75"/>
      <c r="OJD75" s="75"/>
      <c r="OJE75" s="75"/>
      <c r="OJF75" s="75"/>
      <c r="OJG75" s="75"/>
      <c r="OJH75" s="75"/>
      <c r="OJI75" s="75"/>
      <c r="OJJ75" s="75"/>
      <c r="OJK75" s="75"/>
      <c r="OJL75" s="75"/>
      <c r="OJM75" s="75"/>
      <c r="OJN75" s="75"/>
      <c r="OJO75" s="75"/>
      <c r="OJP75" s="75"/>
      <c r="OJQ75" s="75"/>
      <c r="OJR75" s="75"/>
      <c r="OJS75" s="75"/>
      <c r="OJT75" s="75"/>
      <c r="OJU75" s="75"/>
      <c r="OJV75" s="75"/>
      <c r="OJW75" s="75"/>
      <c r="OJX75" s="75"/>
      <c r="OJY75" s="75"/>
      <c r="OJZ75" s="75"/>
      <c r="OKA75" s="75"/>
      <c r="OKB75" s="75"/>
      <c r="OKC75" s="75"/>
      <c r="OKD75" s="75"/>
      <c r="OKE75" s="75"/>
      <c r="OKF75" s="75"/>
      <c r="OKG75" s="75"/>
      <c r="OKH75" s="75"/>
      <c r="OKI75" s="75"/>
      <c r="OKJ75" s="75"/>
      <c r="OKK75" s="75"/>
      <c r="OKL75" s="75"/>
      <c r="OKM75" s="75"/>
      <c r="OKN75" s="75"/>
      <c r="OKO75" s="75"/>
      <c r="OKP75" s="75"/>
      <c r="OKQ75" s="75"/>
      <c r="OKR75" s="75"/>
      <c r="OKS75" s="75"/>
      <c r="OKT75" s="75"/>
      <c r="OKU75" s="75"/>
      <c r="OKV75" s="75"/>
      <c r="OKW75" s="75"/>
      <c r="OKX75" s="75"/>
      <c r="OKY75" s="75"/>
      <c r="OKZ75" s="75"/>
      <c r="OLA75" s="75"/>
      <c r="OLB75" s="75"/>
      <c r="OLC75" s="75"/>
      <c r="OLD75" s="75"/>
      <c r="OLE75" s="75"/>
      <c r="OLF75" s="75"/>
      <c r="OLG75" s="75"/>
      <c r="OLH75" s="75"/>
      <c r="OLI75" s="75"/>
      <c r="OLJ75" s="75"/>
      <c r="OLK75" s="75"/>
      <c r="OLL75" s="75"/>
      <c r="OLM75" s="75"/>
      <c r="OLN75" s="75"/>
      <c r="OLO75" s="75"/>
      <c r="OLP75" s="75"/>
      <c r="OLQ75" s="75"/>
      <c r="OLR75" s="75"/>
      <c r="OLS75" s="75"/>
      <c r="OLT75" s="75"/>
      <c r="OLU75" s="75"/>
      <c r="OLV75" s="75"/>
      <c r="OLW75" s="75"/>
      <c r="OLX75" s="75"/>
      <c r="OLY75" s="75"/>
      <c r="OLZ75" s="75"/>
      <c r="OMA75" s="75"/>
      <c r="OMB75" s="75"/>
      <c r="OMC75" s="75"/>
      <c r="OMD75" s="75"/>
      <c r="OME75" s="75"/>
      <c r="OMF75" s="75"/>
      <c r="OMG75" s="75"/>
      <c r="OMH75" s="75"/>
      <c r="OMI75" s="75"/>
      <c r="OMJ75" s="75"/>
      <c r="OMK75" s="75"/>
      <c r="OML75" s="75"/>
      <c r="OMM75" s="75"/>
      <c r="OMN75" s="75"/>
      <c r="OMO75" s="75"/>
      <c r="OMP75" s="75"/>
      <c r="OMQ75" s="75"/>
      <c r="OMR75" s="75"/>
      <c r="OMS75" s="75"/>
      <c r="OMT75" s="75"/>
      <c r="OMU75" s="75"/>
      <c r="OMV75" s="75"/>
      <c r="OMW75" s="75"/>
      <c r="OMX75" s="75"/>
      <c r="OMY75" s="75"/>
      <c r="OMZ75" s="75"/>
      <c r="ONA75" s="75"/>
      <c r="ONB75" s="75"/>
      <c r="ONC75" s="75"/>
      <c r="OND75" s="75"/>
      <c r="ONE75" s="75"/>
      <c r="ONF75" s="75"/>
      <c r="ONG75" s="75"/>
      <c r="ONH75" s="75"/>
      <c r="ONI75" s="75"/>
      <c r="ONJ75" s="75"/>
      <c r="ONK75" s="75"/>
      <c r="ONL75" s="75"/>
      <c r="ONM75" s="75"/>
      <c r="ONN75" s="75"/>
      <c r="ONO75" s="75"/>
      <c r="ONP75" s="75"/>
      <c r="ONQ75" s="75"/>
      <c r="ONR75" s="75"/>
      <c r="ONS75" s="75"/>
      <c r="ONT75" s="75"/>
      <c r="ONU75" s="75"/>
      <c r="ONV75" s="75"/>
      <c r="ONW75" s="75"/>
      <c r="ONX75" s="75"/>
      <c r="ONY75" s="75"/>
      <c r="ONZ75" s="75"/>
      <c r="OOA75" s="75"/>
      <c r="OOB75" s="75"/>
      <c r="OOC75" s="75"/>
      <c r="OOD75" s="75"/>
      <c r="OOE75" s="75"/>
      <c r="OOF75" s="75"/>
      <c r="OOG75" s="75"/>
      <c r="OOH75" s="75"/>
      <c r="OOI75" s="75"/>
      <c r="OOJ75" s="75"/>
      <c r="OOK75" s="75"/>
      <c r="OOL75" s="75"/>
      <c r="OOM75" s="75"/>
      <c r="OON75" s="75"/>
      <c r="OOO75" s="75"/>
      <c r="OOP75" s="75"/>
      <c r="OOQ75" s="75"/>
      <c r="OOR75" s="75"/>
      <c r="OOS75" s="75"/>
      <c r="OOT75" s="75"/>
      <c r="OOU75" s="75"/>
      <c r="OOV75" s="75"/>
      <c r="OOW75" s="75"/>
      <c r="OOX75" s="75"/>
      <c r="OOY75" s="75"/>
      <c r="OOZ75" s="75"/>
      <c r="OPA75" s="75"/>
      <c r="OPB75" s="75"/>
      <c r="OPC75" s="75"/>
      <c r="OPD75" s="75"/>
      <c r="OPE75" s="75"/>
      <c r="OPF75" s="75"/>
      <c r="OPG75" s="75"/>
      <c r="OPH75" s="75"/>
      <c r="OPI75" s="75"/>
      <c r="OPJ75" s="75"/>
      <c r="OPK75" s="75"/>
      <c r="OPL75" s="75"/>
      <c r="OPM75" s="75"/>
      <c r="OPN75" s="75"/>
      <c r="OPO75" s="75"/>
      <c r="OPP75" s="75"/>
      <c r="OPQ75" s="75"/>
      <c r="OPR75" s="75"/>
      <c r="OPS75" s="75"/>
      <c r="OPT75" s="75"/>
      <c r="OPU75" s="75"/>
      <c r="OPV75" s="75"/>
      <c r="OPW75" s="75"/>
      <c r="OPX75" s="75"/>
      <c r="OPY75" s="75"/>
      <c r="OPZ75" s="75"/>
      <c r="OQA75" s="75"/>
      <c r="OQB75" s="75"/>
      <c r="OQC75" s="75"/>
      <c r="OQD75" s="75"/>
      <c r="OQE75" s="75"/>
      <c r="OQF75" s="75"/>
      <c r="OQG75" s="75"/>
      <c r="OQH75" s="75"/>
      <c r="OQI75" s="75"/>
      <c r="OQJ75" s="75"/>
      <c r="OQK75" s="75"/>
      <c r="OQL75" s="75"/>
      <c r="OQM75" s="75"/>
      <c r="OQN75" s="75"/>
      <c r="OQO75" s="75"/>
      <c r="OQP75" s="75"/>
      <c r="OQQ75" s="75"/>
      <c r="OQR75" s="75"/>
      <c r="OQS75" s="75"/>
      <c r="OQT75" s="75"/>
      <c r="OQU75" s="75"/>
      <c r="OQV75" s="75"/>
      <c r="OQW75" s="75"/>
      <c r="OQX75" s="75"/>
      <c r="OQY75" s="75"/>
      <c r="OQZ75" s="75"/>
      <c r="ORA75" s="75"/>
      <c r="ORB75" s="75"/>
      <c r="ORC75" s="75"/>
      <c r="ORD75" s="75"/>
      <c r="ORE75" s="75"/>
      <c r="ORF75" s="75"/>
      <c r="ORG75" s="75"/>
      <c r="ORH75" s="75"/>
      <c r="ORI75" s="75"/>
      <c r="ORJ75" s="75"/>
      <c r="ORK75" s="75"/>
      <c r="ORL75" s="75"/>
      <c r="ORM75" s="75"/>
      <c r="ORN75" s="75"/>
      <c r="ORO75" s="75"/>
      <c r="ORP75" s="75"/>
      <c r="ORQ75" s="75"/>
      <c r="ORR75" s="75"/>
      <c r="ORS75" s="75"/>
      <c r="ORT75" s="75"/>
      <c r="ORU75" s="75"/>
      <c r="ORV75" s="75"/>
      <c r="ORW75" s="75"/>
      <c r="ORX75" s="75"/>
      <c r="ORY75" s="75"/>
      <c r="ORZ75" s="75"/>
      <c r="OSA75" s="75"/>
      <c r="OSB75" s="75"/>
      <c r="OSC75" s="75"/>
      <c r="OSD75" s="75"/>
      <c r="OSE75" s="75"/>
      <c r="OSF75" s="75"/>
      <c r="OSG75" s="75"/>
      <c r="OSH75" s="75"/>
      <c r="OSI75" s="75"/>
      <c r="OSJ75" s="75"/>
      <c r="OSK75" s="75"/>
      <c r="OSL75" s="75"/>
      <c r="OSM75" s="75"/>
      <c r="OSN75" s="75"/>
      <c r="OSO75" s="75"/>
      <c r="OSP75" s="75"/>
      <c r="OSQ75" s="75"/>
      <c r="OSR75" s="75"/>
      <c r="OSS75" s="75"/>
      <c r="OST75" s="75"/>
      <c r="OSU75" s="75"/>
      <c r="OSV75" s="75"/>
      <c r="OSW75" s="75"/>
      <c r="OSX75" s="75"/>
      <c r="OSY75" s="75"/>
      <c r="OSZ75" s="75"/>
      <c r="OTA75" s="75"/>
      <c r="OTB75" s="75"/>
      <c r="OTC75" s="75"/>
      <c r="OTD75" s="75"/>
      <c r="OTE75" s="75"/>
      <c r="OTF75" s="75"/>
      <c r="OTG75" s="75"/>
      <c r="OTH75" s="75"/>
      <c r="OTI75" s="75"/>
      <c r="OTJ75" s="75"/>
      <c r="OTK75" s="75"/>
      <c r="OTL75" s="75"/>
      <c r="OTM75" s="75"/>
      <c r="OTN75" s="75"/>
      <c r="OTO75" s="75"/>
      <c r="OTP75" s="75"/>
      <c r="OTQ75" s="75"/>
      <c r="OTR75" s="75"/>
      <c r="OTS75" s="75"/>
      <c r="OTT75" s="75"/>
      <c r="OTU75" s="75"/>
      <c r="OTV75" s="75"/>
      <c r="OTW75" s="75"/>
      <c r="OTX75" s="75"/>
      <c r="OTY75" s="75"/>
      <c r="OTZ75" s="75"/>
      <c r="OUA75" s="75"/>
      <c r="OUB75" s="75"/>
      <c r="OUC75" s="75"/>
      <c r="OUD75" s="75"/>
      <c r="OUE75" s="75"/>
      <c r="OUF75" s="75"/>
      <c r="OUG75" s="75"/>
      <c r="OUH75" s="75"/>
      <c r="OUI75" s="75"/>
      <c r="OUJ75" s="75"/>
      <c r="OUK75" s="75"/>
      <c r="OUL75" s="75"/>
      <c r="OUM75" s="75"/>
      <c r="OUN75" s="75"/>
      <c r="OUO75" s="75"/>
      <c r="OUP75" s="75"/>
      <c r="OUQ75" s="75"/>
      <c r="OUR75" s="75"/>
      <c r="OUS75" s="75"/>
      <c r="OUT75" s="75"/>
      <c r="OUU75" s="75"/>
      <c r="OUV75" s="75"/>
      <c r="OUW75" s="75"/>
      <c r="OUX75" s="75"/>
      <c r="OUY75" s="75"/>
      <c r="OUZ75" s="75"/>
      <c r="OVA75" s="75"/>
      <c r="OVB75" s="75"/>
      <c r="OVC75" s="75"/>
      <c r="OVD75" s="75"/>
      <c r="OVE75" s="75"/>
      <c r="OVF75" s="75"/>
      <c r="OVG75" s="75"/>
      <c r="OVH75" s="75"/>
      <c r="OVI75" s="75"/>
      <c r="OVJ75" s="75"/>
      <c r="OVK75" s="75"/>
      <c r="OVL75" s="75"/>
      <c r="OVM75" s="75"/>
      <c r="OVN75" s="75"/>
      <c r="OVO75" s="75"/>
      <c r="OVP75" s="75"/>
      <c r="OVQ75" s="75"/>
      <c r="OVR75" s="75"/>
      <c r="OVS75" s="75"/>
      <c r="OVT75" s="75"/>
      <c r="OVU75" s="75"/>
      <c r="OVV75" s="75"/>
      <c r="OVW75" s="75"/>
      <c r="OVX75" s="75"/>
      <c r="OVY75" s="75"/>
      <c r="OVZ75" s="75"/>
      <c r="OWA75" s="75"/>
      <c r="OWB75" s="75"/>
      <c r="OWC75" s="75"/>
      <c r="OWD75" s="75"/>
      <c r="OWE75" s="75"/>
      <c r="OWF75" s="75"/>
      <c r="OWG75" s="75"/>
      <c r="OWH75" s="75"/>
      <c r="OWI75" s="75"/>
      <c r="OWJ75" s="75"/>
      <c r="OWK75" s="75"/>
      <c r="OWL75" s="75"/>
      <c r="OWM75" s="75"/>
      <c r="OWN75" s="75"/>
      <c r="OWO75" s="75"/>
      <c r="OWP75" s="75"/>
      <c r="OWQ75" s="75"/>
      <c r="OWR75" s="75"/>
      <c r="OWS75" s="75"/>
      <c r="OWT75" s="75"/>
      <c r="OWU75" s="75"/>
      <c r="OWV75" s="75"/>
      <c r="OWW75" s="75"/>
      <c r="OWX75" s="75"/>
      <c r="OWY75" s="75"/>
      <c r="OWZ75" s="75"/>
      <c r="OXA75" s="75"/>
      <c r="OXB75" s="75"/>
      <c r="OXC75" s="75"/>
      <c r="OXD75" s="75"/>
      <c r="OXE75" s="75"/>
      <c r="OXF75" s="75"/>
      <c r="OXG75" s="75"/>
      <c r="OXH75" s="75"/>
      <c r="OXI75" s="75"/>
      <c r="OXJ75" s="75"/>
      <c r="OXK75" s="75"/>
      <c r="OXL75" s="75"/>
      <c r="OXM75" s="75"/>
      <c r="OXN75" s="75"/>
      <c r="OXO75" s="75"/>
      <c r="OXP75" s="75"/>
      <c r="OXQ75" s="75"/>
      <c r="OXR75" s="75"/>
      <c r="OXS75" s="75"/>
      <c r="OXT75" s="75"/>
      <c r="OXU75" s="75"/>
      <c r="OXV75" s="75"/>
      <c r="OXW75" s="75"/>
      <c r="OXX75" s="75"/>
      <c r="OXY75" s="75"/>
      <c r="OXZ75" s="75"/>
      <c r="OYA75" s="75"/>
      <c r="OYB75" s="75"/>
      <c r="OYC75" s="75"/>
      <c r="OYD75" s="75"/>
      <c r="OYE75" s="75"/>
      <c r="OYF75" s="75"/>
      <c r="OYG75" s="75"/>
      <c r="OYH75" s="75"/>
      <c r="OYI75" s="75"/>
      <c r="OYJ75" s="75"/>
      <c r="OYK75" s="75"/>
      <c r="OYL75" s="75"/>
      <c r="OYM75" s="75"/>
      <c r="OYN75" s="75"/>
      <c r="OYO75" s="75"/>
      <c r="OYP75" s="75"/>
      <c r="OYQ75" s="75"/>
      <c r="OYR75" s="75"/>
      <c r="OYS75" s="75"/>
      <c r="OYT75" s="75"/>
      <c r="OYU75" s="75"/>
      <c r="OYV75" s="75"/>
      <c r="OYW75" s="75"/>
      <c r="OYX75" s="75"/>
      <c r="OYY75" s="75"/>
      <c r="OYZ75" s="75"/>
      <c r="OZA75" s="75"/>
      <c r="OZB75" s="75"/>
      <c r="OZC75" s="75"/>
      <c r="OZD75" s="75"/>
      <c r="OZE75" s="75"/>
      <c r="OZF75" s="75"/>
      <c r="OZG75" s="75"/>
      <c r="OZH75" s="75"/>
      <c r="OZI75" s="75"/>
      <c r="OZJ75" s="75"/>
      <c r="OZK75" s="75"/>
      <c r="OZL75" s="75"/>
      <c r="OZM75" s="75"/>
      <c r="OZN75" s="75"/>
      <c r="OZO75" s="75"/>
      <c r="OZP75" s="75"/>
      <c r="OZQ75" s="75"/>
      <c r="OZR75" s="75"/>
      <c r="OZS75" s="75"/>
      <c r="OZT75" s="75"/>
      <c r="OZU75" s="75"/>
      <c r="OZV75" s="75"/>
      <c r="OZW75" s="75"/>
      <c r="OZX75" s="75"/>
      <c r="OZY75" s="75"/>
      <c r="OZZ75" s="75"/>
      <c r="PAA75" s="75"/>
      <c r="PAB75" s="75"/>
      <c r="PAC75" s="75"/>
      <c r="PAD75" s="75"/>
      <c r="PAE75" s="75"/>
      <c r="PAF75" s="75"/>
      <c r="PAG75" s="75"/>
      <c r="PAH75" s="75"/>
      <c r="PAI75" s="75"/>
      <c r="PAJ75" s="75"/>
      <c r="PAK75" s="75"/>
      <c r="PAL75" s="75"/>
      <c r="PAM75" s="75"/>
      <c r="PAN75" s="75"/>
      <c r="PAO75" s="75"/>
      <c r="PAP75" s="75"/>
      <c r="PAQ75" s="75"/>
      <c r="PAR75" s="75"/>
      <c r="PAS75" s="75"/>
      <c r="PAT75" s="75"/>
      <c r="PAU75" s="75"/>
      <c r="PAV75" s="75"/>
      <c r="PAW75" s="75"/>
      <c r="PAX75" s="75"/>
      <c r="PAY75" s="75"/>
      <c r="PAZ75" s="75"/>
      <c r="PBA75" s="75"/>
      <c r="PBB75" s="75"/>
      <c r="PBC75" s="75"/>
      <c r="PBD75" s="75"/>
      <c r="PBE75" s="75"/>
      <c r="PBF75" s="75"/>
      <c r="PBG75" s="75"/>
      <c r="PBH75" s="75"/>
      <c r="PBI75" s="75"/>
      <c r="PBJ75" s="75"/>
      <c r="PBK75" s="75"/>
      <c r="PBL75" s="75"/>
      <c r="PBM75" s="75"/>
      <c r="PBN75" s="75"/>
      <c r="PBO75" s="75"/>
      <c r="PBP75" s="75"/>
      <c r="PBQ75" s="75"/>
      <c r="PBR75" s="75"/>
      <c r="PBS75" s="75"/>
      <c r="PBT75" s="75"/>
      <c r="PBU75" s="75"/>
      <c r="PBV75" s="75"/>
      <c r="PBW75" s="75"/>
      <c r="PBX75" s="75"/>
      <c r="PBY75" s="75"/>
      <c r="PBZ75" s="75"/>
      <c r="PCA75" s="75"/>
      <c r="PCB75" s="75"/>
      <c r="PCC75" s="75"/>
      <c r="PCD75" s="75"/>
      <c r="PCE75" s="75"/>
      <c r="PCF75" s="75"/>
      <c r="PCG75" s="75"/>
      <c r="PCH75" s="75"/>
      <c r="PCI75" s="75"/>
      <c r="PCJ75" s="75"/>
      <c r="PCK75" s="75"/>
      <c r="PCL75" s="75"/>
      <c r="PCM75" s="75"/>
      <c r="PCN75" s="75"/>
      <c r="PCO75" s="75"/>
      <c r="PCP75" s="75"/>
      <c r="PCQ75" s="75"/>
      <c r="PCR75" s="75"/>
      <c r="PCS75" s="75"/>
      <c r="PCT75" s="75"/>
      <c r="PCU75" s="75"/>
      <c r="PCV75" s="75"/>
      <c r="PCW75" s="75"/>
      <c r="PCX75" s="75"/>
      <c r="PCY75" s="75"/>
      <c r="PCZ75" s="75"/>
      <c r="PDA75" s="75"/>
      <c r="PDB75" s="75"/>
      <c r="PDC75" s="75"/>
      <c r="PDD75" s="75"/>
      <c r="PDE75" s="75"/>
      <c r="PDF75" s="75"/>
      <c r="PDG75" s="75"/>
      <c r="PDH75" s="75"/>
      <c r="PDI75" s="75"/>
      <c r="PDJ75" s="75"/>
      <c r="PDK75" s="75"/>
      <c r="PDL75" s="75"/>
      <c r="PDM75" s="75"/>
      <c r="PDN75" s="75"/>
      <c r="PDO75" s="75"/>
      <c r="PDP75" s="75"/>
      <c r="PDQ75" s="75"/>
      <c r="PDR75" s="75"/>
      <c r="PDS75" s="75"/>
      <c r="PDT75" s="75"/>
      <c r="PDU75" s="75"/>
      <c r="PDV75" s="75"/>
      <c r="PDW75" s="75"/>
      <c r="PDX75" s="75"/>
      <c r="PDY75" s="75"/>
      <c r="PDZ75" s="75"/>
      <c r="PEA75" s="75"/>
      <c r="PEB75" s="75"/>
      <c r="PEC75" s="75"/>
      <c r="PED75" s="75"/>
      <c r="PEE75" s="75"/>
      <c r="PEF75" s="75"/>
      <c r="PEG75" s="75"/>
      <c r="PEH75" s="75"/>
      <c r="PEI75" s="75"/>
      <c r="PEJ75" s="75"/>
      <c r="PEK75" s="75"/>
      <c r="PEL75" s="75"/>
      <c r="PEM75" s="75"/>
      <c r="PEN75" s="75"/>
      <c r="PEO75" s="75"/>
      <c r="PEP75" s="75"/>
      <c r="PEQ75" s="75"/>
      <c r="PER75" s="75"/>
      <c r="PES75" s="75"/>
      <c r="PET75" s="75"/>
      <c r="PEU75" s="75"/>
      <c r="PEV75" s="75"/>
      <c r="PEW75" s="75"/>
      <c r="PEX75" s="75"/>
      <c r="PEY75" s="75"/>
      <c r="PEZ75" s="75"/>
      <c r="PFA75" s="75"/>
      <c r="PFB75" s="75"/>
      <c r="PFC75" s="75"/>
      <c r="PFD75" s="75"/>
      <c r="PFE75" s="75"/>
      <c r="PFF75" s="75"/>
      <c r="PFG75" s="75"/>
      <c r="PFH75" s="75"/>
      <c r="PFI75" s="75"/>
      <c r="PFJ75" s="75"/>
      <c r="PFK75" s="75"/>
      <c r="PFL75" s="75"/>
      <c r="PFM75" s="75"/>
      <c r="PFN75" s="75"/>
      <c r="PFO75" s="75"/>
      <c r="PFP75" s="75"/>
      <c r="PFQ75" s="75"/>
      <c r="PFR75" s="75"/>
      <c r="PFS75" s="75"/>
      <c r="PFT75" s="75"/>
      <c r="PFU75" s="75"/>
      <c r="PFV75" s="75"/>
      <c r="PFW75" s="75"/>
      <c r="PFX75" s="75"/>
      <c r="PFY75" s="75"/>
      <c r="PFZ75" s="75"/>
      <c r="PGA75" s="75"/>
      <c r="PGB75" s="75"/>
      <c r="PGC75" s="75"/>
      <c r="PGD75" s="75"/>
      <c r="PGE75" s="75"/>
      <c r="PGF75" s="75"/>
      <c r="PGG75" s="75"/>
      <c r="PGH75" s="75"/>
      <c r="PGI75" s="75"/>
      <c r="PGJ75" s="75"/>
      <c r="PGK75" s="75"/>
      <c r="PGL75" s="75"/>
      <c r="PGM75" s="75"/>
      <c r="PGN75" s="75"/>
      <c r="PGO75" s="75"/>
      <c r="PGP75" s="75"/>
      <c r="PGQ75" s="75"/>
      <c r="PGR75" s="75"/>
      <c r="PGS75" s="75"/>
      <c r="PGT75" s="75"/>
      <c r="PGU75" s="75"/>
      <c r="PGV75" s="75"/>
      <c r="PGW75" s="75"/>
      <c r="PGX75" s="75"/>
      <c r="PGY75" s="75"/>
      <c r="PGZ75" s="75"/>
      <c r="PHA75" s="75"/>
      <c r="PHB75" s="75"/>
      <c r="PHC75" s="75"/>
      <c r="PHD75" s="75"/>
      <c r="PHE75" s="75"/>
      <c r="PHF75" s="75"/>
      <c r="PHG75" s="75"/>
      <c r="PHH75" s="75"/>
      <c r="PHI75" s="75"/>
      <c r="PHJ75" s="75"/>
      <c r="PHK75" s="75"/>
      <c r="PHL75" s="75"/>
      <c r="PHM75" s="75"/>
      <c r="PHN75" s="75"/>
      <c r="PHO75" s="75"/>
      <c r="PHP75" s="75"/>
      <c r="PHQ75" s="75"/>
      <c r="PHR75" s="75"/>
      <c r="PHS75" s="75"/>
      <c r="PHT75" s="75"/>
      <c r="PHU75" s="75"/>
      <c r="PHV75" s="75"/>
      <c r="PHW75" s="75"/>
      <c r="PHX75" s="75"/>
      <c r="PHY75" s="75"/>
      <c r="PHZ75" s="75"/>
      <c r="PIA75" s="75"/>
      <c r="PIB75" s="75"/>
      <c r="PIC75" s="75"/>
      <c r="PID75" s="75"/>
      <c r="PIE75" s="75"/>
      <c r="PIF75" s="75"/>
      <c r="PIG75" s="75"/>
      <c r="PIH75" s="75"/>
      <c r="PII75" s="75"/>
      <c r="PIJ75" s="75"/>
      <c r="PIK75" s="75"/>
      <c r="PIL75" s="75"/>
      <c r="PIM75" s="75"/>
      <c r="PIN75" s="75"/>
      <c r="PIO75" s="75"/>
      <c r="PIP75" s="75"/>
      <c r="PIQ75" s="75"/>
      <c r="PIR75" s="75"/>
      <c r="PIS75" s="75"/>
      <c r="PIT75" s="75"/>
      <c r="PIU75" s="75"/>
      <c r="PIV75" s="75"/>
      <c r="PIW75" s="75"/>
      <c r="PIX75" s="75"/>
      <c r="PIY75" s="75"/>
      <c r="PIZ75" s="75"/>
      <c r="PJA75" s="75"/>
      <c r="PJB75" s="75"/>
      <c r="PJC75" s="75"/>
      <c r="PJD75" s="75"/>
      <c r="PJE75" s="75"/>
      <c r="PJF75" s="75"/>
      <c r="PJG75" s="75"/>
      <c r="PJH75" s="75"/>
      <c r="PJI75" s="75"/>
      <c r="PJJ75" s="75"/>
      <c r="PJK75" s="75"/>
      <c r="PJL75" s="75"/>
      <c r="PJM75" s="75"/>
      <c r="PJN75" s="75"/>
      <c r="PJO75" s="75"/>
      <c r="PJP75" s="75"/>
      <c r="PJQ75" s="75"/>
      <c r="PJR75" s="75"/>
      <c r="PJS75" s="75"/>
      <c r="PJT75" s="75"/>
      <c r="PJU75" s="75"/>
      <c r="PJV75" s="75"/>
      <c r="PJW75" s="75"/>
      <c r="PJX75" s="75"/>
      <c r="PJY75" s="75"/>
      <c r="PJZ75" s="75"/>
      <c r="PKA75" s="75"/>
      <c r="PKB75" s="75"/>
      <c r="PKC75" s="75"/>
      <c r="PKD75" s="75"/>
      <c r="PKE75" s="75"/>
      <c r="PKF75" s="75"/>
      <c r="PKG75" s="75"/>
      <c r="PKH75" s="75"/>
      <c r="PKI75" s="75"/>
      <c r="PKJ75" s="75"/>
      <c r="PKK75" s="75"/>
      <c r="PKL75" s="75"/>
      <c r="PKM75" s="75"/>
      <c r="PKN75" s="75"/>
      <c r="PKO75" s="75"/>
      <c r="PKP75" s="75"/>
      <c r="PKQ75" s="75"/>
      <c r="PKR75" s="75"/>
      <c r="PKS75" s="75"/>
      <c r="PKT75" s="75"/>
      <c r="PKU75" s="75"/>
      <c r="PKV75" s="75"/>
      <c r="PKW75" s="75"/>
      <c r="PKX75" s="75"/>
      <c r="PKY75" s="75"/>
      <c r="PKZ75" s="75"/>
      <c r="PLA75" s="75"/>
      <c r="PLB75" s="75"/>
      <c r="PLC75" s="75"/>
      <c r="PLD75" s="75"/>
      <c r="PLE75" s="75"/>
      <c r="PLF75" s="75"/>
      <c r="PLG75" s="75"/>
      <c r="PLH75" s="75"/>
      <c r="PLI75" s="75"/>
      <c r="PLJ75" s="75"/>
      <c r="PLK75" s="75"/>
      <c r="PLL75" s="75"/>
      <c r="PLM75" s="75"/>
      <c r="PLN75" s="75"/>
      <c r="PLO75" s="75"/>
      <c r="PLP75" s="75"/>
      <c r="PLQ75" s="75"/>
      <c r="PLR75" s="75"/>
      <c r="PLS75" s="75"/>
      <c r="PLT75" s="75"/>
      <c r="PLU75" s="75"/>
      <c r="PLV75" s="75"/>
      <c r="PLW75" s="75"/>
      <c r="PLX75" s="75"/>
      <c r="PLY75" s="75"/>
      <c r="PLZ75" s="75"/>
      <c r="PMA75" s="75"/>
      <c r="PMB75" s="75"/>
      <c r="PMC75" s="75"/>
      <c r="PMD75" s="75"/>
      <c r="PME75" s="75"/>
      <c r="PMF75" s="75"/>
      <c r="PMG75" s="75"/>
      <c r="PMH75" s="75"/>
      <c r="PMI75" s="75"/>
      <c r="PMJ75" s="75"/>
      <c r="PMK75" s="75"/>
      <c r="PML75" s="75"/>
      <c r="PMM75" s="75"/>
      <c r="PMN75" s="75"/>
      <c r="PMO75" s="75"/>
      <c r="PMP75" s="75"/>
      <c r="PMQ75" s="75"/>
      <c r="PMR75" s="75"/>
      <c r="PMS75" s="75"/>
      <c r="PMT75" s="75"/>
      <c r="PMU75" s="75"/>
      <c r="PMV75" s="75"/>
      <c r="PMW75" s="75"/>
      <c r="PMX75" s="75"/>
      <c r="PMY75" s="75"/>
      <c r="PMZ75" s="75"/>
      <c r="PNA75" s="75"/>
      <c r="PNB75" s="75"/>
      <c r="PNC75" s="75"/>
      <c r="PND75" s="75"/>
      <c r="PNE75" s="75"/>
      <c r="PNF75" s="75"/>
      <c r="PNG75" s="75"/>
      <c r="PNH75" s="75"/>
      <c r="PNI75" s="75"/>
      <c r="PNJ75" s="75"/>
      <c r="PNK75" s="75"/>
      <c r="PNL75" s="75"/>
      <c r="PNM75" s="75"/>
      <c r="PNN75" s="75"/>
      <c r="PNO75" s="75"/>
      <c r="PNP75" s="75"/>
      <c r="PNQ75" s="75"/>
      <c r="PNR75" s="75"/>
      <c r="PNS75" s="75"/>
      <c r="PNT75" s="75"/>
      <c r="PNU75" s="75"/>
      <c r="PNV75" s="75"/>
      <c r="PNW75" s="75"/>
      <c r="PNX75" s="75"/>
      <c r="PNY75" s="75"/>
      <c r="PNZ75" s="75"/>
      <c r="POA75" s="75"/>
      <c r="POB75" s="75"/>
      <c r="POC75" s="75"/>
      <c r="POD75" s="75"/>
      <c r="POE75" s="75"/>
      <c r="POF75" s="75"/>
      <c r="POG75" s="75"/>
      <c r="POH75" s="75"/>
      <c r="POI75" s="75"/>
      <c r="POJ75" s="75"/>
      <c r="POK75" s="75"/>
      <c r="POL75" s="75"/>
      <c r="POM75" s="75"/>
      <c r="PON75" s="75"/>
      <c r="POO75" s="75"/>
      <c r="POP75" s="75"/>
      <c r="POQ75" s="75"/>
      <c r="POR75" s="75"/>
      <c r="POS75" s="75"/>
      <c r="POT75" s="75"/>
      <c r="POU75" s="75"/>
      <c r="POV75" s="75"/>
      <c r="POW75" s="75"/>
      <c r="POX75" s="75"/>
      <c r="POY75" s="75"/>
      <c r="POZ75" s="75"/>
      <c r="PPA75" s="75"/>
      <c r="PPB75" s="75"/>
      <c r="PPC75" s="75"/>
      <c r="PPD75" s="75"/>
      <c r="PPE75" s="75"/>
      <c r="PPF75" s="75"/>
      <c r="PPG75" s="75"/>
      <c r="PPH75" s="75"/>
      <c r="PPI75" s="75"/>
      <c r="PPJ75" s="75"/>
      <c r="PPK75" s="75"/>
      <c r="PPL75" s="75"/>
      <c r="PPM75" s="75"/>
      <c r="PPN75" s="75"/>
      <c r="PPO75" s="75"/>
      <c r="PPP75" s="75"/>
      <c r="PPQ75" s="75"/>
      <c r="PPR75" s="75"/>
      <c r="PPS75" s="75"/>
      <c r="PPT75" s="75"/>
      <c r="PPU75" s="75"/>
      <c r="PPV75" s="75"/>
      <c r="PPW75" s="75"/>
      <c r="PPX75" s="75"/>
      <c r="PPY75" s="75"/>
      <c r="PPZ75" s="75"/>
      <c r="PQA75" s="75"/>
      <c r="PQB75" s="75"/>
      <c r="PQC75" s="75"/>
      <c r="PQD75" s="75"/>
      <c r="PQE75" s="75"/>
      <c r="PQF75" s="75"/>
      <c r="PQG75" s="75"/>
      <c r="PQH75" s="75"/>
      <c r="PQI75" s="75"/>
      <c r="PQJ75" s="75"/>
      <c r="PQK75" s="75"/>
      <c r="PQL75" s="75"/>
      <c r="PQM75" s="75"/>
      <c r="PQN75" s="75"/>
      <c r="PQO75" s="75"/>
      <c r="PQP75" s="75"/>
      <c r="PQQ75" s="75"/>
      <c r="PQR75" s="75"/>
      <c r="PQS75" s="75"/>
      <c r="PQT75" s="75"/>
      <c r="PQU75" s="75"/>
      <c r="PQV75" s="75"/>
      <c r="PQW75" s="75"/>
      <c r="PQX75" s="75"/>
      <c r="PQY75" s="75"/>
      <c r="PQZ75" s="75"/>
      <c r="PRA75" s="75"/>
      <c r="PRB75" s="75"/>
      <c r="PRC75" s="75"/>
      <c r="PRD75" s="75"/>
      <c r="PRE75" s="75"/>
      <c r="PRF75" s="75"/>
      <c r="PRG75" s="75"/>
      <c r="PRH75" s="75"/>
      <c r="PRI75" s="75"/>
      <c r="PRJ75" s="75"/>
      <c r="PRK75" s="75"/>
      <c r="PRL75" s="75"/>
      <c r="PRM75" s="75"/>
      <c r="PRN75" s="75"/>
      <c r="PRO75" s="75"/>
      <c r="PRP75" s="75"/>
      <c r="PRQ75" s="75"/>
      <c r="PRR75" s="75"/>
      <c r="PRS75" s="75"/>
      <c r="PRT75" s="75"/>
      <c r="PRU75" s="75"/>
      <c r="PRV75" s="75"/>
      <c r="PRW75" s="75"/>
      <c r="PRX75" s="75"/>
      <c r="PRY75" s="75"/>
      <c r="PRZ75" s="75"/>
      <c r="PSA75" s="75"/>
      <c r="PSB75" s="75"/>
      <c r="PSC75" s="75"/>
      <c r="PSD75" s="75"/>
      <c r="PSE75" s="75"/>
      <c r="PSF75" s="75"/>
      <c r="PSG75" s="75"/>
      <c r="PSH75" s="75"/>
      <c r="PSI75" s="75"/>
      <c r="PSJ75" s="75"/>
      <c r="PSK75" s="75"/>
      <c r="PSL75" s="75"/>
      <c r="PSM75" s="75"/>
      <c r="PSN75" s="75"/>
      <c r="PSO75" s="75"/>
      <c r="PSP75" s="75"/>
      <c r="PSQ75" s="75"/>
      <c r="PSR75" s="75"/>
      <c r="PSS75" s="75"/>
      <c r="PST75" s="75"/>
      <c r="PSU75" s="75"/>
      <c r="PSV75" s="75"/>
      <c r="PSW75" s="75"/>
      <c r="PSX75" s="75"/>
      <c r="PSY75" s="75"/>
      <c r="PSZ75" s="75"/>
      <c r="PTA75" s="75"/>
      <c r="PTB75" s="75"/>
      <c r="PTC75" s="75"/>
      <c r="PTD75" s="75"/>
      <c r="PTE75" s="75"/>
      <c r="PTF75" s="75"/>
      <c r="PTG75" s="75"/>
      <c r="PTH75" s="75"/>
      <c r="PTI75" s="75"/>
      <c r="PTJ75" s="75"/>
      <c r="PTK75" s="75"/>
      <c r="PTL75" s="75"/>
      <c r="PTM75" s="75"/>
      <c r="PTN75" s="75"/>
      <c r="PTO75" s="75"/>
      <c r="PTP75" s="75"/>
      <c r="PTQ75" s="75"/>
      <c r="PTR75" s="75"/>
      <c r="PTS75" s="75"/>
      <c r="PTT75" s="75"/>
      <c r="PTU75" s="75"/>
      <c r="PTV75" s="75"/>
      <c r="PTW75" s="75"/>
      <c r="PTX75" s="75"/>
      <c r="PTY75" s="75"/>
      <c r="PTZ75" s="75"/>
      <c r="PUA75" s="75"/>
      <c r="PUB75" s="75"/>
      <c r="PUC75" s="75"/>
      <c r="PUD75" s="75"/>
      <c r="PUE75" s="75"/>
      <c r="PUF75" s="75"/>
      <c r="PUG75" s="75"/>
      <c r="PUH75" s="75"/>
      <c r="PUI75" s="75"/>
      <c r="PUJ75" s="75"/>
      <c r="PUK75" s="75"/>
      <c r="PUL75" s="75"/>
      <c r="PUM75" s="75"/>
      <c r="PUN75" s="75"/>
      <c r="PUO75" s="75"/>
      <c r="PUP75" s="75"/>
      <c r="PUQ75" s="75"/>
      <c r="PUR75" s="75"/>
      <c r="PUS75" s="75"/>
      <c r="PUT75" s="75"/>
      <c r="PUU75" s="75"/>
      <c r="PUV75" s="75"/>
      <c r="PUW75" s="75"/>
      <c r="PUX75" s="75"/>
      <c r="PUY75" s="75"/>
      <c r="PUZ75" s="75"/>
      <c r="PVA75" s="75"/>
      <c r="PVB75" s="75"/>
      <c r="PVC75" s="75"/>
      <c r="PVD75" s="75"/>
      <c r="PVE75" s="75"/>
      <c r="PVF75" s="75"/>
      <c r="PVG75" s="75"/>
      <c r="PVH75" s="75"/>
      <c r="PVI75" s="75"/>
      <c r="PVJ75" s="75"/>
      <c r="PVK75" s="75"/>
      <c r="PVL75" s="75"/>
      <c r="PVM75" s="75"/>
      <c r="PVN75" s="75"/>
      <c r="PVO75" s="75"/>
      <c r="PVP75" s="75"/>
      <c r="PVQ75" s="75"/>
      <c r="PVR75" s="75"/>
      <c r="PVS75" s="75"/>
      <c r="PVT75" s="75"/>
      <c r="PVU75" s="75"/>
      <c r="PVV75" s="75"/>
      <c r="PVW75" s="75"/>
      <c r="PVX75" s="75"/>
      <c r="PVY75" s="75"/>
      <c r="PVZ75" s="75"/>
      <c r="PWA75" s="75"/>
      <c r="PWB75" s="75"/>
      <c r="PWC75" s="75"/>
      <c r="PWD75" s="75"/>
      <c r="PWE75" s="75"/>
      <c r="PWF75" s="75"/>
      <c r="PWG75" s="75"/>
      <c r="PWH75" s="75"/>
      <c r="PWI75" s="75"/>
      <c r="PWJ75" s="75"/>
      <c r="PWK75" s="75"/>
      <c r="PWL75" s="75"/>
      <c r="PWM75" s="75"/>
      <c r="PWN75" s="75"/>
      <c r="PWO75" s="75"/>
      <c r="PWP75" s="75"/>
      <c r="PWQ75" s="75"/>
      <c r="PWR75" s="75"/>
      <c r="PWS75" s="75"/>
      <c r="PWT75" s="75"/>
      <c r="PWU75" s="75"/>
      <c r="PWV75" s="75"/>
      <c r="PWW75" s="75"/>
      <c r="PWX75" s="75"/>
      <c r="PWY75" s="75"/>
      <c r="PWZ75" s="75"/>
      <c r="PXA75" s="75"/>
      <c r="PXB75" s="75"/>
      <c r="PXC75" s="75"/>
      <c r="PXD75" s="75"/>
      <c r="PXE75" s="75"/>
      <c r="PXF75" s="75"/>
      <c r="PXG75" s="75"/>
      <c r="PXH75" s="75"/>
      <c r="PXI75" s="75"/>
      <c r="PXJ75" s="75"/>
      <c r="PXK75" s="75"/>
      <c r="PXL75" s="75"/>
      <c r="PXM75" s="75"/>
      <c r="PXN75" s="75"/>
      <c r="PXO75" s="75"/>
      <c r="PXP75" s="75"/>
      <c r="PXQ75" s="75"/>
      <c r="PXR75" s="75"/>
      <c r="PXS75" s="75"/>
      <c r="PXT75" s="75"/>
      <c r="PXU75" s="75"/>
      <c r="PXV75" s="75"/>
      <c r="PXW75" s="75"/>
      <c r="PXX75" s="75"/>
      <c r="PXY75" s="75"/>
      <c r="PXZ75" s="75"/>
      <c r="PYA75" s="75"/>
      <c r="PYB75" s="75"/>
      <c r="PYC75" s="75"/>
      <c r="PYD75" s="75"/>
      <c r="PYE75" s="75"/>
      <c r="PYF75" s="75"/>
      <c r="PYG75" s="75"/>
      <c r="PYH75" s="75"/>
      <c r="PYI75" s="75"/>
      <c r="PYJ75" s="75"/>
      <c r="PYK75" s="75"/>
      <c r="PYL75" s="75"/>
      <c r="PYM75" s="75"/>
      <c r="PYN75" s="75"/>
      <c r="PYO75" s="75"/>
      <c r="PYP75" s="75"/>
      <c r="PYQ75" s="75"/>
      <c r="PYR75" s="75"/>
      <c r="PYS75" s="75"/>
      <c r="PYT75" s="75"/>
      <c r="PYU75" s="75"/>
      <c r="PYV75" s="75"/>
      <c r="PYW75" s="75"/>
      <c r="PYX75" s="75"/>
      <c r="PYY75" s="75"/>
      <c r="PYZ75" s="75"/>
      <c r="PZA75" s="75"/>
      <c r="PZB75" s="75"/>
      <c r="PZC75" s="75"/>
      <c r="PZD75" s="75"/>
      <c r="PZE75" s="75"/>
      <c r="PZF75" s="75"/>
      <c r="PZG75" s="75"/>
      <c r="PZH75" s="75"/>
      <c r="PZI75" s="75"/>
      <c r="PZJ75" s="75"/>
      <c r="PZK75" s="75"/>
      <c r="PZL75" s="75"/>
      <c r="PZM75" s="75"/>
      <c r="PZN75" s="75"/>
      <c r="PZO75" s="75"/>
      <c r="PZP75" s="75"/>
      <c r="PZQ75" s="75"/>
      <c r="PZR75" s="75"/>
      <c r="PZS75" s="75"/>
      <c r="PZT75" s="75"/>
      <c r="PZU75" s="75"/>
      <c r="PZV75" s="75"/>
      <c r="PZW75" s="75"/>
      <c r="PZX75" s="75"/>
      <c r="PZY75" s="75"/>
      <c r="PZZ75" s="75"/>
      <c r="QAA75" s="75"/>
      <c r="QAB75" s="75"/>
      <c r="QAC75" s="75"/>
      <c r="QAD75" s="75"/>
      <c r="QAE75" s="75"/>
      <c r="QAF75" s="75"/>
      <c r="QAG75" s="75"/>
      <c r="QAH75" s="75"/>
      <c r="QAI75" s="75"/>
      <c r="QAJ75" s="75"/>
      <c r="QAK75" s="75"/>
      <c r="QAL75" s="75"/>
      <c r="QAM75" s="75"/>
      <c r="QAN75" s="75"/>
      <c r="QAO75" s="75"/>
      <c r="QAP75" s="75"/>
      <c r="QAQ75" s="75"/>
      <c r="QAR75" s="75"/>
      <c r="QAS75" s="75"/>
      <c r="QAT75" s="75"/>
      <c r="QAU75" s="75"/>
      <c r="QAV75" s="75"/>
      <c r="QAW75" s="75"/>
      <c r="QAX75" s="75"/>
      <c r="QAY75" s="75"/>
      <c r="QAZ75" s="75"/>
      <c r="QBA75" s="75"/>
      <c r="QBB75" s="75"/>
      <c r="QBC75" s="75"/>
      <c r="QBD75" s="75"/>
      <c r="QBE75" s="75"/>
      <c r="QBF75" s="75"/>
      <c r="QBG75" s="75"/>
      <c r="QBH75" s="75"/>
      <c r="QBI75" s="75"/>
      <c r="QBJ75" s="75"/>
      <c r="QBK75" s="75"/>
      <c r="QBL75" s="75"/>
      <c r="QBM75" s="75"/>
      <c r="QBN75" s="75"/>
      <c r="QBO75" s="75"/>
      <c r="QBP75" s="75"/>
      <c r="QBQ75" s="75"/>
      <c r="QBR75" s="75"/>
      <c r="QBS75" s="75"/>
      <c r="QBT75" s="75"/>
      <c r="QBU75" s="75"/>
      <c r="QBV75" s="75"/>
      <c r="QBW75" s="75"/>
      <c r="QBX75" s="75"/>
      <c r="QBY75" s="75"/>
      <c r="QBZ75" s="75"/>
      <c r="QCA75" s="75"/>
      <c r="QCB75" s="75"/>
      <c r="QCC75" s="75"/>
      <c r="QCD75" s="75"/>
      <c r="QCE75" s="75"/>
      <c r="QCF75" s="75"/>
      <c r="QCG75" s="75"/>
      <c r="QCH75" s="75"/>
      <c r="QCI75" s="75"/>
      <c r="QCJ75" s="75"/>
      <c r="QCK75" s="75"/>
      <c r="QCL75" s="75"/>
      <c r="QCM75" s="75"/>
      <c r="QCN75" s="75"/>
      <c r="QCO75" s="75"/>
      <c r="QCP75" s="75"/>
      <c r="QCQ75" s="75"/>
      <c r="QCR75" s="75"/>
      <c r="QCS75" s="75"/>
      <c r="QCT75" s="75"/>
      <c r="QCU75" s="75"/>
      <c r="QCV75" s="75"/>
      <c r="QCW75" s="75"/>
      <c r="QCX75" s="75"/>
      <c r="QCY75" s="75"/>
      <c r="QCZ75" s="75"/>
      <c r="QDA75" s="75"/>
      <c r="QDB75" s="75"/>
      <c r="QDC75" s="75"/>
      <c r="QDD75" s="75"/>
      <c r="QDE75" s="75"/>
      <c r="QDF75" s="75"/>
      <c r="QDG75" s="75"/>
      <c r="QDH75" s="75"/>
      <c r="QDI75" s="75"/>
      <c r="QDJ75" s="75"/>
      <c r="QDK75" s="75"/>
      <c r="QDL75" s="75"/>
      <c r="QDM75" s="75"/>
      <c r="QDN75" s="75"/>
      <c r="QDO75" s="75"/>
      <c r="QDP75" s="75"/>
      <c r="QDQ75" s="75"/>
      <c r="QDR75" s="75"/>
      <c r="QDS75" s="75"/>
      <c r="QDT75" s="75"/>
      <c r="QDU75" s="75"/>
      <c r="QDV75" s="75"/>
      <c r="QDW75" s="75"/>
      <c r="QDX75" s="75"/>
      <c r="QDY75" s="75"/>
      <c r="QDZ75" s="75"/>
      <c r="QEA75" s="75"/>
      <c r="QEB75" s="75"/>
      <c r="QEC75" s="75"/>
      <c r="QED75" s="75"/>
      <c r="QEE75" s="75"/>
      <c r="QEF75" s="75"/>
      <c r="QEG75" s="75"/>
      <c r="QEH75" s="75"/>
      <c r="QEI75" s="75"/>
      <c r="QEJ75" s="75"/>
      <c r="QEK75" s="75"/>
      <c r="QEL75" s="75"/>
      <c r="QEM75" s="75"/>
      <c r="QEN75" s="75"/>
      <c r="QEO75" s="75"/>
      <c r="QEP75" s="75"/>
      <c r="QEQ75" s="75"/>
      <c r="QER75" s="75"/>
      <c r="QES75" s="75"/>
      <c r="QET75" s="75"/>
      <c r="QEU75" s="75"/>
      <c r="QEV75" s="75"/>
      <c r="QEW75" s="75"/>
      <c r="QEX75" s="75"/>
      <c r="QEY75" s="75"/>
      <c r="QEZ75" s="75"/>
      <c r="QFA75" s="75"/>
      <c r="QFB75" s="75"/>
      <c r="QFC75" s="75"/>
      <c r="QFD75" s="75"/>
      <c r="QFE75" s="75"/>
      <c r="QFF75" s="75"/>
      <c r="QFG75" s="75"/>
      <c r="QFH75" s="75"/>
      <c r="QFI75" s="75"/>
      <c r="QFJ75" s="75"/>
      <c r="QFK75" s="75"/>
      <c r="QFL75" s="75"/>
      <c r="QFM75" s="75"/>
      <c r="QFN75" s="75"/>
      <c r="QFO75" s="75"/>
      <c r="QFP75" s="75"/>
      <c r="QFQ75" s="75"/>
      <c r="QFR75" s="75"/>
      <c r="QFS75" s="75"/>
      <c r="QFT75" s="75"/>
      <c r="QFU75" s="75"/>
      <c r="QFV75" s="75"/>
      <c r="QFW75" s="75"/>
      <c r="QFX75" s="75"/>
      <c r="QFY75" s="75"/>
      <c r="QFZ75" s="75"/>
      <c r="QGA75" s="75"/>
      <c r="QGB75" s="75"/>
      <c r="QGC75" s="75"/>
      <c r="QGD75" s="75"/>
      <c r="QGE75" s="75"/>
      <c r="QGF75" s="75"/>
      <c r="QGG75" s="75"/>
      <c r="QGH75" s="75"/>
      <c r="QGI75" s="75"/>
      <c r="QGJ75" s="75"/>
      <c r="QGK75" s="75"/>
      <c r="QGL75" s="75"/>
      <c r="QGM75" s="75"/>
      <c r="QGN75" s="75"/>
      <c r="QGO75" s="75"/>
      <c r="QGP75" s="75"/>
      <c r="QGQ75" s="75"/>
      <c r="QGR75" s="75"/>
      <c r="QGS75" s="75"/>
      <c r="QGT75" s="75"/>
      <c r="QGU75" s="75"/>
      <c r="QGV75" s="75"/>
      <c r="QGW75" s="75"/>
      <c r="QGX75" s="75"/>
      <c r="QGY75" s="75"/>
      <c r="QGZ75" s="75"/>
      <c r="QHA75" s="75"/>
      <c r="QHB75" s="75"/>
      <c r="QHC75" s="75"/>
      <c r="QHD75" s="75"/>
      <c r="QHE75" s="75"/>
      <c r="QHF75" s="75"/>
      <c r="QHG75" s="75"/>
      <c r="QHH75" s="75"/>
      <c r="QHI75" s="75"/>
      <c r="QHJ75" s="75"/>
      <c r="QHK75" s="75"/>
      <c r="QHL75" s="75"/>
      <c r="QHM75" s="75"/>
      <c r="QHN75" s="75"/>
      <c r="QHO75" s="75"/>
      <c r="QHP75" s="75"/>
      <c r="QHQ75" s="75"/>
      <c r="QHR75" s="75"/>
      <c r="QHS75" s="75"/>
      <c r="QHT75" s="75"/>
      <c r="QHU75" s="75"/>
      <c r="QHV75" s="75"/>
      <c r="QHW75" s="75"/>
      <c r="QHX75" s="75"/>
      <c r="QHY75" s="75"/>
      <c r="QHZ75" s="75"/>
      <c r="QIA75" s="75"/>
      <c r="QIB75" s="75"/>
      <c r="QIC75" s="75"/>
      <c r="QID75" s="75"/>
      <c r="QIE75" s="75"/>
      <c r="QIF75" s="75"/>
      <c r="QIG75" s="75"/>
      <c r="QIH75" s="75"/>
      <c r="QII75" s="75"/>
      <c r="QIJ75" s="75"/>
      <c r="QIK75" s="75"/>
      <c r="QIL75" s="75"/>
      <c r="QIM75" s="75"/>
      <c r="QIN75" s="75"/>
      <c r="QIO75" s="75"/>
      <c r="QIP75" s="75"/>
      <c r="QIQ75" s="75"/>
      <c r="QIR75" s="75"/>
      <c r="QIS75" s="75"/>
      <c r="QIT75" s="75"/>
      <c r="QIU75" s="75"/>
      <c r="QIV75" s="75"/>
      <c r="QIW75" s="75"/>
      <c r="QIX75" s="75"/>
      <c r="QIY75" s="75"/>
      <c r="QIZ75" s="75"/>
      <c r="QJA75" s="75"/>
      <c r="QJB75" s="75"/>
      <c r="QJC75" s="75"/>
      <c r="QJD75" s="75"/>
      <c r="QJE75" s="75"/>
      <c r="QJF75" s="75"/>
      <c r="QJG75" s="75"/>
      <c r="QJH75" s="75"/>
      <c r="QJI75" s="75"/>
      <c r="QJJ75" s="75"/>
      <c r="QJK75" s="75"/>
      <c r="QJL75" s="75"/>
      <c r="QJM75" s="75"/>
      <c r="QJN75" s="75"/>
      <c r="QJO75" s="75"/>
      <c r="QJP75" s="75"/>
      <c r="QJQ75" s="75"/>
      <c r="QJR75" s="75"/>
      <c r="QJS75" s="75"/>
      <c r="QJT75" s="75"/>
      <c r="QJU75" s="75"/>
      <c r="QJV75" s="75"/>
      <c r="QJW75" s="75"/>
      <c r="QJX75" s="75"/>
      <c r="QJY75" s="75"/>
      <c r="QJZ75" s="75"/>
      <c r="QKA75" s="75"/>
      <c r="QKB75" s="75"/>
      <c r="QKC75" s="75"/>
      <c r="QKD75" s="75"/>
      <c r="QKE75" s="75"/>
      <c r="QKF75" s="75"/>
      <c r="QKG75" s="75"/>
      <c r="QKH75" s="75"/>
      <c r="QKI75" s="75"/>
      <c r="QKJ75" s="75"/>
      <c r="QKK75" s="75"/>
      <c r="QKL75" s="75"/>
      <c r="QKM75" s="75"/>
      <c r="QKN75" s="75"/>
      <c r="QKO75" s="75"/>
      <c r="QKP75" s="75"/>
      <c r="QKQ75" s="75"/>
      <c r="QKR75" s="75"/>
      <c r="QKS75" s="75"/>
      <c r="QKT75" s="75"/>
      <c r="QKU75" s="75"/>
      <c r="QKV75" s="75"/>
      <c r="QKW75" s="75"/>
      <c r="QKX75" s="75"/>
      <c r="QKY75" s="75"/>
      <c r="QKZ75" s="75"/>
      <c r="QLA75" s="75"/>
      <c r="QLB75" s="75"/>
      <c r="QLC75" s="75"/>
      <c r="QLD75" s="75"/>
      <c r="QLE75" s="75"/>
      <c r="QLF75" s="75"/>
      <c r="QLG75" s="75"/>
      <c r="QLH75" s="75"/>
      <c r="QLI75" s="75"/>
      <c r="QLJ75" s="75"/>
      <c r="QLK75" s="75"/>
      <c r="QLL75" s="75"/>
      <c r="QLM75" s="75"/>
      <c r="QLN75" s="75"/>
      <c r="QLO75" s="75"/>
      <c r="QLP75" s="75"/>
      <c r="QLQ75" s="75"/>
      <c r="QLR75" s="75"/>
      <c r="QLS75" s="75"/>
      <c r="QLT75" s="75"/>
      <c r="QLU75" s="75"/>
      <c r="QLV75" s="75"/>
      <c r="QLW75" s="75"/>
      <c r="QLX75" s="75"/>
      <c r="QLY75" s="75"/>
      <c r="QLZ75" s="75"/>
      <c r="QMA75" s="75"/>
      <c r="QMB75" s="75"/>
      <c r="QMC75" s="75"/>
      <c r="QMD75" s="75"/>
      <c r="QME75" s="75"/>
      <c r="QMF75" s="75"/>
      <c r="QMG75" s="75"/>
      <c r="QMH75" s="75"/>
      <c r="QMI75" s="75"/>
      <c r="QMJ75" s="75"/>
      <c r="QMK75" s="75"/>
      <c r="QML75" s="75"/>
      <c r="QMM75" s="75"/>
      <c r="QMN75" s="75"/>
      <c r="QMO75" s="75"/>
      <c r="QMP75" s="75"/>
      <c r="QMQ75" s="75"/>
      <c r="QMR75" s="75"/>
      <c r="QMS75" s="75"/>
      <c r="QMT75" s="75"/>
      <c r="QMU75" s="75"/>
      <c r="QMV75" s="75"/>
      <c r="QMW75" s="75"/>
      <c r="QMX75" s="75"/>
      <c r="QMY75" s="75"/>
      <c r="QMZ75" s="75"/>
      <c r="QNA75" s="75"/>
      <c r="QNB75" s="75"/>
      <c r="QNC75" s="75"/>
      <c r="QND75" s="75"/>
      <c r="QNE75" s="75"/>
      <c r="QNF75" s="75"/>
      <c r="QNG75" s="75"/>
      <c r="QNH75" s="75"/>
      <c r="QNI75" s="75"/>
      <c r="QNJ75" s="75"/>
      <c r="QNK75" s="75"/>
      <c r="QNL75" s="75"/>
      <c r="QNM75" s="75"/>
      <c r="QNN75" s="75"/>
      <c r="QNO75" s="75"/>
      <c r="QNP75" s="75"/>
      <c r="QNQ75" s="75"/>
      <c r="QNR75" s="75"/>
      <c r="QNS75" s="75"/>
      <c r="QNT75" s="75"/>
      <c r="QNU75" s="75"/>
      <c r="QNV75" s="75"/>
      <c r="QNW75" s="75"/>
      <c r="QNX75" s="75"/>
      <c r="QNY75" s="75"/>
      <c r="QNZ75" s="75"/>
      <c r="QOA75" s="75"/>
      <c r="QOB75" s="75"/>
      <c r="QOC75" s="75"/>
      <c r="QOD75" s="75"/>
      <c r="QOE75" s="75"/>
      <c r="QOF75" s="75"/>
      <c r="QOG75" s="75"/>
      <c r="QOH75" s="75"/>
      <c r="QOI75" s="75"/>
      <c r="QOJ75" s="75"/>
      <c r="QOK75" s="75"/>
      <c r="QOL75" s="75"/>
      <c r="QOM75" s="75"/>
      <c r="QON75" s="75"/>
      <c r="QOO75" s="75"/>
      <c r="QOP75" s="75"/>
      <c r="QOQ75" s="75"/>
      <c r="QOR75" s="75"/>
      <c r="QOS75" s="75"/>
      <c r="QOT75" s="75"/>
      <c r="QOU75" s="75"/>
      <c r="QOV75" s="75"/>
      <c r="QOW75" s="75"/>
      <c r="QOX75" s="75"/>
      <c r="QOY75" s="75"/>
      <c r="QOZ75" s="75"/>
      <c r="QPA75" s="75"/>
      <c r="QPB75" s="75"/>
      <c r="QPC75" s="75"/>
      <c r="QPD75" s="75"/>
      <c r="QPE75" s="75"/>
      <c r="QPF75" s="75"/>
      <c r="QPG75" s="75"/>
      <c r="QPH75" s="75"/>
      <c r="QPI75" s="75"/>
      <c r="QPJ75" s="75"/>
      <c r="QPK75" s="75"/>
      <c r="QPL75" s="75"/>
      <c r="QPM75" s="75"/>
      <c r="QPN75" s="75"/>
      <c r="QPO75" s="75"/>
      <c r="QPP75" s="75"/>
      <c r="QPQ75" s="75"/>
      <c r="QPR75" s="75"/>
      <c r="QPS75" s="75"/>
      <c r="QPT75" s="75"/>
      <c r="QPU75" s="75"/>
      <c r="QPV75" s="75"/>
      <c r="QPW75" s="75"/>
      <c r="QPX75" s="75"/>
      <c r="QPY75" s="75"/>
      <c r="QPZ75" s="75"/>
      <c r="QQA75" s="75"/>
      <c r="QQB75" s="75"/>
      <c r="QQC75" s="75"/>
      <c r="QQD75" s="75"/>
      <c r="QQE75" s="75"/>
      <c r="QQF75" s="75"/>
      <c r="QQG75" s="75"/>
      <c r="QQH75" s="75"/>
      <c r="QQI75" s="75"/>
      <c r="QQJ75" s="75"/>
      <c r="QQK75" s="75"/>
      <c r="QQL75" s="75"/>
      <c r="QQM75" s="75"/>
      <c r="QQN75" s="75"/>
      <c r="QQO75" s="75"/>
      <c r="QQP75" s="75"/>
      <c r="QQQ75" s="75"/>
      <c r="QQR75" s="75"/>
      <c r="QQS75" s="75"/>
      <c r="QQT75" s="75"/>
      <c r="QQU75" s="75"/>
      <c r="QQV75" s="75"/>
      <c r="QQW75" s="75"/>
      <c r="QQX75" s="75"/>
      <c r="QQY75" s="75"/>
      <c r="QQZ75" s="75"/>
      <c r="QRA75" s="75"/>
      <c r="QRB75" s="75"/>
      <c r="QRC75" s="75"/>
      <c r="QRD75" s="75"/>
      <c r="QRE75" s="75"/>
      <c r="QRF75" s="75"/>
      <c r="QRG75" s="75"/>
      <c r="QRH75" s="75"/>
      <c r="QRI75" s="75"/>
      <c r="QRJ75" s="75"/>
      <c r="QRK75" s="75"/>
      <c r="QRL75" s="75"/>
      <c r="QRM75" s="75"/>
      <c r="QRN75" s="75"/>
      <c r="QRO75" s="75"/>
      <c r="QRP75" s="75"/>
      <c r="QRQ75" s="75"/>
      <c r="QRR75" s="75"/>
      <c r="QRS75" s="75"/>
      <c r="QRT75" s="75"/>
      <c r="QRU75" s="75"/>
      <c r="QRV75" s="75"/>
      <c r="QRW75" s="75"/>
      <c r="QRX75" s="75"/>
      <c r="QRY75" s="75"/>
      <c r="QRZ75" s="75"/>
      <c r="QSA75" s="75"/>
      <c r="QSB75" s="75"/>
      <c r="QSC75" s="75"/>
      <c r="QSD75" s="75"/>
      <c r="QSE75" s="75"/>
      <c r="QSF75" s="75"/>
      <c r="QSG75" s="75"/>
      <c r="QSH75" s="75"/>
      <c r="QSI75" s="75"/>
      <c r="QSJ75" s="75"/>
      <c r="QSK75" s="75"/>
      <c r="QSL75" s="75"/>
      <c r="QSM75" s="75"/>
      <c r="QSN75" s="75"/>
      <c r="QSO75" s="75"/>
      <c r="QSP75" s="75"/>
      <c r="QSQ75" s="75"/>
      <c r="QSR75" s="75"/>
      <c r="QSS75" s="75"/>
      <c r="QST75" s="75"/>
      <c r="QSU75" s="75"/>
      <c r="QSV75" s="75"/>
      <c r="QSW75" s="75"/>
      <c r="QSX75" s="75"/>
      <c r="QSY75" s="75"/>
      <c r="QSZ75" s="75"/>
      <c r="QTA75" s="75"/>
      <c r="QTB75" s="75"/>
      <c r="QTC75" s="75"/>
      <c r="QTD75" s="75"/>
      <c r="QTE75" s="75"/>
      <c r="QTF75" s="75"/>
      <c r="QTG75" s="75"/>
      <c r="QTH75" s="75"/>
      <c r="QTI75" s="75"/>
      <c r="QTJ75" s="75"/>
      <c r="QTK75" s="75"/>
      <c r="QTL75" s="75"/>
      <c r="QTM75" s="75"/>
      <c r="QTN75" s="75"/>
      <c r="QTO75" s="75"/>
      <c r="QTP75" s="75"/>
      <c r="QTQ75" s="75"/>
      <c r="QTR75" s="75"/>
      <c r="QTS75" s="75"/>
      <c r="QTT75" s="75"/>
      <c r="QTU75" s="75"/>
      <c r="QTV75" s="75"/>
      <c r="QTW75" s="75"/>
      <c r="QTX75" s="75"/>
      <c r="QTY75" s="75"/>
      <c r="QTZ75" s="75"/>
      <c r="QUA75" s="75"/>
      <c r="QUB75" s="75"/>
      <c r="QUC75" s="75"/>
      <c r="QUD75" s="75"/>
      <c r="QUE75" s="75"/>
      <c r="QUF75" s="75"/>
      <c r="QUG75" s="75"/>
      <c r="QUH75" s="75"/>
      <c r="QUI75" s="75"/>
      <c r="QUJ75" s="75"/>
      <c r="QUK75" s="75"/>
      <c r="QUL75" s="75"/>
      <c r="QUM75" s="75"/>
      <c r="QUN75" s="75"/>
      <c r="QUO75" s="75"/>
      <c r="QUP75" s="75"/>
      <c r="QUQ75" s="75"/>
      <c r="QUR75" s="75"/>
      <c r="QUS75" s="75"/>
      <c r="QUT75" s="75"/>
      <c r="QUU75" s="75"/>
      <c r="QUV75" s="75"/>
      <c r="QUW75" s="75"/>
      <c r="QUX75" s="75"/>
      <c r="QUY75" s="75"/>
      <c r="QUZ75" s="75"/>
      <c r="QVA75" s="75"/>
      <c r="QVB75" s="75"/>
      <c r="QVC75" s="75"/>
      <c r="QVD75" s="75"/>
      <c r="QVE75" s="75"/>
      <c r="QVF75" s="75"/>
      <c r="QVG75" s="75"/>
      <c r="QVH75" s="75"/>
      <c r="QVI75" s="75"/>
      <c r="QVJ75" s="75"/>
      <c r="QVK75" s="75"/>
      <c r="QVL75" s="75"/>
      <c r="QVM75" s="75"/>
      <c r="QVN75" s="75"/>
      <c r="QVO75" s="75"/>
      <c r="QVP75" s="75"/>
      <c r="QVQ75" s="75"/>
      <c r="QVR75" s="75"/>
      <c r="QVS75" s="75"/>
      <c r="QVT75" s="75"/>
      <c r="QVU75" s="75"/>
      <c r="QVV75" s="75"/>
      <c r="QVW75" s="75"/>
      <c r="QVX75" s="75"/>
      <c r="QVY75" s="75"/>
      <c r="QVZ75" s="75"/>
      <c r="QWA75" s="75"/>
      <c r="QWB75" s="75"/>
      <c r="QWC75" s="75"/>
      <c r="QWD75" s="75"/>
      <c r="QWE75" s="75"/>
      <c r="QWF75" s="75"/>
      <c r="QWG75" s="75"/>
      <c r="QWH75" s="75"/>
      <c r="QWI75" s="75"/>
      <c r="QWJ75" s="75"/>
      <c r="QWK75" s="75"/>
      <c r="QWL75" s="75"/>
      <c r="QWM75" s="75"/>
      <c r="QWN75" s="75"/>
      <c r="QWO75" s="75"/>
      <c r="QWP75" s="75"/>
      <c r="QWQ75" s="75"/>
      <c r="QWR75" s="75"/>
      <c r="QWS75" s="75"/>
      <c r="QWT75" s="75"/>
      <c r="QWU75" s="75"/>
      <c r="QWV75" s="75"/>
      <c r="QWW75" s="75"/>
      <c r="QWX75" s="75"/>
      <c r="QWY75" s="75"/>
      <c r="QWZ75" s="75"/>
      <c r="QXA75" s="75"/>
      <c r="QXB75" s="75"/>
      <c r="QXC75" s="75"/>
      <c r="QXD75" s="75"/>
      <c r="QXE75" s="75"/>
      <c r="QXF75" s="75"/>
      <c r="QXG75" s="75"/>
      <c r="QXH75" s="75"/>
      <c r="QXI75" s="75"/>
      <c r="QXJ75" s="75"/>
      <c r="QXK75" s="75"/>
      <c r="QXL75" s="75"/>
      <c r="QXM75" s="75"/>
      <c r="QXN75" s="75"/>
      <c r="QXO75" s="75"/>
      <c r="QXP75" s="75"/>
      <c r="QXQ75" s="75"/>
      <c r="QXR75" s="75"/>
      <c r="QXS75" s="75"/>
      <c r="QXT75" s="75"/>
      <c r="QXU75" s="75"/>
      <c r="QXV75" s="75"/>
      <c r="QXW75" s="75"/>
      <c r="QXX75" s="75"/>
      <c r="QXY75" s="75"/>
      <c r="QXZ75" s="75"/>
      <c r="QYA75" s="75"/>
      <c r="QYB75" s="75"/>
      <c r="QYC75" s="75"/>
      <c r="QYD75" s="75"/>
      <c r="QYE75" s="75"/>
      <c r="QYF75" s="75"/>
      <c r="QYG75" s="75"/>
      <c r="QYH75" s="75"/>
      <c r="QYI75" s="75"/>
      <c r="QYJ75" s="75"/>
      <c r="QYK75" s="75"/>
      <c r="QYL75" s="75"/>
      <c r="QYM75" s="75"/>
      <c r="QYN75" s="75"/>
      <c r="QYO75" s="75"/>
      <c r="QYP75" s="75"/>
      <c r="QYQ75" s="75"/>
      <c r="QYR75" s="75"/>
      <c r="QYS75" s="75"/>
      <c r="QYT75" s="75"/>
      <c r="QYU75" s="75"/>
      <c r="QYV75" s="75"/>
      <c r="QYW75" s="75"/>
      <c r="QYX75" s="75"/>
      <c r="QYY75" s="75"/>
      <c r="QYZ75" s="75"/>
      <c r="QZA75" s="75"/>
      <c r="QZB75" s="75"/>
      <c r="QZC75" s="75"/>
      <c r="QZD75" s="75"/>
      <c r="QZE75" s="75"/>
      <c r="QZF75" s="75"/>
      <c r="QZG75" s="75"/>
      <c r="QZH75" s="75"/>
      <c r="QZI75" s="75"/>
      <c r="QZJ75" s="75"/>
      <c r="QZK75" s="75"/>
      <c r="QZL75" s="75"/>
      <c r="QZM75" s="75"/>
      <c r="QZN75" s="75"/>
      <c r="QZO75" s="75"/>
      <c r="QZP75" s="75"/>
      <c r="QZQ75" s="75"/>
      <c r="QZR75" s="75"/>
      <c r="QZS75" s="75"/>
      <c r="QZT75" s="75"/>
      <c r="QZU75" s="75"/>
      <c r="QZV75" s="75"/>
      <c r="QZW75" s="75"/>
      <c r="QZX75" s="75"/>
      <c r="QZY75" s="75"/>
      <c r="QZZ75" s="75"/>
      <c r="RAA75" s="75"/>
      <c r="RAB75" s="75"/>
      <c r="RAC75" s="75"/>
      <c r="RAD75" s="75"/>
      <c r="RAE75" s="75"/>
      <c r="RAF75" s="75"/>
      <c r="RAG75" s="75"/>
      <c r="RAH75" s="75"/>
      <c r="RAI75" s="75"/>
      <c r="RAJ75" s="75"/>
      <c r="RAK75" s="75"/>
      <c r="RAL75" s="75"/>
      <c r="RAM75" s="75"/>
      <c r="RAN75" s="75"/>
      <c r="RAO75" s="75"/>
      <c r="RAP75" s="75"/>
      <c r="RAQ75" s="75"/>
      <c r="RAR75" s="75"/>
      <c r="RAS75" s="75"/>
      <c r="RAT75" s="75"/>
      <c r="RAU75" s="75"/>
      <c r="RAV75" s="75"/>
      <c r="RAW75" s="75"/>
      <c r="RAX75" s="75"/>
      <c r="RAY75" s="75"/>
      <c r="RAZ75" s="75"/>
      <c r="RBA75" s="75"/>
      <c r="RBB75" s="75"/>
      <c r="RBC75" s="75"/>
      <c r="RBD75" s="75"/>
      <c r="RBE75" s="75"/>
      <c r="RBF75" s="75"/>
      <c r="RBG75" s="75"/>
      <c r="RBH75" s="75"/>
      <c r="RBI75" s="75"/>
      <c r="RBJ75" s="75"/>
      <c r="RBK75" s="75"/>
      <c r="RBL75" s="75"/>
      <c r="RBM75" s="75"/>
      <c r="RBN75" s="75"/>
      <c r="RBO75" s="75"/>
      <c r="RBP75" s="75"/>
      <c r="RBQ75" s="75"/>
      <c r="RBR75" s="75"/>
      <c r="RBS75" s="75"/>
      <c r="RBT75" s="75"/>
      <c r="RBU75" s="75"/>
      <c r="RBV75" s="75"/>
      <c r="RBW75" s="75"/>
      <c r="RBX75" s="75"/>
      <c r="RBY75" s="75"/>
      <c r="RBZ75" s="75"/>
      <c r="RCA75" s="75"/>
      <c r="RCB75" s="75"/>
      <c r="RCC75" s="75"/>
      <c r="RCD75" s="75"/>
      <c r="RCE75" s="75"/>
      <c r="RCF75" s="75"/>
      <c r="RCG75" s="75"/>
      <c r="RCH75" s="75"/>
      <c r="RCI75" s="75"/>
      <c r="RCJ75" s="75"/>
      <c r="RCK75" s="75"/>
      <c r="RCL75" s="75"/>
      <c r="RCM75" s="75"/>
      <c r="RCN75" s="75"/>
      <c r="RCO75" s="75"/>
      <c r="RCP75" s="75"/>
      <c r="RCQ75" s="75"/>
      <c r="RCR75" s="75"/>
      <c r="RCS75" s="75"/>
      <c r="RCT75" s="75"/>
      <c r="RCU75" s="75"/>
      <c r="RCV75" s="75"/>
      <c r="RCW75" s="75"/>
      <c r="RCX75" s="75"/>
      <c r="RCY75" s="75"/>
      <c r="RCZ75" s="75"/>
      <c r="RDA75" s="75"/>
      <c r="RDB75" s="75"/>
      <c r="RDC75" s="75"/>
      <c r="RDD75" s="75"/>
      <c r="RDE75" s="75"/>
      <c r="RDF75" s="75"/>
      <c r="RDG75" s="75"/>
      <c r="RDH75" s="75"/>
      <c r="RDI75" s="75"/>
      <c r="RDJ75" s="75"/>
      <c r="RDK75" s="75"/>
      <c r="RDL75" s="75"/>
      <c r="RDM75" s="75"/>
      <c r="RDN75" s="75"/>
      <c r="RDO75" s="75"/>
      <c r="RDP75" s="75"/>
      <c r="RDQ75" s="75"/>
      <c r="RDR75" s="75"/>
      <c r="RDS75" s="75"/>
      <c r="RDT75" s="75"/>
      <c r="RDU75" s="75"/>
      <c r="RDV75" s="75"/>
      <c r="RDW75" s="75"/>
      <c r="RDX75" s="75"/>
      <c r="RDY75" s="75"/>
      <c r="RDZ75" s="75"/>
      <c r="REA75" s="75"/>
      <c r="REB75" s="75"/>
      <c r="REC75" s="75"/>
      <c r="RED75" s="75"/>
      <c r="REE75" s="75"/>
      <c r="REF75" s="75"/>
      <c r="REG75" s="75"/>
      <c r="REH75" s="75"/>
      <c r="REI75" s="75"/>
      <c r="REJ75" s="75"/>
      <c r="REK75" s="75"/>
      <c r="REL75" s="75"/>
      <c r="REM75" s="75"/>
      <c r="REN75" s="75"/>
      <c r="REO75" s="75"/>
      <c r="REP75" s="75"/>
      <c r="REQ75" s="75"/>
      <c r="RER75" s="75"/>
      <c r="RES75" s="75"/>
      <c r="RET75" s="75"/>
      <c r="REU75" s="75"/>
      <c r="REV75" s="75"/>
      <c r="REW75" s="75"/>
      <c r="REX75" s="75"/>
      <c r="REY75" s="75"/>
      <c r="REZ75" s="75"/>
      <c r="RFA75" s="75"/>
      <c r="RFB75" s="75"/>
      <c r="RFC75" s="75"/>
      <c r="RFD75" s="75"/>
      <c r="RFE75" s="75"/>
      <c r="RFF75" s="75"/>
      <c r="RFG75" s="75"/>
      <c r="RFH75" s="75"/>
      <c r="RFI75" s="75"/>
      <c r="RFJ75" s="75"/>
      <c r="RFK75" s="75"/>
      <c r="RFL75" s="75"/>
      <c r="RFM75" s="75"/>
      <c r="RFN75" s="75"/>
      <c r="RFO75" s="75"/>
      <c r="RFP75" s="75"/>
      <c r="RFQ75" s="75"/>
      <c r="RFR75" s="75"/>
      <c r="RFS75" s="75"/>
      <c r="RFT75" s="75"/>
      <c r="RFU75" s="75"/>
      <c r="RFV75" s="75"/>
      <c r="RFW75" s="75"/>
      <c r="RFX75" s="75"/>
      <c r="RFY75" s="75"/>
      <c r="RFZ75" s="75"/>
      <c r="RGA75" s="75"/>
      <c r="RGB75" s="75"/>
      <c r="RGC75" s="75"/>
      <c r="RGD75" s="75"/>
      <c r="RGE75" s="75"/>
      <c r="RGF75" s="75"/>
      <c r="RGG75" s="75"/>
      <c r="RGH75" s="75"/>
      <c r="RGI75" s="75"/>
      <c r="RGJ75" s="75"/>
      <c r="RGK75" s="75"/>
      <c r="RGL75" s="75"/>
      <c r="RGM75" s="75"/>
      <c r="RGN75" s="75"/>
      <c r="RGO75" s="75"/>
      <c r="RGP75" s="75"/>
      <c r="RGQ75" s="75"/>
      <c r="RGR75" s="75"/>
      <c r="RGS75" s="75"/>
      <c r="RGT75" s="75"/>
      <c r="RGU75" s="75"/>
      <c r="RGV75" s="75"/>
      <c r="RGW75" s="75"/>
      <c r="RGX75" s="75"/>
      <c r="RGY75" s="75"/>
      <c r="RGZ75" s="75"/>
      <c r="RHA75" s="75"/>
      <c r="RHB75" s="75"/>
      <c r="RHC75" s="75"/>
      <c r="RHD75" s="75"/>
      <c r="RHE75" s="75"/>
      <c r="RHF75" s="75"/>
      <c r="RHG75" s="75"/>
      <c r="RHH75" s="75"/>
      <c r="RHI75" s="75"/>
      <c r="RHJ75" s="75"/>
      <c r="RHK75" s="75"/>
      <c r="RHL75" s="75"/>
      <c r="RHM75" s="75"/>
      <c r="RHN75" s="75"/>
      <c r="RHO75" s="75"/>
      <c r="RHP75" s="75"/>
      <c r="RHQ75" s="75"/>
      <c r="RHR75" s="75"/>
      <c r="RHS75" s="75"/>
      <c r="RHT75" s="75"/>
      <c r="RHU75" s="75"/>
      <c r="RHV75" s="75"/>
      <c r="RHW75" s="75"/>
      <c r="RHX75" s="75"/>
      <c r="RHY75" s="75"/>
      <c r="RHZ75" s="75"/>
      <c r="RIA75" s="75"/>
      <c r="RIB75" s="75"/>
      <c r="RIC75" s="75"/>
      <c r="RID75" s="75"/>
      <c r="RIE75" s="75"/>
      <c r="RIF75" s="75"/>
      <c r="RIG75" s="75"/>
      <c r="RIH75" s="75"/>
      <c r="RII75" s="75"/>
      <c r="RIJ75" s="75"/>
      <c r="RIK75" s="75"/>
      <c r="RIL75" s="75"/>
      <c r="RIM75" s="75"/>
      <c r="RIN75" s="75"/>
      <c r="RIO75" s="75"/>
      <c r="RIP75" s="75"/>
      <c r="RIQ75" s="75"/>
      <c r="RIR75" s="75"/>
      <c r="RIS75" s="75"/>
      <c r="RIT75" s="75"/>
      <c r="RIU75" s="75"/>
      <c r="RIV75" s="75"/>
      <c r="RIW75" s="75"/>
      <c r="RIX75" s="75"/>
      <c r="RIY75" s="75"/>
      <c r="RIZ75" s="75"/>
      <c r="RJA75" s="75"/>
      <c r="RJB75" s="75"/>
      <c r="RJC75" s="75"/>
      <c r="RJD75" s="75"/>
      <c r="RJE75" s="75"/>
      <c r="RJF75" s="75"/>
      <c r="RJG75" s="75"/>
      <c r="RJH75" s="75"/>
      <c r="RJI75" s="75"/>
      <c r="RJJ75" s="75"/>
      <c r="RJK75" s="75"/>
      <c r="RJL75" s="75"/>
      <c r="RJM75" s="75"/>
      <c r="RJN75" s="75"/>
      <c r="RJO75" s="75"/>
      <c r="RJP75" s="75"/>
      <c r="RJQ75" s="75"/>
      <c r="RJR75" s="75"/>
      <c r="RJS75" s="75"/>
      <c r="RJT75" s="75"/>
      <c r="RJU75" s="75"/>
      <c r="RJV75" s="75"/>
      <c r="RJW75" s="75"/>
      <c r="RJX75" s="75"/>
      <c r="RJY75" s="75"/>
      <c r="RJZ75" s="75"/>
      <c r="RKA75" s="75"/>
      <c r="RKB75" s="75"/>
      <c r="RKC75" s="75"/>
      <c r="RKD75" s="75"/>
      <c r="RKE75" s="75"/>
      <c r="RKF75" s="75"/>
      <c r="RKG75" s="75"/>
      <c r="RKH75" s="75"/>
      <c r="RKI75" s="75"/>
      <c r="RKJ75" s="75"/>
      <c r="RKK75" s="75"/>
      <c r="RKL75" s="75"/>
      <c r="RKM75" s="75"/>
      <c r="RKN75" s="75"/>
      <c r="RKO75" s="75"/>
      <c r="RKP75" s="75"/>
      <c r="RKQ75" s="75"/>
      <c r="RKR75" s="75"/>
      <c r="RKS75" s="75"/>
      <c r="RKT75" s="75"/>
      <c r="RKU75" s="75"/>
      <c r="RKV75" s="75"/>
      <c r="RKW75" s="75"/>
      <c r="RKX75" s="75"/>
      <c r="RKY75" s="75"/>
      <c r="RKZ75" s="75"/>
      <c r="RLA75" s="75"/>
      <c r="RLB75" s="75"/>
      <c r="RLC75" s="75"/>
      <c r="RLD75" s="75"/>
      <c r="RLE75" s="75"/>
      <c r="RLF75" s="75"/>
      <c r="RLG75" s="75"/>
      <c r="RLH75" s="75"/>
      <c r="RLI75" s="75"/>
      <c r="RLJ75" s="75"/>
      <c r="RLK75" s="75"/>
      <c r="RLL75" s="75"/>
      <c r="RLM75" s="75"/>
      <c r="RLN75" s="75"/>
      <c r="RLO75" s="75"/>
      <c r="RLP75" s="75"/>
      <c r="RLQ75" s="75"/>
      <c r="RLR75" s="75"/>
      <c r="RLS75" s="75"/>
      <c r="RLT75" s="75"/>
      <c r="RLU75" s="75"/>
      <c r="RLV75" s="75"/>
      <c r="RLW75" s="75"/>
      <c r="RLX75" s="75"/>
      <c r="RLY75" s="75"/>
      <c r="RLZ75" s="75"/>
      <c r="RMA75" s="75"/>
      <c r="RMB75" s="75"/>
      <c r="RMC75" s="75"/>
      <c r="RMD75" s="75"/>
      <c r="RME75" s="75"/>
      <c r="RMF75" s="75"/>
      <c r="RMG75" s="75"/>
      <c r="RMH75" s="75"/>
      <c r="RMI75" s="75"/>
      <c r="RMJ75" s="75"/>
      <c r="RMK75" s="75"/>
      <c r="RML75" s="75"/>
      <c r="RMM75" s="75"/>
      <c r="RMN75" s="75"/>
      <c r="RMO75" s="75"/>
      <c r="RMP75" s="75"/>
      <c r="RMQ75" s="75"/>
      <c r="RMR75" s="75"/>
      <c r="RMS75" s="75"/>
      <c r="RMT75" s="75"/>
      <c r="RMU75" s="75"/>
      <c r="RMV75" s="75"/>
      <c r="RMW75" s="75"/>
      <c r="RMX75" s="75"/>
      <c r="RMY75" s="75"/>
      <c r="RMZ75" s="75"/>
      <c r="RNA75" s="75"/>
      <c r="RNB75" s="75"/>
      <c r="RNC75" s="75"/>
      <c r="RND75" s="75"/>
      <c r="RNE75" s="75"/>
      <c r="RNF75" s="75"/>
      <c r="RNG75" s="75"/>
      <c r="RNH75" s="75"/>
      <c r="RNI75" s="75"/>
      <c r="RNJ75" s="75"/>
      <c r="RNK75" s="75"/>
      <c r="RNL75" s="75"/>
      <c r="RNM75" s="75"/>
      <c r="RNN75" s="75"/>
      <c r="RNO75" s="75"/>
      <c r="RNP75" s="75"/>
      <c r="RNQ75" s="75"/>
      <c r="RNR75" s="75"/>
      <c r="RNS75" s="75"/>
      <c r="RNT75" s="75"/>
      <c r="RNU75" s="75"/>
      <c r="RNV75" s="75"/>
      <c r="RNW75" s="75"/>
      <c r="RNX75" s="75"/>
      <c r="RNY75" s="75"/>
      <c r="RNZ75" s="75"/>
      <c r="ROA75" s="75"/>
      <c r="ROB75" s="75"/>
      <c r="ROC75" s="75"/>
      <c r="ROD75" s="75"/>
      <c r="ROE75" s="75"/>
      <c r="ROF75" s="75"/>
      <c r="ROG75" s="75"/>
      <c r="ROH75" s="75"/>
      <c r="ROI75" s="75"/>
      <c r="ROJ75" s="75"/>
      <c r="ROK75" s="75"/>
      <c r="ROL75" s="75"/>
      <c r="ROM75" s="75"/>
      <c r="RON75" s="75"/>
      <c r="ROO75" s="75"/>
      <c r="ROP75" s="75"/>
      <c r="ROQ75" s="75"/>
      <c r="ROR75" s="75"/>
      <c r="ROS75" s="75"/>
      <c r="ROT75" s="75"/>
      <c r="ROU75" s="75"/>
      <c r="ROV75" s="75"/>
      <c r="ROW75" s="75"/>
      <c r="ROX75" s="75"/>
      <c r="ROY75" s="75"/>
      <c r="ROZ75" s="75"/>
      <c r="RPA75" s="75"/>
      <c r="RPB75" s="75"/>
      <c r="RPC75" s="75"/>
      <c r="RPD75" s="75"/>
      <c r="RPE75" s="75"/>
      <c r="RPF75" s="75"/>
      <c r="RPG75" s="75"/>
      <c r="RPH75" s="75"/>
      <c r="RPI75" s="75"/>
      <c r="RPJ75" s="75"/>
      <c r="RPK75" s="75"/>
      <c r="RPL75" s="75"/>
      <c r="RPM75" s="75"/>
      <c r="RPN75" s="75"/>
      <c r="RPO75" s="75"/>
      <c r="RPP75" s="75"/>
      <c r="RPQ75" s="75"/>
      <c r="RPR75" s="75"/>
      <c r="RPS75" s="75"/>
      <c r="RPT75" s="75"/>
      <c r="RPU75" s="75"/>
      <c r="RPV75" s="75"/>
      <c r="RPW75" s="75"/>
      <c r="RPX75" s="75"/>
      <c r="RPY75" s="75"/>
      <c r="RPZ75" s="75"/>
      <c r="RQA75" s="75"/>
      <c r="RQB75" s="75"/>
      <c r="RQC75" s="75"/>
      <c r="RQD75" s="75"/>
      <c r="RQE75" s="75"/>
      <c r="RQF75" s="75"/>
      <c r="RQG75" s="75"/>
      <c r="RQH75" s="75"/>
      <c r="RQI75" s="75"/>
      <c r="RQJ75" s="75"/>
      <c r="RQK75" s="75"/>
      <c r="RQL75" s="75"/>
      <c r="RQM75" s="75"/>
      <c r="RQN75" s="75"/>
      <c r="RQO75" s="75"/>
      <c r="RQP75" s="75"/>
      <c r="RQQ75" s="75"/>
      <c r="RQR75" s="75"/>
      <c r="RQS75" s="75"/>
      <c r="RQT75" s="75"/>
      <c r="RQU75" s="75"/>
      <c r="RQV75" s="75"/>
      <c r="RQW75" s="75"/>
      <c r="RQX75" s="75"/>
      <c r="RQY75" s="75"/>
      <c r="RQZ75" s="75"/>
      <c r="RRA75" s="75"/>
      <c r="RRB75" s="75"/>
      <c r="RRC75" s="75"/>
      <c r="RRD75" s="75"/>
      <c r="RRE75" s="75"/>
      <c r="RRF75" s="75"/>
      <c r="RRG75" s="75"/>
      <c r="RRH75" s="75"/>
      <c r="RRI75" s="75"/>
      <c r="RRJ75" s="75"/>
      <c r="RRK75" s="75"/>
      <c r="RRL75" s="75"/>
      <c r="RRM75" s="75"/>
      <c r="RRN75" s="75"/>
      <c r="RRO75" s="75"/>
      <c r="RRP75" s="75"/>
      <c r="RRQ75" s="75"/>
      <c r="RRR75" s="75"/>
      <c r="RRS75" s="75"/>
      <c r="RRT75" s="75"/>
      <c r="RRU75" s="75"/>
      <c r="RRV75" s="75"/>
      <c r="RRW75" s="75"/>
      <c r="RRX75" s="75"/>
      <c r="RRY75" s="75"/>
      <c r="RRZ75" s="75"/>
      <c r="RSA75" s="75"/>
      <c r="RSB75" s="75"/>
      <c r="RSC75" s="75"/>
      <c r="RSD75" s="75"/>
      <c r="RSE75" s="75"/>
      <c r="RSF75" s="75"/>
      <c r="RSG75" s="75"/>
      <c r="RSH75" s="75"/>
      <c r="RSI75" s="75"/>
      <c r="RSJ75" s="75"/>
      <c r="RSK75" s="75"/>
      <c r="RSL75" s="75"/>
      <c r="RSM75" s="75"/>
      <c r="RSN75" s="75"/>
      <c r="RSO75" s="75"/>
      <c r="RSP75" s="75"/>
      <c r="RSQ75" s="75"/>
      <c r="RSR75" s="75"/>
      <c r="RSS75" s="75"/>
      <c r="RST75" s="75"/>
      <c r="RSU75" s="75"/>
      <c r="RSV75" s="75"/>
      <c r="RSW75" s="75"/>
      <c r="RSX75" s="75"/>
      <c r="RSY75" s="75"/>
      <c r="RSZ75" s="75"/>
      <c r="RTA75" s="75"/>
      <c r="RTB75" s="75"/>
      <c r="RTC75" s="75"/>
      <c r="RTD75" s="75"/>
      <c r="RTE75" s="75"/>
      <c r="RTF75" s="75"/>
      <c r="RTG75" s="75"/>
      <c r="RTH75" s="75"/>
      <c r="RTI75" s="75"/>
      <c r="RTJ75" s="75"/>
      <c r="RTK75" s="75"/>
      <c r="RTL75" s="75"/>
      <c r="RTM75" s="75"/>
      <c r="RTN75" s="75"/>
      <c r="RTO75" s="75"/>
      <c r="RTP75" s="75"/>
      <c r="RTQ75" s="75"/>
      <c r="RTR75" s="75"/>
      <c r="RTS75" s="75"/>
      <c r="RTT75" s="75"/>
      <c r="RTU75" s="75"/>
      <c r="RTV75" s="75"/>
      <c r="RTW75" s="75"/>
      <c r="RTX75" s="75"/>
      <c r="RTY75" s="75"/>
      <c r="RTZ75" s="75"/>
      <c r="RUA75" s="75"/>
      <c r="RUB75" s="75"/>
      <c r="RUC75" s="75"/>
      <c r="RUD75" s="75"/>
      <c r="RUE75" s="75"/>
      <c r="RUF75" s="75"/>
      <c r="RUG75" s="75"/>
      <c r="RUH75" s="75"/>
      <c r="RUI75" s="75"/>
      <c r="RUJ75" s="75"/>
      <c r="RUK75" s="75"/>
      <c r="RUL75" s="75"/>
      <c r="RUM75" s="75"/>
      <c r="RUN75" s="75"/>
      <c r="RUO75" s="75"/>
      <c r="RUP75" s="75"/>
      <c r="RUQ75" s="75"/>
      <c r="RUR75" s="75"/>
      <c r="RUS75" s="75"/>
      <c r="RUT75" s="75"/>
      <c r="RUU75" s="75"/>
      <c r="RUV75" s="75"/>
      <c r="RUW75" s="75"/>
      <c r="RUX75" s="75"/>
      <c r="RUY75" s="75"/>
      <c r="RUZ75" s="75"/>
      <c r="RVA75" s="75"/>
      <c r="RVB75" s="75"/>
      <c r="RVC75" s="75"/>
      <c r="RVD75" s="75"/>
      <c r="RVE75" s="75"/>
      <c r="RVF75" s="75"/>
      <c r="RVG75" s="75"/>
      <c r="RVH75" s="75"/>
      <c r="RVI75" s="75"/>
      <c r="RVJ75" s="75"/>
      <c r="RVK75" s="75"/>
      <c r="RVL75" s="75"/>
      <c r="RVM75" s="75"/>
      <c r="RVN75" s="75"/>
      <c r="RVO75" s="75"/>
      <c r="RVP75" s="75"/>
      <c r="RVQ75" s="75"/>
      <c r="RVR75" s="75"/>
      <c r="RVS75" s="75"/>
      <c r="RVT75" s="75"/>
      <c r="RVU75" s="75"/>
      <c r="RVV75" s="75"/>
      <c r="RVW75" s="75"/>
      <c r="RVX75" s="75"/>
      <c r="RVY75" s="75"/>
      <c r="RVZ75" s="75"/>
      <c r="RWA75" s="75"/>
      <c r="RWB75" s="75"/>
      <c r="RWC75" s="75"/>
      <c r="RWD75" s="75"/>
      <c r="RWE75" s="75"/>
      <c r="RWF75" s="75"/>
      <c r="RWG75" s="75"/>
      <c r="RWH75" s="75"/>
      <c r="RWI75" s="75"/>
      <c r="RWJ75" s="75"/>
      <c r="RWK75" s="75"/>
      <c r="RWL75" s="75"/>
      <c r="RWM75" s="75"/>
      <c r="RWN75" s="75"/>
      <c r="RWO75" s="75"/>
      <c r="RWP75" s="75"/>
      <c r="RWQ75" s="75"/>
      <c r="RWR75" s="75"/>
      <c r="RWS75" s="75"/>
      <c r="RWT75" s="75"/>
      <c r="RWU75" s="75"/>
      <c r="RWV75" s="75"/>
      <c r="RWW75" s="75"/>
      <c r="RWX75" s="75"/>
      <c r="RWY75" s="75"/>
      <c r="RWZ75" s="75"/>
      <c r="RXA75" s="75"/>
      <c r="RXB75" s="75"/>
      <c r="RXC75" s="75"/>
      <c r="RXD75" s="75"/>
      <c r="RXE75" s="75"/>
      <c r="RXF75" s="75"/>
      <c r="RXG75" s="75"/>
      <c r="RXH75" s="75"/>
      <c r="RXI75" s="75"/>
      <c r="RXJ75" s="75"/>
      <c r="RXK75" s="75"/>
      <c r="RXL75" s="75"/>
      <c r="RXM75" s="75"/>
      <c r="RXN75" s="75"/>
      <c r="RXO75" s="75"/>
      <c r="RXP75" s="75"/>
      <c r="RXQ75" s="75"/>
      <c r="RXR75" s="75"/>
      <c r="RXS75" s="75"/>
      <c r="RXT75" s="75"/>
      <c r="RXU75" s="75"/>
      <c r="RXV75" s="75"/>
      <c r="RXW75" s="75"/>
      <c r="RXX75" s="75"/>
      <c r="RXY75" s="75"/>
      <c r="RXZ75" s="75"/>
      <c r="RYA75" s="75"/>
      <c r="RYB75" s="75"/>
      <c r="RYC75" s="75"/>
      <c r="RYD75" s="75"/>
      <c r="RYE75" s="75"/>
      <c r="RYF75" s="75"/>
      <c r="RYG75" s="75"/>
      <c r="RYH75" s="75"/>
      <c r="RYI75" s="75"/>
      <c r="RYJ75" s="75"/>
      <c r="RYK75" s="75"/>
      <c r="RYL75" s="75"/>
      <c r="RYM75" s="75"/>
      <c r="RYN75" s="75"/>
      <c r="RYO75" s="75"/>
      <c r="RYP75" s="75"/>
      <c r="RYQ75" s="75"/>
      <c r="RYR75" s="75"/>
      <c r="RYS75" s="75"/>
      <c r="RYT75" s="75"/>
      <c r="RYU75" s="75"/>
      <c r="RYV75" s="75"/>
      <c r="RYW75" s="75"/>
      <c r="RYX75" s="75"/>
      <c r="RYY75" s="75"/>
      <c r="RYZ75" s="75"/>
      <c r="RZA75" s="75"/>
      <c r="RZB75" s="75"/>
      <c r="RZC75" s="75"/>
      <c r="RZD75" s="75"/>
      <c r="RZE75" s="75"/>
      <c r="RZF75" s="75"/>
      <c r="RZG75" s="75"/>
      <c r="RZH75" s="75"/>
      <c r="RZI75" s="75"/>
      <c r="RZJ75" s="75"/>
      <c r="RZK75" s="75"/>
      <c r="RZL75" s="75"/>
      <c r="RZM75" s="75"/>
      <c r="RZN75" s="75"/>
      <c r="RZO75" s="75"/>
      <c r="RZP75" s="75"/>
      <c r="RZQ75" s="75"/>
      <c r="RZR75" s="75"/>
      <c r="RZS75" s="75"/>
      <c r="RZT75" s="75"/>
      <c r="RZU75" s="75"/>
      <c r="RZV75" s="75"/>
      <c r="RZW75" s="75"/>
      <c r="RZX75" s="75"/>
      <c r="RZY75" s="75"/>
      <c r="RZZ75" s="75"/>
      <c r="SAA75" s="75"/>
      <c r="SAB75" s="75"/>
      <c r="SAC75" s="75"/>
      <c r="SAD75" s="75"/>
      <c r="SAE75" s="75"/>
      <c r="SAF75" s="75"/>
      <c r="SAG75" s="75"/>
      <c r="SAH75" s="75"/>
      <c r="SAI75" s="75"/>
      <c r="SAJ75" s="75"/>
      <c r="SAK75" s="75"/>
      <c r="SAL75" s="75"/>
      <c r="SAM75" s="75"/>
      <c r="SAN75" s="75"/>
      <c r="SAO75" s="75"/>
      <c r="SAP75" s="75"/>
      <c r="SAQ75" s="75"/>
      <c r="SAR75" s="75"/>
      <c r="SAS75" s="75"/>
      <c r="SAT75" s="75"/>
      <c r="SAU75" s="75"/>
      <c r="SAV75" s="75"/>
      <c r="SAW75" s="75"/>
      <c r="SAX75" s="75"/>
      <c r="SAY75" s="75"/>
      <c r="SAZ75" s="75"/>
      <c r="SBA75" s="75"/>
      <c r="SBB75" s="75"/>
      <c r="SBC75" s="75"/>
      <c r="SBD75" s="75"/>
      <c r="SBE75" s="75"/>
      <c r="SBF75" s="75"/>
      <c r="SBG75" s="75"/>
      <c r="SBH75" s="75"/>
      <c r="SBI75" s="75"/>
      <c r="SBJ75" s="75"/>
      <c r="SBK75" s="75"/>
      <c r="SBL75" s="75"/>
      <c r="SBM75" s="75"/>
      <c r="SBN75" s="75"/>
      <c r="SBO75" s="75"/>
      <c r="SBP75" s="75"/>
      <c r="SBQ75" s="75"/>
      <c r="SBR75" s="75"/>
      <c r="SBS75" s="75"/>
      <c r="SBT75" s="75"/>
      <c r="SBU75" s="75"/>
      <c r="SBV75" s="75"/>
      <c r="SBW75" s="75"/>
      <c r="SBX75" s="75"/>
      <c r="SBY75" s="75"/>
      <c r="SBZ75" s="75"/>
      <c r="SCA75" s="75"/>
      <c r="SCB75" s="75"/>
      <c r="SCC75" s="75"/>
      <c r="SCD75" s="75"/>
      <c r="SCE75" s="75"/>
      <c r="SCF75" s="75"/>
      <c r="SCG75" s="75"/>
      <c r="SCH75" s="75"/>
      <c r="SCI75" s="75"/>
      <c r="SCJ75" s="75"/>
      <c r="SCK75" s="75"/>
      <c r="SCL75" s="75"/>
      <c r="SCM75" s="75"/>
      <c r="SCN75" s="75"/>
      <c r="SCO75" s="75"/>
      <c r="SCP75" s="75"/>
      <c r="SCQ75" s="75"/>
      <c r="SCR75" s="75"/>
      <c r="SCS75" s="75"/>
      <c r="SCT75" s="75"/>
      <c r="SCU75" s="75"/>
      <c r="SCV75" s="75"/>
      <c r="SCW75" s="75"/>
      <c r="SCX75" s="75"/>
      <c r="SCY75" s="75"/>
      <c r="SCZ75" s="75"/>
      <c r="SDA75" s="75"/>
      <c r="SDB75" s="75"/>
      <c r="SDC75" s="75"/>
      <c r="SDD75" s="75"/>
      <c r="SDE75" s="75"/>
      <c r="SDF75" s="75"/>
      <c r="SDG75" s="75"/>
      <c r="SDH75" s="75"/>
      <c r="SDI75" s="75"/>
      <c r="SDJ75" s="75"/>
      <c r="SDK75" s="75"/>
      <c r="SDL75" s="75"/>
      <c r="SDM75" s="75"/>
      <c r="SDN75" s="75"/>
      <c r="SDO75" s="75"/>
      <c r="SDP75" s="75"/>
      <c r="SDQ75" s="75"/>
      <c r="SDR75" s="75"/>
      <c r="SDS75" s="75"/>
      <c r="SDT75" s="75"/>
      <c r="SDU75" s="75"/>
      <c r="SDV75" s="75"/>
      <c r="SDW75" s="75"/>
      <c r="SDX75" s="75"/>
      <c r="SDY75" s="75"/>
      <c r="SDZ75" s="75"/>
      <c r="SEA75" s="75"/>
      <c r="SEB75" s="75"/>
      <c r="SEC75" s="75"/>
      <c r="SED75" s="75"/>
      <c r="SEE75" s="75"/>
      <c r="SEF75" s="75"/>
      <c r="SEG75" s="75"/>
      <c r="SEH75" s="75"/>
      <c r="SEI75" s="75"/>
      <c r="SEJ75" s="75"/>
      <c r="SEK75" s="75"/>
      <c r="SEL75" s="75"/>
      <c r="SEM75" s="75"/>
      <c r="SEN75" s="75"/>
      <c r="SEO75" s="75"/>
      <c r="SEP75" s="75"/>
      <c r="SEQ75" s="75"/>
      <c r="SER75" s="75"/>
      <c r="SES75" s="75"/>
      <c r="SET75" s="75"/>
      <c r="SEU75" s="75"/>
      <c r="SEV75" s="75"/>
      <c r="SEW75" s="75"/>
      <c r="SEX75" s="75"/>
      <c r="SEY75" s="75"/>
      <c r="SEZ75" s="75"/>
      <c r="SFA75" s="75"/>
      <c r="SFB75" s="75"/>
      <c r="SFC75" s="75"/>
      <c r="SFD75" s="75"/>
      <c r="SFE75" s="75"/>
      <c r="SFF75" s="75"/>
      <c r="SFG75" s="75"/>
      <c r="SFH75" s="75"/>
      <c r="SFI75" s="75"/>
      <c r="SFJ75" s="75"/>
      <c r="SFK75" s="75"/>
      <c r="SFL75" s="75"/>
      <c r="SFM75" s="75"/>
      <c r="SFN75" s="75"/>
      <c r="SFO75" s="75"/>
      <c r="SFP75" s="75"/>
      <c r="SFQ75" s="75"/>
      <c r="SFR75" s="75"/>
      <c r="SFS75" s="75"/>
      <c r="SFT75" s="75"/>
      <c r="SFU75" s="75"/>
      <c r="SFV75" s="75"/>
      <c r="SFW75" s="75"/>
      <c r="SFX75" s="75"/>
      <c r="SFY75" s="75"/>
      <c r="SFZ75" s="75"/>
      <c r="SGA75" s="75"/>
      <c r="SGB75" s="75"/>
      <c r="SGC75" s="75"/>
      <c r="SGD75" s="75"/>
      <c r="SGE75" s="75"/>
      <c r="SGF75" s="75"/>
      <c r="SGG75" s="75"/>
      <c r="SGH75" s="75"/>
      <c r="SGI75" s="75"/>
      <c r="SGJ75" s="75"/>
      <c r="SGK75" s="75"/>
      <c r="SGL75" s="75"/>
      <c r="SGM75" s="75"/>
      <c r="SGN75" s="75"/>
      <c r="SGO75" s="75"/>
      <c r="SGP75" s="75"/>
      <c r="SGQ75" s="75"/>
      <c r="SGR75" s="75"/>
      <c r="SGS75" s="75"/>
      <c r="SGT75" s="75"/>
      <c r="SGU75" s="75"/>
      <c r="SGV75" s="75"/>
      <c r="SGW75" s="75"/>
      <c r="SGX75" s="75"/>
      <c r="SGY75" s="75"/>
      <c r="SGZ75" s="75"/>
      <c r="SHA75" s="75"/>
      <c r="SHB75" s="75"/>
      <c r="SHC75" s="75"/>
      <c r="SHD75" s="75"/>
      <c r="SHE75" s="75"/>
      <c r="SHF75" s="75"/>
      <c r="SHG75" s="75"/>
      <c r="SHH75" s="75"/>
      <c r="SHI75" s="75"/>
      <c r="SHJ75" s="75"/>
      <c r="SHK75" s="75"/>
      <c r="SHL75" s="75"/>
      <c r="SHM75" s="75"/>
      <c r="SHN75" s="75"/>
      <c r="SHO75" s="75"/>
      <c r="SHP75" s="75"/>
      <c r="SHQ75" s="75"/>
      <c r="SHR75" s="75"/>
      <c r="SHS75" s="75"/>
      <c r="SHT75" s="75"/>
      <c r="SHU75" s="75"/>
      <c r="SHV75" s="75"/>
      <c r="SHW75" s="75"/>
      <c r="SHX75" s="75"/>
      <c r="SHY75" s="75"/>
      <c r="SHZ75" s="75"/>
      <c r="SIA75" s="75"/>
      <c r="SIB75" s="75"/>
      <c r="SIC75" s="75"/>
      <c r="SID75" s="75"/>
      <c r="SIE75" s="75"/>
      <c r="SIF75" s="75"/>
      <c r="SIG75" s="75"/>
      <c r="SIH75" s="75"/>
      <c r="SII75" s="75"/>
      <c r="SIJ75" s="75"/>
      <c r="SIK75" s="75"/>
      <c r="SIL75" s="75"/>
      <c r="SIM75" s="75"/>
      <c r="SIN75" s="75"/>
      <c r="SIO75" s="75"/>
      <c r="SIP75" s="75"/>
      <c r="SIQ75" s="75"/>
      <c r="SIR75" s="75"/>
      <c r="SIS75" s="75"/>
      <c r="SIT75" s="75"/>
      <c r="SIU75" s="75"/>
      <c r="SIV75" s="75"/>
      <c r="SIW75" s="75"/>
      <c r="SIX75" s="75"/>
      <c r="SIY75" s="75"/>
      <c r="SIZ75" s="75"/>
      <c r="SJA75" s="75"/>
      <c r="SJB75" s="75"/>
      <c r="SJC75" s="75"/>
      <c r="SJD75" s="75"/>
      <c r="SJE75" s="75"/>
      <c r="SJF75" s="75"/>
      <c r="SJG75" s="75"/>
      <c r="SJH75" s="75"/>
      <c r="SJI75" s="75"/>
      <c r="SJJ75" s="75"/>
      <c r="SJK75" s="75"/>
      <c r="SJL75" s="75"/>
      <c r="SJM75" s="75"/>
      <c r="SJN75" s="75"/>
      <c r="SJO75" s="75"/>
      <c r="SJP75" s="75"/>
      <c r="SJQ75" s="75"/>
      <c r="SJR75" s="75"/>
      <c r="SJS75" s="75"/>
      <c r="SJT75" s="75"/>
      <c r="SJU75" s="75"/>
      <c r="SJV75" s="75"/>
      <c r="SJW75" s="75"/>
      <c r="SJX75" s="75"/>
      <c r="SJY75" s="75"/>
      <c r="SJZ75" s="75"/>
      <c r="SKA75" s="75"/>
      <c r="SKB75" s="75"/>
      <c r="SKC75" s="75"/>
      <c r="SKD75" s="75"/>
      <c r="SKE75" s="75"/>
      <c r="SKF75" s="75"/>
      <c r="SKG75" s="75"/>
      <c r="SKH75" s="75"/>
      <c r="SKI75" s="75"/>
      <c r="SKJ75" s="75"/>
      <c r="SKK75" s="75"/>
      <c r="SKL75" s="75"/>
      <c r="SKM75" s="75"/>
      <c r="SKN75" s="75"/>
      <c r="SKO75" s="75"/>
      <c r="SKP75" s="75"/>
      <c r="SKQ75" s="75"/>
      <c r="SKR75" s="75"/>
      <c r="SKS75" s="75"/>
      <c r="SKT75" s="75"/>
      <c r="SKU75" s="75"/>
      <c r="SKV75" s="75"/>
      <c r="SKW75" s="75"/>
      <c r="SKX75" s="75"/>
      <c r="SKY75" s="75"/>
      <c r="SKZ75" s="75"/>
      <c r="SLA75" s="75"/>
      <c r="SLB75" s="75"/>
      <c r="SLC75" s="75"/>
      <c r="SLD75" s="75"/>
      <c r="SLE75" s="75"/>
      <c r="SLF75" s="75"/>
      <c r="SLG75" s="75"/>
      <c r="SLH75" s="75"/>
      <c r="SLI75" s="75"/>
      <c r="SLJ75" s="75"/>
      <c r="SLK75" s="75"/>
      <c r="SLL75" s="75"/>
      <c r="SLM75" s="75"/>
      <c r="SLN75" s="75"/>
      <c r="SLO75" s="75"/>
      <c r="SLP75" s="75"/>
      <c r="SLQ75" s="75"/>
      <c r="SLR75" s="75"/>
      <c r="SLS75" s="75"/>
      <c r="SLT75" s="75"/>
      <c r="SLU75" s="75"/>
      <c r="SLV75" s="75"/>
      <c r="SLW75" s="75"/>
      <c r="SLX75" s="75"/>
      <c r="SLY75" s="75"/>
      <c r="SLZ75" s="75"/>
      <c r="SMA75" s="75"/>
      <c r="SMB75" s="75"/>
      <c r="SMC75" s="75"/>
      <c r="SMD75" s="75"/>
      <c r="SME75" s="75"/>
      <c r="SMF75" s="75"/>
      <c r="SMG75" s="75"/>
      <c r="SMH75" s="75"/>
      <c r="SMI75" s="75"/>
      <c r="SMJ75" s="75"/>
      <c r="SMK75" s="75"/>
      <c r="SML75" s="75"/>
      <c r="SMM75" s="75"/>
      <c r="SMN75" s="75"/>
      <c r="SMO75" s="75"/>
      <c r="SMP75" s="75"/>
      <c r="SMQ75" s="75"/>
      <c r="SMR75" s="75"/>
      <c r="SMS75" s="75"/>
      <c r="SMT75" s="75"/>
      <c r="SMU75" s="75"/>
      <c r="SMV75" s="75"/>
      <c r="SMW75" s="75"/>
      <c r="SMX75" s="75"/>
      <c r="SMY75" s="75"/>
      <c r="SMZ75" s="75"/>
      <c r="SNA75" s="75"/>
      <c r="SNB75" s="75"/>
      <c r="SNC75" s="75"/>
      <c r="SND75" s="75"/>
      <c r="SNE75" s="75"/>
      <c r="SNF75" s="75"/>
      <c r="SNG75" s="75"/>
      <c r="SNH75" s="75"/>
      <c r="SNI75" s="75"/>
      <c r="SNJ75" s="75"/>
      <c r="SNK75" s="75"/>
      <c r="SNL75" s="75"/>
      <c r="SNM75" s="75"/>
      <c r="SNN75" s="75"/>
      <c r="SNO75" s="75"/>
      <c r="SNP75" s="75"/>
      <c r="SNQ75" s="75"/>
      <c r="SNR75" s="75"/>
      <c r="SNS75" s="75"/>
      <c r="SNT75" s="75"/>
      <c r="SNU75" s="75"/>
      <c r="SNV75" s="75"/>
      <c r="SNW75" s="75"/>
      <c r="SNX75" s="75"/>
      <c r="SNY75" s="75"/>
      <c r="SNZ75" s="75"/>
      <c r="SOA75" s="75"/>
      <c r="SOB75" s="75"/>
      <c r="SOC75" s="75"/>
      <c r="SOD75" s="75"/>
      <c r="SOE75" s="75"/>
      <c r="SOF75" s="75"/>
      <c r="SOG75" s="75"/>
      <c r="SOH75" s="75"/>
      <c r="SOI75" s="75"/>
      <c r="SOJ75" s="75"/>
      <c r="SOK75" s="75"/>
      <c r="SOL75" s="75"/>
      <c r="SOM75" s="75"/>
      <c r="SON75" s="75"/>
      <c r="SOO75" s="75"/>
      <c r="SOP75" s="75"/>
      <c r="SOQ75" s="75"/>
      <c r="SOR75" s="75"/>
      <c r="SOS75" s="75"/>
      <c r="SOT75" s="75"/>
      <c r="SOU75" s="75"/>
      <c r="SOV75" s="75"/>
      <c r="SOW75" s="75"/>
      <c r="SOX75" s="75"/>
      <c r="SOY75" s="75"/>
      <c r="SOZ75" s="75"/>
      <c r="SPA75" s="75"/>
      <c r="SPB75" s="75"/>
      <c r="SPC75" s="75"/>
      <c r="SPD75" s="75"/>
      <c r="SPE75" s="75"/>
      <c r="SPF75" s="75"/>
      <c r="SPG75" s="75"/>
      <c r="SPH75" s="75"/>
      <c r="SPI75" s="75"/>
      <c r="SPJ75" s="75"/>
      <c r="SPK75" s="75"/>
      <c r="SPL75" s="75"/>
      <c r="SPM75" s="75"/>
      <c r="SPN75" s="75"/>
      <c r="SPO75" s="75"/>
      <c r="SPP75" s="75"/>
      <c r="SPQ75" s="75"/>
      <c r="SPR75" s="75"/>
      <c r="SPS75" s="75"/>
      <c r="SPT75" s="75"/>
      <c r="SPU75" s="75"/>
      <c r="SPV75" s="75"/>
      <c r="SPW75" s="75"/>
      <c r="SPX75" s="75"/>
      <c r="SPY75" s="75"/>
      <c r="SPZ75" s="75"/>
      <c r="SQA75" s="75"/>
      <c r="SQB75" s="75"/>
      <c r="SQC75" s="75"/>
      <c r="SQD75" s="75"/>
      <c r="SQE75" s="75"/>
      <c r="SQF75" s="75"/>
      <c r="SQG75" s="75"/>
      <c r="SQH75" s="75"/>
      <c r="SQI75" s="75"/>
      <c r="SQJ75" s="75"/>
      <c r="SQK75" s="75"/>
      <c r="SQL75" s="75"/>
      <c r="SQM75" s="75"/>
      <c r="SQN75" s="75"/>
      <c r="SQO75" s="75"/>
      <c r="SQP75" s="75"/>
      <c r="SQQ75" s="75"/>
      <c r="SQR75" s="75"/>
      <c r="SQS75" s="75"/>
      <c r="SQT75" s="75"/>
      <c r="SQU75" s="75"/>
      <c r="SQV75" s="75"/>
      <c r="SQW75" s="75"/>
      <c r="SQX75" s="75"/>
      <c r="SQY75" s="75"/>
      <c r="SQZ75" s="75"/>
      <c r="SRA75" s="75"/>
      <c r="SRB75" s="75"/>
      <c r="SRC75" s="75"/>
      <c r="SRD75" s="75"/>
      <c r="SRE75" s="75"/>
      <c r="SRF75" s="75"/>
      <c r="SRG75" s="75"/>
      <c r="SRH75" s="75"/>
      <c r="SRI75" s="75"/>
      <c r="SRJ75" s="75"/>
      <c r="SRK75" s="75"/>
      <c r="SRL75" s="75"/>
      <c r="SRM75" s="75"/>
      <c r="SRN75" s="75"/>
      <c r="SRO75" s="75"/>
      <c r="SRP75" s="75"/>
      <c r="SRQ75" s="75"/>
      <c r="SRR75" s="75"/>
      <c r="SRS75" s="75"/>
      <c r="SRT75" s="75"/>
      <c r="SRU75" s="75"/>
      <c r="SRV75" s="75"/>
      <c r="SRW75" s="75"/>
      <c r="SRX75" s="75"/>
      <c r="SRY75" s="75"/>
      <c r="SRZ75" s="75"/>
      <c r="SSA75" s="75"/>
      <c r="SSB75" s="75"/>
      <c r="SSC75" s="75"/>
      <c r="SSD75" s="75"/>
      <c r="SSE75" s="75"/>
      <c r="SSF75" s="75"/>
      <c r="SSG75" s="75"/>
      <c r="SSH75" s="75"/>
      <c r="SSI75" s="75"/>
      <c r="SSJ75" s="75"/>
      <c r="SSK75" s="75"/>
      <c r="SSL75" s="75"/>
      <c r="SSM75" s="75"/>
      <c r="SSN75" s="75"/>
      <c r="SSO75" s="75"/>
      <c r="SSP75" s="75"/>
      <c r="SSQ75" s="75"/>
      <c r="SSR75" s="75"/>
      <c r="SSS75" s="75"/>
      <c r="SST75" s="75"/>
      <c r="SSU75" s="75"/>
      <c r="SSV75" s="75"/>
      <c r="SSW75" s="75"/>
      <c r="SSX75" s="75"/>
      <c r="SSY75" s="75"/>
      <c r="SSZ75" s="75"/>
      <c r="STA75" s="75"/>
      <c r="STB75" s="75"/>
      <c r="STC75" s="75"/>
      <c r="STD75" s="75"/>
      <c r="STE75" s="75"/>
      <c r="STF75" s="75"/>
      <c r="STG75" s="75"/>
      <c r="STH75" s="75"/>
      <c r="STI75" s="75"/>
      <c r="STJ75" s="75"/>
      <c r="STK75" s="75"/>
      <c r="STL75" s="75"/>
      <c r="STM75" s="75"/>
      <c r="STN75" s="75"/>
      <c r="STO75" s="75"/>
      <c r="STP75" s="75"/>
      <c r="STQ75" s="75"/>
      <c r="STR75" s="75"/>
      <c r="STS75" s="75"/>
      <c r="STT75" s="75"/>
      <c r="STU75" s="75"/>
      <c r="STV75" s="75"/>
      <c r="STW75" s="75"/>
      <c r="STX75" s="75"/>
      <c r="STY75" s="75"/>
      <c r="STZ75" s="75"/>
      <c r="SUA75" s="75"/>
      <c r="SUB75" s="75"/>
      <c r="SUC75" s="75"/>
      <c r="SUD75" s="75"/>
      <c r="SUE75" s="75"/>
      <c r="SUF75" s="75"/>
      <c r="SUG75" s="75"/>
      <c r="SUH75" s="75"/>
      <c r="SUI75" s="75"/>
      <c r="SUJ75" s="75"/>
      <c r="SUK75" s="75"/>
      <c r="SUL75" s="75"/>
      <c r="SUM75" s="75"/>
      <c r="SUN75" s="75"/>
      <c r="SUO75" s="75"/>
      <c r="SUP75" s="75"/>
      <c r="SUQ75" s="75"/>
      <c r="SUR75" s="75"/>
      <c r="SUS75" s="75"/>
      <c r="SUT75" s="75"/>
      <c r="SUU75" s="75"/>
      <c r="SUV75" s="75"/>
      <c r="SUW75" s="75"/>
      <c r="SUX75" s="75"/>
      <c r="SUY75" s="75"/>
      <c r="SUZ75" s="75"/>
      <c r="SVA75" s="75"/>
      <c r="SVB75" s="75"/>
      <c r="SVC75" s="75"/>
      <c r="SVD75" s="75"/>
      <c r="SVE75" s="75"/>
      <c r="SVF75" s="75"/>
      <c r="SVG75" s="75"/>
      <c r="SVH75" s="75"/>
      <c r="SVI75" s="75"/>
      <c r="SVJ75" s="75"/>
      <c r="SVK75" s="75"/>
      <c r="SVL75" s="75"/>
      <c r="SVM75" s="75"/>
      <c r="SVN75" s="75"/>
      <c r="SVO75" s="75"/>
      <c r="SVP75" s="75"/>
      <c r="SVQ75" s="75"/>
      <c r="SVR75" s="75"/>
      <c r="SVS75" s="75"/>
      <c r="SVT75" s="75"/>
      <c r="SVU75" s="75"/>
      <c r="SVV75" s="75"/>
      <c r="SVW75" s="75"/>
      <c r="SVX75" s="75"/>
      <c r="SVY75" s="75"/>
      <c r="SVZ75" s="75"/>
      <c r="SWA75" s="75"/>
      <c r="SWB75" s="75"/>
      <c r="SWC75" s="75"/>
      <c r="SWD75" s="75"/>
      <c r="SWE75" s="75"/>
      <c r="SWF75" s="75"/>
      <c r="SWG75" s="75"/>
      <c r="SWH75" s="75"/>
      <c r="SWI75" s="75"/>
      <c r="SWJ75" s="75"/>
      <c r="SWK75" s="75"/>
      <c r="SWL75" s="75"/>
      <c r="SWM75" s="75"/>
      <c r="SWN75" s="75"/>
      <c r="SWO75" s="75"/>
      <c r="SWP75" s="75"/>
      <c r="SWQ75" s="75"/>
      <c r="SWR75" s="75"/>
      <c r="SWS75" s="75"/>
      <c r="SWT75" s="75"/>
      <c r="SWU75" s="75"/>
      <c r="SWV75" s="75"/>
      <c r="SWW75" s="75"/>
      <c r="SWX75" s="75"/>
      <c r="SWY75" s="75"/>
      <c r="SWZ75" s="75"/>
      <c r="SXA75" s="75"/>
      <c r="SXB75" s="75"/>
      <c r="SXC75" s="75"/>
      <c r="SXD75" s="75"/>
      <c r="SXE75" s="75"/>
      <c r="SXF75" s="75"/>
      <c r="SXG75" s="75"/>
      <c r="SXH75" s="75"/>
      <c r="SXI75" s="75"/>
      <c r="SXJ75" s="75"/>
      <c r="SXK75" s="75"/>
      <c r="SXL75" s="75"/>
      <c r="SXM75" s="75"/>
      <c r="SXN75" s="75"/>
      <c r="SXO75" s="75"/>
      <c r="SXP75" s="75"/>
      <c r="SXQ75" s="75"/>
      <c r="SXR75" s="75"/>
      <c r="SXS75" s="75"/>
      <c r="SXT75" s="75"/>
      <c r="SXU75" s="75"/>
      <c r="SXV75" s="75"/>
      <c r="SXW75" s="75"/>
      <c r="SXX75" s="75"/>
      <c r="SXY75" s="75"/>
      <c r="SXZ75" s="75"/>
      <c r="SYA75" s="75"/>
      <c r="SYB75" s="75"/>
      <c r="SYC75" s="75"/>
      <c r="SYD75" s="75"/>
      <c r="SYE75" s="75"/>
      <c r="SYF75" s="75"/>
      <c r="SYG75" s="75"/>
      <c r="SYH75" s="75"/>
      <c r="SYI75" s="75"/>
      <c r="SYJ75" s="75"/>
      <c r="SYK75" s="75"/>
      <c r="SYL75" s="75"/>
      <c r="SYM75" s="75"/>
      <c r="SYN75" s="75"/>
      <c r="SYO75" s="75"/>
      <c r="SYP75" s="75"/>
      <c r="SYQ75" s="75"/>
      <c r="SYR75" s="75"/>
      <c r="SYS75" s="75"/>
      <c r="SYT75" s="75"/>
      <c r="SYU75" s="75"/>
      <c r="SYV75" s="75"/>
      <c r="SYW75" s="75"/>
      <c r="SYX75" s="75"/>
      <c r="SYY75" s="75"/>
      <c r="SYZ75" s="75"/>
      <c r="SZA75" s="75"/>
      <c r="SZB75" s="75"/>
      <c r="SZC75" s="75"/>
      <c r="SZD75" s="75"/>
      <c r="SZE75" s="75"/>
      <c r="SZF75" s="75"/>
      <c r="SZG75" s="75"/>
      <c r="SZH75" s="75"/>
      <c r="SZI75" s="75"/>
      <c r="SZJ75" s="75"/>
      <c r="SZK75" s="75"/>
      <c r="SZL75" s="75"/>
      <c r="SZM75" s="75"/>
      <c r="SZN75" s="75"/>
      <c r="SZO75" s="75"/>
      <c r="SZP75" s="75"/>
      <c r="SZQ75" s="75"/>
      <c r="SZR75" s="75"/>
      <c r="SZS75" s="75"/>
      <c r="SZT75" s="75"/>
      <c r="SZU75" s="75"/>
      <c r="SZV75" s="75"/>
      <c r="SZW75" s="75"/>
      <c r="SZX75" s="75"/>
      <c r="SZY75" s="75"/>
      <c r="SZZ75" s="75"/>
      <c r="TAA75" s="75"/>
      <c r="TAB75" s="75"/>
      <c r="TAC75" s="75"/>
      <c r="TAD75" s="75"/>
      <c r="TAE75" s="75"/>
      <c r="TAF75" s="75"/>
      <c r="TAG75" s="75"/>
      <c r="TAH75" s="75"/>
      <c r="TAI75" s="75"/>
      <c r="TAJ75" s="75"/>
      <c r="TAK75" s="75"/>
      <c r="TAL75" s="75"/>
      <c r="TAM75" s="75"/>
      <c r="TAN75" s="75"/>
      <c r="TAO75" s="75"/>
      <c r="TAP75" s="75"/>
      <c r="TAQ75" s="75"/>
      <c r="TAR75" s="75"/>
      <c r="TAS75" s="75"/>
      <c r="TAT75" s="75"/>
      <c r="TAU75" s="75"/>
      <c r="TAV75" s="75"/>
      <c r="TAW75" s="75"/>
      <c r="TAX75" s="75"/>
      <c r="TAY75" s="75"/>
      <c r="TAZ75" s="75"/>
      <c r="TBA75" s="75"/>
      <c r="TBB75" s="75"/>
      <c r="TBC75" s="75"/>
      <c r="TBD75" s="75"/>
      <c r="TBE75" s="75"/>
      <c r="TBF75" s="75"/>
      <c r="TBG75" s="75"/>
      <c r="TBH75" s="75"/>
      <c r="TBI75" s="75"/>
      <c r="TBJ75" s="75"/>
      <c r="TBK75" s="75"/>
      <c r="TBL75" s="75"/>
      <c r="TBM75" s="75"/>
      <c r="TBN75" s="75"/>
      <c r="TBO75" s="75"/>
      <c r="TBP75" s="75"/>
      <c r="TBQ75" s="75"/>
      <c r="TBR75" s="75"/>
      <c r="TBS75" s="75"/>
      <c r="TBT75" s="75"/>
      <c r="TBU75" s="75"/>
      <c r="TBV75" s="75"/>
      <c r="TBW75" s="75"/>
      <c r="TBX75" s="75"/>
      <c r="TBY75" s="75"/>
      <c r="TBZ75" s="75"/>
      <c r="TCA75" s="75"/>
      <c r="TCB75" s="75"/>
      <c r="TCC75" s="75"/>
      <c r="TCD75" s="75"/>
      <c r="TCE75" s="75"/>
      <c r="TCF75" s="75"/>
      <c r="TCG75" s="75"/>
      <c r="TCH75" s="75"/>
      <c r="TCI75" s="75"/>
      <c r="TCJ75" s="75"/>
      <c r="TCK75" s="75"/>
      <c r="TCL75" s="75"/>
      <c r="TCM75" s="75"/>
      <c r="TCN75" s="75"/>
      <c r="TCO75" s="75"/>
      <c r="TCP75" s="75"/>
      <c r="TCQ75" s="75"/>
      <c r="TCR75" s="75"/>
      <c r="TCS75" s="75"/>
      <c r="TCT75" s="75"/>
      <c r="TCU75" s="75"/>
      <c r="TCV75" s="75"/>
      <c r="TCW75" s="75"/>
      <c r="TCX75" s="75"/>
      <c r="TCY75" s="75"/>
      <c r="TCZ75" s="75"/>
      <c r="TDA75" s="75"/>
      <c r="TDB75" s="75"/>
      <c r="TDC75" s="75"/>
      <c r="TDD75" s="75"/>
      <c r="TDE75" s="75"/>
      <c r="TDF75" s="75"/>
      <c r="TDG75" s="75"/>
      <c r="TDH75" s="75"/>
      <c r="TDI75" s="75"/>
      <c r="TDJ75" s="75"/>
      <c r="TDK75" s="75"/>
      <c r="TDL75" s="75"/>
      <c r="TDM75" s="75"/>
      <c r="TDN75" s="75"/>
      <c r="TDO75" s="75"/>
      <c r="TDP75" s="75"/>
      <c r="TDQ75" s="75"/>
      <c r="TDR75" s="75"/>
      <c r="TDS75" s="75"/>
      <c r="TDT75" s="75"/>
      <c r="TDU75" s="75"/>
      <c r="TDV75" s="75"/>
      <c r="TDW75" s="75"/>
      <c r="TDX75" s="75"/>
      <c r="TDY75" s="75"/>
      <c r="TDZ75" s="75"/>
      <c r="TEA75" s="75"/>
      <c r="TEB75" s="75"/>
      <c r="TEC75" s="75"/>
      <c r="TED75" s="75"/>
      <c r="TEE75" s="75"/>
      <c r="TEF75" s="75"/>
      <c r="TEG75" s="75"/>
      <c r="TEH75" s="75"/>
      <c r="TEI75" s="75"/>
      <c r="TEJ75" s="75"/>
      <c r="TEK75" s="75"/>
      <c r="TEL75" s="75"/>
      <c r="TEM75" s="75"/>
      <c r="TEN75" s="75"/>
      <c r="TEO75" s="75"/>
      <c r="TEP75" s="75"/>
      <c r="TEQ75" s="75"/>
      <c r="TER75" s="75"/>
      <c r="TES75" s="75"/>
      <c r="TET75" s="75"/>
      <c r="TEU75" s="75"/>
      <c r="TEV75" s="75"/>
      <c r="TEW75" s="75"/>
      <c r="TEX75" s="75"/>
      <c r="TEY75" s="75"/>
      <c r="TEZ75" s="75"/>
      <c r="TFA75" s="75"/>
      <c r="TFB75" s="75"/>
      <c r="TFC75" s="75"/>
      <c r="TFD75" s="75"/>
      <c r="TFE75" s="75"/>
      <c r="TFF75" s="75"/>
      <c r="TFG75" s="75"/>
      <c r="TFH75" s="75"/>
      <c r="TFI75" s="75"/>
      <c r="TFJ75" s="75"/>
      <c r="TFK75" s="75"/>
      <c r="TFL75" s="75"/>
      <c r="TFM75" s="75"/>
      <c r="TFN75" s="75"/>
      <c r="TFO75" s="75"/>
      <c r="TFP75" s="75"/>
      <c r="TFQ75" s="75"/>
      <c r="TFR75" s="75"/>
      <c r="TFS75" s="75"/>
      <c r="TFT75" s="75"/>
      <c r="TFU75" s="75"/>
      <c r="TFV75" s="75"/>
      <c r="TFW75" s="75"/>
      <c r="TFX75" s="75"/>
      <c r="TFY75" s="75"/>
      <c r="TFZ75" s="75"/>
      <c r="TGA75" s="75"/>
      <c r="TGB75" s="75"/>
      <c r="TGC75" s="75"/>
      <c r="TGD75" s="75"/>
      <c r="TGE75" s="75"/>
      <c r="TGF75" s="75"/>
      <c r="TGG75" s="75"/>
      <c r="TGH75" s="75"/>
      <c r="TGI75" s="75"/>
      <c r="TGJ75" s="75"/>
      <c r="TGK75" s="75"/>
      <c r="TGL75" s="75"/>
      <c r="TGM75" s="75"/>
      <c r="TGN75" s="75"/>
      <c r="TGO75" s="75"/>
      <c r="TGP75" s="75"/>
      <c r="TGQ75" s="75"/>
      <c r="TGR75" s="75"/>
      <c r="TGS75" s="75"/>
      <c r="TGT75" s="75"/>
      <c r="TGU75" s="75"/>
      <c r="TGV75" s="75"/>
      <c r="TGW75" s="75"/>
      <c r="TGX75" s="75"/>
      <c r="TGY75" s="75"/>
      <c r="TGZ75" s="75"/>
      <c r="THA75" s="75"/>
      <c r="THB75" s="75"/>
      <c r="THC75" s="75"/>
      <c r="THD75" s="75"/>
      <c r="THE75" s="75"/>
      <c r="THF75" s="75"/>
      <c r="THG75" s="75"/>
      <c r="THH75" s="75"/>
      <c r="THI75" s="75"/>
      <c r="THJ75" s="75"/>
      <c r="THK75" s="75"/>
      <c r="THL75" s="75"/>
      <c r="THM75" s="75"/>
      <c r="THN75" s="75"/>
      <c r="THO75" s="75"/>
      <c r="THP75" s="75"/>
      <c r="THQ75" s="75"/>
      <c r="THR75" s="75"/>
      <c r="THS75" s="75"/>
      <c r="THT75" s="75"/>
      <c r="THU75" s="75"/>
      <c r="THV75" s="75"/>
      <c r="THW75" s="75"/>
      <c r="THX75" s="75"/>
      <c r="THY75" s="75"/>
      <c r="THZ75" s="75"/>
      <c r="TIA75" s="75"/>
      <c r="TIB75" s="75"/>
      <c r="TIC75" s="75"/>
      <c r="TID75" s="75"/>
      <c r="TIE75" s="75"/>
      <c r="TIF75" s="75"/>
      <c r="TIG75" s="75"/>
      <c r="TIH75" s="75"/>
      <c r="TII75" s="75"/>
      <c r="TIJ75" s="75"/>
      <c r="TIK75" s="75"/>
      <c r="TIL75" s="75"/>
      <c r="TIM75" s="75"/>
      <c r="TIN75" s="75"/>
      <c r="TIO75" s="75"/>
      <c r="TIP75" s="75"/>
      <c r="TIQ75" s="75"/>
      <c r="TIR75" s="75"/>
      <c r="TIS75" s="75"/>
      <c r="TIT75" s="75"/>
      <c r="TIU75" s="75"/>
      <c r="TIV75" s="75"/>
      <c r="TIW75" s="75"/>
      <c r="TIX75" s="75"/>
      <c r="TIY75" s="75"/>
      <c r="TIZ75" s="75"/>
      <c r="TJA75" s="75"/>
      <c r="TJB75" s="75"/>
      <c r="TJC75" s="75"/>
      <c r="TJD75" s="75"/>
      <c r="TJE75" s="75"/>
      <c r="TJF75" s="75"/>
      <c r="TJG75" s="75"/>
      <c r="TJH75" s="75"/>
      <c r="TJI75" s="75"/>
      <c r="TJJ75" s="75"/>
      <c r="TJK75" s="75"/>
      <c r="TJL75" s="75"/>
      <c r="TJM75" s="75"/>
      <c r="TJN75" s="75"/>
      <c r="TJO75" s="75"/>
      <c r="TJP75" s="75"/>
      <c r="TJQ75" s="75"/>
      <c r="TJR75" s="75"/>
      <c r="TJS75" s="75"/>
      <c r="TJT75" s="75"/>
      <c r="TJU75" s="75"/>
      <c r="TJV75" s="75"/>
      <c r="TJW75" s="75"/>
      <c r="TJX75" s="75"/>
      <c r="TJY75" s="75"/>
      <c r="TJZ75" s="75"/>
      <c r="TKA75" s="75"/>
      <c r="TKB75" s="75"/>
      <c r="TKC75" s="75"/>
      <c r="TKD75" s="75"/>
      <c r="TKE75" s="75"/>
      <c r="TKF75" s="75"/>
      <c r="TKG75" s="75"/>
      <c r="TKH75" s="75"/>
      <c r="TKI75" s="75"/>
      <c r="TKJ75" s="75"/>
      <c r="TKK75" s="75"/>
      <c r="TKL75" s="75"/>
      <c r="TKM75" s="75"/>
      <c r="TKN75" s="75"/>
      <c r="TKO75" s="75"/>
      <c r="TKP75" s="75"/>
      <c r="TKQ75" s="75"/>
      <c r="TKR75" s="75"/>
      <c r="TKS75" s="75"/>
      <c r="TKT75" s="75"/>
      <c r="TKU75" s="75"/>
      <c r="TKV75" s="75"/>
      <c r="TKW75" s="75"/>
      <c r="TKX75" s="75"/>
      <c r="TKY75" s="75"/>
      <c r="TKZ75" s="75"/>
      <c r="TLA75" s="75"/>
      <c r="TLB75" s="75"/>
      <c r="TLC75" s="75"/>
      <c r="TLD75" s="75"/>
      <c r="TLE75" s="75"/>
      <c r="TLF75" s="75"/>
      <c r="TLG75" s="75"/>
      <c r="TLH75" s="75"/>
      <c r="TLI75" s="75"/>
      <c r="TLJ75" s="75"/>
      <c r="TLK75" s="75"/>
      <c r="TLL75" s="75"/>
      <c r="TLM75" s="75"/>
      <c r="TLN75" s="75"/>
      <c r="TLO75" s="75"/>
      <c r="TLP75" s="75"/>
      <c r="TLQ75" s="75"/>
      <c r="TLR75" s="75"/>
      <c r="TLS75" s="75"/>
      <c r="TLT75" s="75"/>
      <c r="TLU75" s="75"/>
      <c r="TLV75" s="75"/>
      <c r="TLW75" s="75"/>
      <c r="TLX75" s="75"/>
      <c r="TLY75" s="75"/>
      <c r="TLZ75" s="75"/>
      <c r="TMA75" s="75"/>
      <c r="TMB75" s="75"/>
      <c r="TMC75" s="75"/>
      <c r="TMD75" s="75"/>
      <c r="TME75" s="75"/>
      <c r="TMF75" s="75"/>
      <c r="TMG75" s="75"/>
      <c r="TMH75" s="75"/>
      <c r="TMI75" s="75"/>
      <c r="TMJ75" s="75"/>
      <c r="TMK75" s="75"/>
      <c r="TML75" s="75"/>
      <c r="TMM75" s="75"/>
      <c r="TMN75" s="75"/>
      <c r="TMO75" s="75"/>
      <c r="TMP75" s="75"/>
      <c r="TMQ75" s="75"/>
      <c r="TMR75" s="75"/>
      <c r="TMS75" s="75"/>
      <c r="TMT75" s="75"/>
      <c r="TMU75" s="75"/>
      <c r="TMV75" s="75"/>
      <c r="TMW75" s="75"/>
      <c r="TMX75" s="75"/>
      <c r="TMY75" s="75"/>
      <c r="TMZ75" s="75"/>
      <c r="TNA75" s="75"/>
      <c r="TNB75" s="75"/>
      <c r="TNC75" s="75"/>
      <c r="TND75" s="75"/>
      <c r="TNE75" s="75"/>
      <c r="TNF75" s="75"/>
      <c r="TNG75" s="75"/>
      <c r="TNH75" s="75"/>
      <c r="TNI75" s="75"/>
      <c r="TNJ75" s="75"/>
      <c r="TNK75" s="75"/>
      <c r="TNL75" s="75"/>
      <c r="TNM75" s="75"/>
      <c r="TNN75" s="75"/>
      <c r="TNO75" s="75"/>
      <c r="TNP75" s="75"/>
      <c r="TNQ75" s="75"/>
      <c r="TNR75" s="75"/>
      <c r="TNS75" s="75"/>
      <c r="TNT75" s="75"/>
      <c r="TNU75" s="75"/>
      <c r="TNV75" s="75"/>
      <c r="TNW75" s="75"/>
      <c r="TNX75" s="75"/>
      <c r="TNY75" s="75"/>
      <c r="TNZ75" s="75"/>
      <c r="TOA75" s="75"/>
      <c r="TOB75" s="75"/>
      <c r="TOC75" s="75"/>
      <c r="TOD75" s="75"/>
      <c r="TOE75" s="75"/>
      <c r="TOF75" s="75"/>
      <c r="TOG75" s="75"/>
      <c r="TOH75" s="75"/>
      <c r="TOI75" s="75"/>
      <c r="TOJ75" s="75"/>
      <c r="TOK75" s="75"/>
      <c r="TOL75" s="75"/>
      <c r="TOM75" s="75"/>
      <c r="TON75" s="75"/>
      <c r="TOO75" s="75"/>
      <c r="TOP75" s="75"/>
      <c r="TOQ75" s="75"/>
      <c r="TOR75" s="75"/>
      <c r="TOS75" s="75"/>
      <c r="TOT75" s="75"/>
      <c r="TOU75" s="75"/>
      <c r="TOV75" s="75"/>
      <c r="TOW75" s="75"/>
      <c r="TOX75" s="75"/>
      <c r="TOY75" s="75"/>
      <c r="TOZ75" s="75"/>
      <c r="TPA75" s="75"/>
      <c r="TPB75" s="75"/>
      <c r="TPC75" s="75"/>
      <c r="TPD75" s="75"/>
      <c r="TPE75" s="75"/>
      <c r="TPF75" s="75"/>
      <c r="TPG75" s="75"/>
      <c r="TPH75" s="75"/>
      <c r="TPI75" s="75"/>
      <c r="TPJ75" s="75"/>
      <c r="TPK75" s="75"/>
      <c r="TPL75" s="75"/>
      <c r="TPM75" s="75"/>
      <c r="TPN75" s="75"/>
      <c r="TPO75" s="75"/>
      <c r="TPP75" s="75"/>
      <c r="TPQ75" s="75"/>
      <c r="TPR75" s="75"/>
      <c r="TPS75" s="75"/>
      <c r="TPT75" s="75"/>
      <c r="TPU75" s="75"/>
      <c r="TPV75" s="75"/>
      <c r="TPW75" s="75"/>
      <c r="TPX75" s="75"/>
      <c r="TPY75" s="75"/>
      <c r="TPZ75" s="75"/>
      <c r="TQA75" s="75"/>
      <c r="TQB75" s="75"/>
      <c r="TQC75" s="75"/>
      <c r="TQD75" s="75"/>
      <c r="TQE75" s="75"/>
      <c r="TQF75" s="75"/>
      <c r="TQG75" s="75"/>
      <c r="TQH75" s="75"/>
      <c r="TQI75" s="75"/>
      <c r="TQJ75" s="75"/>
      <c r="TQK75" s="75"/>
      <c r="TQL75" s="75"/>
      <c r="TQM75" s="75"/>
      <c r="TQN75" s="75"/>
      <c r="TQO75" s="75"/>
      <c r="TQP75" s="75"/>
      <c r="TQQ75" s="75"/>
      <c r="TQR75" s="75"/>
      <c r="TQS75" s="75"/>
      <c r="TQT75" s="75"/>
      <c r="TQU75" s="75"/>
      <c r="TQV75" s="75"/>
      <c r="TQW75" s="75"/>
      <c r="TQX75" s="75"/>
      <c r="TQY75" s="75"/>
      <c r="TQZ75" s="75"/>
      <c r="TRA75" s="75"/>
      <c r="TRB75" s="75"/>
      <c r="TRC75" s="75"/>
      <c r="TRD75" s="75"/>
      <c r="TRE75" s="75"/>
      <c r="TRF75" s="75"/>
      <c r="TRG75" s="75"/>
      <c r="TRH75" s="75"/>
      <c r="TRI75" s="75"/>
      <c r="TRJ75" s="75"/>
      <c r="TRK75" s="75"/>
      <c r="TRL75" s="75"/>
      <c r="TRM75" s="75"/>
      <c r="TRN75" s="75"/>
      <c r="TRO75" s="75"/>
      <c r="TRP75" s="75"/>
      <c r="TRQ75" s="75"/>
      <c r="TRR75" s="75"/>
      <c r="TRS75" s="75"/>
      <c r="TRT75" s="75"/>
      <c r="TRU75" s="75"/>
      <c r="TRV75" s="75"/>
      <c r="TRW75" s="75"/>
      <c r="TRX75" s="75"/>
      <c r="TRY75" s="75"/>
      <c r="TRZ75" s="75"/>
      <c r="TSA75" s="75"/>
      <c r="TSB75" s="75"/>
      <c r="TSC75" s="75"/>
      <c r="TSD75" s="75"/>
      <c r="TSE75" s="75"/>
      <c r="TSF75" s="75"/>
      <c r="TSG75" s="75"/>
      <c r="TSH75" s="75"/>
      <c r="TSI75" s="75"/>
      <c r="TSJ75" s="75"/>
      <c r="TSK75" s="75"/>
      <c r="TSL75" s="75"/>
      <c r="TSM75" s="75"/>
      <c r="TSN75" s="75"/>
      <c r="TSO75" s="75"/>
      <c r="TSP75" s="75"/>
      <c r="TSQ75" s="75"/>
      <c r="TSR75" s="75"/>
      <c r="TSS75" s="75"/>
      <c r="TST75" s="75"/>
      <c r="TSU75" s="75"/>
      <c r="TSV75" s="75"/>
      <c r="TSW75" s="75"/>
      <c r="TSX75" s="75"/>
      <c r="TSY75" s="75"/>
      <c r="TSZ75" s="75"/>
      <c r="TTA75" s="75"/>
      <c r="TTB75" s="75"/>
      <c r="TTC75" s="75"/>
      <c r="TTD75" s="75"/>
      <c r="TTE75" s="75"/>
      <c r="TTF75" s="75"/>
      <c r="TTG75" s="75"/>
      <c r="TTH75" s="75"/>
      <c r="TTI75" s="75"/>
      <c r="TTJ75" s="75"/>
      <c r="TTK75" s="75"/>
      <c r="TTL75" s="75"/>
      <c r="TTM75" s="75"/>
      <c r="TTN75" s="75"/>
      <c r="TTO75" s="75"/>
      <c r="TTP75" s="75"/>
      <c r="TTQ75" s="75"/>
      <c r="TTR75" s="75"/>
      <c r="TTS75" s="75"/>
      <c r="TTT75" s="75"/>
      <c r="TTU75" s="75"/>
      <c r="TTV75" s="75"/>
      <c r="TTW75" s="75"/>
      <c r="TTX75" s="75"/>
      <c r="TTY75" s="75"/>
      <c r="TTZ75" s="75"/>
      <c r="TUA75" s="75"/>
      <c r="TUB75" s="75"/>
      <c r="TUC75" s="75"/>
      <c r="TUD75" s="75"/>
      <c r="TUE75" s="75"/>
      <c r="TUF75" s="75"/>
      <c r="TUG75" s="75"/>
      <c r="TUH75" s="75"/>
      <c r="TUI75" s="75"/>
      <c r="TUJ75" s="75"/>
      <c r="TUK75" s="75"/>
      <c r="TUL75" s="75"/>
      <c r="TUM75" s="75"/>
      <c r="TUN75" s="75"/>
      <c r="TUO75" s="75"/>
      <c r="TUP75" s="75"/>
      <c r="TUQ75" s="75"/>
      <c r="TUR75" s="75"/>
      <c r="TUS75" s="75"/>
      <c r="TUT75" s="75"/>
      <c r="TUU75" s="75"/>
      <c r="TUV75" s="75"/>
      <c r="TUW75" s="75"/>
      <c r="TUX75" s="75"/>
      <c r="TUY75" s="75"/>
      <c r="TUZ75" s="75"/>
      <c r="TVA75" s="75"/>
      <c r="TVB75" s="75"/>
      <c r="TVC75" s="75"/>
      <c r="TVD75" s="75"/>
      <c r="TVE75" s="75"/>
      <c r="TVF75" s="75"/>
      <c r="TVG75" s="75"/>
      <c r="TVH75" s="75"/>
      <c r="TVI75" s="75"/>
      <c r="TVJ75" s="75"/>
      <c r="TVK75" s="75"/>
      <c r="TVL75" s="75"/>
      <c r="TVM75" s="75"/>
      <c r="TVN75" s="75"/>
      <c r="TVO75" s="75"/>
      <c r="TVP75" s="75"/>
      <c r="TVQ75" s="75"/>
      <c r="TVR75" s="75"/>
      <c r="TVS75" s="75"/>
      <c r="TVT75" s="75"/>
      <c r="TVU75" s="75"/>
      <c r="TVV75" s="75"/>
      <c r="TVW75" s="75"/>
      <c r="TVX75" s="75"/>
      <c r="TVY75" s="75"/>
      <c r="TVZ75" s="75"/>
      <c r="TWA75" s="75"/>
      <c r="TWB75" s="75"/>
      <c r="TWC75" s="75"/>
      <c r="TWD75" s="75"/>
      <c r="TWE75" s="75"/>
      <c r="TWF75" s="75"/>
      <c r="TWG75" s="75"/>
      <c r="TWH75" s="75"/>
      <c r="TWI75" s="75"/>
      <c r="TWJ75" s="75"/>
      <c r="TWK75" s="75"/>
      <c r="TWL75" s="75"/>
      <c r="TWM75" s="75"/>
      <c r="TWN75" s="75"/>
      <c r="TWO75" s="75"/>
      <c r="TWP75" s="75"/>
      <c r="TWQ75" s="75"/>
      <c r="TWR75" s="75"/>
      <c r="TWS75" s="75"/>
      <c r="TWT75" s="75"/>
      <c r="TWU75" s="75"/>
      <c r="TWV75" s="75"/>
      <c r="TWW75" s="75"/>
      <c r="TWX75" s="75"/>
      <c r="TWY75" s="75"/>
      <c r="TWZ75" s="75"/>
      <c r="TXA75" s="75"/>
      <c r="TXB75" s="75"/>
      <c r="TXC75" s="75"/>
      <c r="TXD75" s="75"/>
      <c r="TXE75" s="75"/>
      <c r="TXF75" s="75"/>
      <c r="TXG75" s="75"/>
      <c r="TXH75" s="75"/>
      <c r="TXI75" s="75"/>
      <c r="TXJ75" s="75"/>
      <c r="TXK75" s="75"/>
      <c r="TXL75" s="75"/>
      <c r="TXM75" s="75"/>
      <c r="TXN75" s="75"/>
      <c r="TXO75" s="75"/>
      <c r="TXP75" s="75"/>
      <c r="TXQ75" s="75"/>
      <c r="TXR75" s="75"/>
      <c r="TXS75" s="75"/>
      <c r="TXT75" s="75"/>
      <c r="TXU75" s="75"/>
      <c r="TXV75" s="75"/>
      <c r="TXW75" s="75"/>
      <c r="TXX75" s="75"/>
      <c r="TXY75" s="75"/>
      <c r="TXZ75" s="75"/>
      <c r="TYA75" s="75"/>
      <c r="TYB75" s="75"/>
      <c r="TYC75" s="75"/>
      <c r="TYD75" s="75"/>
      <c r="TYE75" s="75"/>
      <c r="TYF75" s="75"/>
      <c r="TYG75" s="75"/>
      <c r="TYH75" s="75"/>
      <c r="TYI75" s="75"/>
      <c r="TYJ75" s="75"/>
      <c r="TYK75" s="75"/>
      <c r="TYL75" s="75"/>
      <c r="TYM75" s="75"/>
      <c r="TYN75" s="75"/>
      <c r="TYO75" s="75"/>
      <c r="TYP75" s="75"/>
      <c r="TYQ75" s="75"/>
      <c r="TYR75" s="75"/>
      <c r="TYS75" s="75"/>
      <c r="TYT75" s="75"/>
      <c r="TYU75" s="75"/>
      <c r="TYV75" s="75"/>
      <c r="TYW75" s="75"/>
      <c r="TYX75" s="75"/>
      <c r="TYY75" s="75"/>
      <c r="TYZ75" s="75"/>
      <c r="TZA75" s="75"/>
      <c r="TZB75" s="75"/>
      <c r="TZC75" s="75"/>
      <c r="TZD75" s="75"/>
      <c r="TZE75" s="75"/>
      <c r="TZF75" s="75"/>
      <c r="TZG75" s="75"/>
      <c r="TZH75" s="75"/>
      <c r="TZI75" s="75"/>
      <c r="TZJ75" s="75"/>
      <c r="TZK75" s="75"/>
      <c r="TZL75" s="75"/>
      <c r="TZM75" s="75"/>
      <c r="TZN75" s="75"/>
      <c r="TZO75" s="75"/>
      <c r="TZP75" s="75"/>
      <c r="TZQ75" s="75"/>
      <c r="TZR75" s="75"/>
      <c r="TZS75" s="75"/>
      <c r="TZT75" s="75"/>
      <c r="TZU75" s="75"/>
      <c r="TZV75" s="75"/>
      <c r="TZW75" s="75"/>
      <c r="TZX75" s="75"/>
      <c r="TZY75" s="75"/>
      <c r="TZZ75" s="75"/>
      <c r="UAA75" s="75"/>
      <c r="UAB75" s="75"/>
      <c r="UAC75" s="75"/>
      <c r="UAD75" s="75"/>
      <c r="UAE75" s="75"/>
      <c r="UAF75" s="75"/>
      <c r="UAG75" s="75"/>
      <c r="UAH75" s="75"/>
      <c r="UAI75" s="75"/>
      <c r="UAJ75" s="75"/>
      <c r="UAK75" s="75"/>
      <c r="UAL75" s="75"/>
      <c r="UAM75" s="75"/>
      <c r="UAN75" s="75"/>
      <c r="UAO75" s="75"/>
      <c r="UAP75" s="75"/>
      <c r="UAQ75" s="75"/>
      <c r="UAR75" s="75"/>
      <c r="UAS75" s="75"/>
      <c r="UAT75" s="75"/>
      <c r="UAU75" s="75"/>
      <c r="UAV75" s="75"/>
      <c r="UAW75" s="75"/>
      <c r="UAX75" s="75"/>
      <c r="UAY75" s="75"/>
      <c r="UAZ75" s="75"/>
      <c r="UBA75" s="75"/>
      <c r="UBB75" s="75"/>
      <c r="UBC75" s="75"/>
      <c r="UBD75" s="75"/>
      <c r="UBE75" s="75"/>
      <c r="UBF75" s="75"/>
      <c r="UBG75" s="75"/>
      <c r="UBH75" s="75"/>
      <c r="UBI75" s="75"/>
      <c r="UBJ75" s="75"/>
      <c r="UBK75" s="75"/>
      <c r="UBL75" s="75"/>
      <c r="UBM75" s="75"/>
      <c r="UBN75" s="75"/>
      <c r="UBO75" s="75"/>
      <c r="UBP75" s="75"/>
      <c r="UBQ75" s="75"/>
      <c r="UBR75" s="75"/>
      <c r="UBS75" s="75"/>
      <c r="UBT75" s="75"/>
      <c r="UBU75" s="75"/>
      <c r="UBV75" s="75"/>
      <c r="UBW75" s="75"/>
      <c r="UBX75" s="75"/>
      <c r="UBY75" s="75"/>
      <c r="UBZ75" s="75"/>
      <c r="UCA75" s="75"/>
      <c r="UCB75" s="75"/>
      <c r="UCC75" s="75"/>
      <c r="UCD75" s="75"/>
      <c r="UCE75" s="75"/>
      <c r="UCF75" s="75"/>
      <c r="UCG75" s="75"/>
      <c r="UCH75" s="75"/>
      <c r="UCI75" s="75"/>
      <c r="UCJ75" s="75"/>
      <c r="UCK75" s="75"/>
      <c r="UCL75" s="75"/>
      <c r="UCM75" s="75"/>
      <c r="UCN75" s="75"/>
      <c r="UCO75" s="75"/>
      <c r="UCP75" s="75"/>
      <c r="UCQ75" s="75"/>
      <c r="UCR75" s="75"/>
      <c r="UCS75" s="75"/>
      <c r="UCT75" s="75"/>
      <c r="UCU75" s="75"/>
      <c r="UCV75" s="75"/>
      <c r="UCW75" s="75"/>
      <c r="UCX75" s="75"/>
      <c r="UCY75" s="75"/>
      <c r="UCZ75" s="75"/>
      <c r="UDA75" s="75"/>
      <c r="UDB75" s="75"/>
      <c r="UDC75" s="75"/>
      <c r="UDD75" s="75"/>
      <c r="UDE75" s="75"/>
      <c r="UDF75" s="75"/>
      <c r="UDG75" s="75"/>
      <c r="UDH75" s="75"/>
      <c r="UDI75" s="75"/>
      <c r="UDJ75" s="75"/>
      <c r="UDK75" s="75"/>
      <c r="UDL75" s="75"/>
      <c r="UDM75" s="75"/>
      <c r="UDN75" s="75"/>
      <c r="UDO75" s="75"/>
      <c r="UDP75" s="75"/>
      <c r="UDQ75" s="75"/>
      <c r="UDR75" s="75"/>
      <c r="UDS75" s="75"/>
      <c r="UDT75" s="75"/>
      <c r="UDU75" s="75"/>
      <c r="UDV75" s="75"/>
      <c r="UDW75" s="75"/>
      <c r="UDX75" s="75"/>
      <c r="UDY75" s="75"/>
      <c r="UDZ75" s="75"/>
      <c r="UEA75" s="75"/>
      <c r="UEB75" s="75"/>
      <c r="UEC75" s="75"/>
      <c r="UED75" s="75"/>
      <c r="UEE75" s="75"/>
      <c r="UEF75" s="75"/>
      <c r="UEG75" s="75"/>
      <c r="UEH75" s="75"/>
      <c r="UEI75" s="75"/>
      <c r="UEJ75" s="75"/>
      <c r="UEK75" s="75"/>
      <c r="UEL75" s="75"/>
      <c r="UEM75" s="75"/>
      <c r="UEN75" s="75"/>
      <c r="UEO75" s="75"/>
      <c r="UEP75" s="75"/>
      <c r="UEQ75" s="75"/>
      <c r="UER75" s="75"/>
      <c r="UES75" s="75"/>
      <c r="UET75" s="75"/>
      <c r="UEU75" s="75"/>
      <c r="UEV75" s="75"/>
      <c r="UEW75" s="75"/>
      <c r="UEX75" s="75"/>
      <c r="UEY75" s="75"/>
      <c r="UEZ75" s="75"/>
      <c r="UFA75" s="75"/>
      <c r="UFB75" s="75"/>
      <c r="UFC75" s="75"/>
      <c r="UFD75" s="75"/>
      <c r="UFE75" s="75"/>
      <c r="UFF75" s="75"/>
      <c r="UFG75" s="75"/>
      <c r="UFH75" s="75"/>
      <c r="UFI75" s="75"/>
      <c r="UFJ75" s="75"/>
      <c r="UFK75" s="75"/>
      <c r="UFL75" s="75"/>
      <c r="UFM75" s="75"/>
      <c r="UFN75" s="75"/>
      <c r="UFO75" s="75"/>
      <c r="UFP75" s="75"/>
      <c r="UFQ75" s="75"/>
      <c r="UFR75" s="75"/>
      <c r="UFS75" s="75"/>
      <c r="UFT75" s="75"/>
      <c r="UFU75" s="75"/>
      <c r="UFV75" s="75"/>
      <c r="UFW75" s="75"/>
      <c r="UFX75" s="75"/>
      <c r="UFY75" s="75"/>
      <c r="UFZ75" s="75"/>
      <c r="UGA75" s="75"/>
      <c r="UGB75" s="75"/>
      <c r="UGC75" s="75"/>
      <c r="UGD75" s="75"/>
      <c r="UGE75" s="75"/>
      <c r="UGF75" s="75"/>
      <c r="UGG75" s="75"/>
      <c r="UGH75" s="75"/>
      <c r="UGI75" s="75"/>
      <c r="UGJ75" s="75"/>
      <c r="UGK75" s="75"/>
      <c r="UGL75" s="75"/>
      <c r="UGM75" s="75"/>
      <c r="UGN75" s="75"/>
      <c r="UGO75" s="75"/>
      <c r="UGP75" s="75"/>
      <c r="UGQ75" s="75"/>
      <c r="UGR75" s="75"/>
      <c r="UGS75" s="75"/>
      <c r="UGT75" s="75"/>
      <c r="UGU75" s="75"/>
      <c r="UGV75" s="75"/>
      <c r="UGW75" s="75"/>
      <c r="UGX75" s="75"/>
      <c r="UGY75" s="75"/>
      <c r="UGZ75" s="75"/>
      <c r="UHA75" s="75"/>
      <c r="UHB75" s="75"/>
      <c r="UHC75" s="75"/>
      <c r="UHD75" s="75"/>
      <c r="UHE75" s="75"/>
      <c r="UHF75" s="75"/>
      <c r="UHG75" s="75"/>
      <c r="UHH75" s="75"/>
      <c r="UHI75" s="75"/>
      <c r="UHJ75" s="75"/>
      <c r="UHK75" s="75"/>
      <c r="UHL75" s="75"/>
      <c r="UHM75" s="75"/>
      <c r="UHN75" s="75"/>
      <c r="UHO75" s="75"/>
      <c r="UHP75" s="75"/>
      <c r="UHQ75" s="75"/>
      <c r="UHR75" s="75"/>
      <c r="UHS75" s="75"/>
      <c r="UHT75" s="75"/>
      <c r="UHU75" s="75"/>
      <c r="UHV75" s="75"/>
      <c r="UHW75" s="75"/>
      <c r="UHX75" s="75"/>
      <c r="UHY75" s="75"/>
      <c r="UHZ75" s="75"/>
      <c r="UIA75" s="75"/>
      <c r="UIB75" s="75"/>
      <c r="UIC75" s="75"/>
      <c r="UID75" s="75"/>
      <c r="UIE75" s="75"/>
      <c r="UIF75" s="75"/>
      <c r="UIG75" s="75"/>
      <c r="UIH75" s="75"/>
      <c r="UII75" s="75"/>
      <c r="UIJ75" s="75"/>
      <c r="UIK75" s="75"/>
      <c r="UIL75" s="75"/>
      <c r="UIM75" s="75"/>
      <c r="UIN75" s="75"/>
      <c r="UIO75" s="75"/>
      <c r="UIP75" s="75"/>
      <c r="UIQ75" s="75"/>
      <c r="UIR75" s="75"/>
      <c r="UIS75" s="75"/>
      <c r="UIT75" s="75"/>
      <c r="UIU75" s="75"/>
      <c r="UIV75" s="75"/>
      <c r="UIW75" s="75"/>
      <c r="UIX75" s="75"/>
      <c r="UIY75" s="75"/>
      <c r="UIZ75" s="75"/>
      <c r="UJA75" s="75"/>
      <c r="UJB75" s="75"/>
      <c r="UJC75" s="75"/>
      <c r="UJD75" s="75"/>
      <c r="UJE75" s="75"/>
      <c r="UJF75" s="75"/>
      <c r="UJG75" s="75"/>
      <c r="UJH75" s="75"/>
      <c r="UJI75" s="75"/>
      <c r="UJJ75" s="75"/>
      <c r="UJK75" s="75"/>
      <c r="UJL75" s="75"/>
      <c r="UJM75" s="75"/>
      <c r="UJN75" s="75"/>
      <c r="UJO75" s="75"/>
      <c r="UJP75" s="75"/>
      <c r="UJQ75" s="75"/>
      <c r="UJR75" s="75"/>
      <c r="UJS75" s="75"/>
      <c r="UJT75" s="75"/>
      <c r="UJU75" s="75"/>
      <c r="UJV75" s="75"/>
      <c r="UJW75" s="75"/>
      <c r="UJX75" s="75"/>
      <c r="UJY75" s="75"/>
      <c r="UJZ75" s="75"/>
      <c r="UKA75" s="75"/>
      <c r="UKB75" s="75"/>
      <c r="UKC75" s="75"/>
      <c r="UKD75" s="75"/>
      <c r="UKE75" s="75"/>
      <c r="UKF75" s="75"/>
      <c r="UKG75" s="75"/>
      <c r="UKH75" s="75"/>
      <c r="UKI75" s="75"/>
      <c r="UKJ75" s="75"/>
      <c r="UKK75" s="75"/>
      <c r="UKL75" s="75"/>
      <c r="UKM75" s="75"/>
      <c r="UKN75" s="75"/>
      <c r="UKO75" s="75"/>
      <c r="UKP75" s="75"/>
      <c r="UKQ75" s="75"/>
      <c r="UKR75" s="75"/>
      <c r="UKS75" s="75"/>
      <c r="UKT75" s="75"/>
      <c r="UKU75" s="75"/>
      <c r="UKV75" s="75"/>
      <c r="UKW75" s="75"/>
      <c r="UKX75" s="75"/>
      <c r="UKY75" s="75"/>
      <c r="UKZ75" s="75"/>
      <c r="ULA75" s="75"/>
      <c r="ULB75" s="75"/>
      <c r="ULC75" s="75"/>
      <c r="ULD75" s="75"/>
      <c r="ULE75" s="75"/>
      <c r="ULF75" s="75"/>
      <c r="ULG75" s="75"/>
      <c r="ULH75" s="75"/>
      <c r="ULI75" s="75"/>
      <c r="ULJ75" s="75"/>
      <c r="ULK75" s="75"/>
      <c r="ULL75" s="75"/>
      <c r="ULM75" s="75"/>
      <c r="ULN75" s="75"/>
      <c r="ULO75" s="75"/>
      <c r="ULP75" s="75"/>
      <c r="ULQ75" s="75"/>
      <c r="ULR75" s="75"/>
      <c r="ULS75" s="75"/>
      <c r="ULT75" s="75"/>
      <c r="ULU75" s="75"/>
      <c r="ULV75" s="75"/>
      <c r="ULW75" s="75"/>
      <c r="ULX75" s="75"/>
      <c r="ULY75" s="75"/>
      <c r="ULZ75" s="75"/>
      <c r="UMA75" s="75"/>
      <c r="UMB75" s="75"/>
      <c r="UMC75" s="75"/>
      <c r="UMD75" s="75"/>
      <c r="UME75" s="75"/>
      <c r="UMF75" s="75"/>
      <c r="UMG75" s="75"/>
      <c r="UMH75" s="75"/>
      <c r="UMI75" s="75"/>
      <c r="UMJ75" s="75"/>
      <c r="UMK75" s="75"/>
      <c r="UML75" s="75"/>
      <c r="UMM75" s="75"/>
      <c r="UMN75" s="75"/>
      <c r="UMO75" s="75"/>
      <c r="UMP75" s="75"/>
      <c r="UMQ75" s="75"/>
      <c r="UMR75" s="75"/>
      <c r="UMS75" s="75"/>
      <c r="UMT75" s="75"/>
      <c r="UMU75" s="75"/>
      <c r="UMV75" s="75"/>
      <c r="UMW75" s="75"/>
      <c r="UMX75" s="75"/>
      <c r="UMY75" s="75"/>
      <c r="UMZ75" s="75"/>
      <c r="UNA75" s="75"/>
      <c r="UNB75" s="75"/>
      <c r="UNC75" s="75"/>
      <c r="UND75" s="75"/>
      <c r="UNE75" s="75"/>
      <c r="UNF75" s="75"/>
      <c r="UNG75" s="75"/>
      <c r="UNH75" s="75"/>
      <c r="UNI75" s="75"/>
      <c r="UNJ75" s="75"/>
      <c r="UNK75" s="75"/>
      <c r="UNL75" s="75"/>
      <c r="UNM75" s="75"/>
      <c r="UNN75" s="75"/>
      <c r="UNO75" s="75"/>
      <c r="UNP75" s="75"/>
      <c r="UNQ75" s="75"/>
      <c r="UNR75" s="75"/>
      <c r="UNS75" s="75"/>
      <c r="UNT75" s="75"/>
      <c r="UNU75" s="75"/>
      <c r="UNV75" s="75"/>
      <c r="UNW75" s="75"/>
      <c r="UNX75" s="75"/>
      <c r="UNY75" s="75"/>
      <c r="UNZ75" s="75"/>
      <c r="UOA75" s="75"/>
      <c r="UOB75" s="75"/>
      <c r="UOC75" s="75"/>
      <c r="UOD75" s="75"/>
      <c r="UOE75" s="75"/>
      <c r="UOF75" s="75"/>
      <c r="UOG75" s="75"/>
      <c r="UOH75" s="75"/>
      <c r="UOI75" s="75"/>
      <c r="UOJ75" s="75"/>
      <c r="UOK75" s="75"/>
      <c r="UOL75" s="75"/>
      <c r="UOM75" s="75"/>
      <c r="UON75" s="75"/>
      <c r="UOO75" s="75"/>
      <c r="UOP75" s="75"/>
      <c r="UOQ75" s="75"/>
      <c r="UOR75" s="75"/>
      <c r="UOS75" s="75"/>
      <c r="UOT75" s="75"/>
      <c r="UOU75" s="75"/>
      <c r="UOV75" s="75"/>
      <c r="UOW75" s="75"/>
      <c r="UOX75" s="75"/>
      <c r="UOY75" s="75"/>
      <c r="UOZ75" s="75"/>
      <c r="UPA75" s="75"/>
      <c r="UPB75" s="75"/>
      <c r="UPC75" s="75"/>
      <c r="UPD75" s="75"/>
      <c r="UPE75" s="75"/>
      <c r="UPF75" s="75"/>
      <c r="UPG75" s="75"/>
      <c r="UPH75" s="75"/>
      <c r="UPI75" s="75"/>
      <c r="UPJ75" s="75"/>
      <c r="UPK75" s="75"/>
      <c r="UPL75" s="75"/>
      <c r="UPM75" s="75"/>
      <c r="UPN75" s="75"/>
      <c r="UPO75" s="75"/>
      <c r="UPP75" s="75"/>
      <c r="UPQ75" s="75"/>
      <c r="UPR75" s="75"/>
      <c r="UPS75" s="75"/>
      <c r="UPT75" s="75"/>
      <c r="UPU75" s="75"/>
      <c r="UPV75" s="75"/>
      <c r="UPW75" s="75"/>
      <c r="UPX75" s="75"/>
      <c r="UPY75" s="75"/>
      <c r="UPZ75" s="75"/>
      <c r="UQA75" s="75"/>
      <c r="UQB75" s="75"/>
      <c r="UQC75" s="75"/>
      <c r="UQD75" s="75"/>
      <c r="UQE75" s="75"/>
      <c r="UQF75" s="75"/>
      <c r="UQG75" s="75"/>
      <c r="UQH75" s="75"/>
      <c r="UQI75" s="75"/>
      <c r="UQJ75" s="75"/>
      <c r="UQK75" s="75"/>
      <c r="UQL75" s="75"/>
      <c r="UQM75" s="75"/>
      <c r="UQN75" s="75"/>
      <c r="UQO75" s="75"/>
      <c r="UQP75" s="75"/>
      <c r="UQQ75" s="75"/>
      <c r="UQR75" s="75"/>
      <c r="UQS75" s="75"/>
      <c r="UQT75" s="75"/>
      <c r="UQU75" s="75"/>
      <c r="UQV75" s="75"/>
      <c r="UQW75" s="75"/>
      <c r="UQX75" s="75"/>
      <c r="UQY75" s="75"/>
      <c r="UQZ75" s="75"/>
      <c r="URA75" s="75"/>
      <c r="URB75" s="75"/>
      <c r="URC75" s="75"/>
      <c r="URD75" s="75"/>
      <c r="URE75" s="75"/>
      <c r="URF75" s="75"/>
      <c r="URG75" s="75"/>
      <c r="URH75" s="75"/>
      <c r="URI75" s="75"/>
      <c r="URJ75" s="75"/>
      <c r="URK75" s="75"/>
      <c r="URL75" s="75"/>
      <c r="URM75" s="75"/>
      <c r="URN75" s="75"/>
      <c r="URO75" s="75"/>
      <c r="URP75" s="75"/>
      <c r="URQ75" s="75"/>
      <c r="URR75" s="75"/>
      <c r="URS75" s="75"/>
      <c r="URT75" s="75"/>
      <c r="URU75" s="75"/>
      <c r="URV75" s="75"/>
      <c r="URW75" s="75"/>
      <c r="URX75" s="75"/>
      <c r="URY75" s="75"/>
      <c r="URZ75" s="75"/>
      <c r="USA75" s="75"/>
      <c r="USB75" s="75"/>
      <c r="USC75" s="75"/>
      <c r="USD75" s="75"/>
      <c r="USE75" s="75"/>
      <c r="USF75" s="75"/>
      <c r="USG75" s="75"/>
      <c r="USH75" s="75"/>
      <c r="USI75" s="75"/>
      <c r="USJ75" s="75"/>
      <c r="USK75" s="75"/>
      <c r="USL75" s="75"/>
      <c r="USM75" s="75"/>
      <c r="USN75" s="75"/>
      <c r="USO75" s="75"/>
      <c r="USP75" s="75"/>
      <c r="USQ75" s="75"/>
      <c r="USR75" s="75"/>
      <c r="USS75" s="75"/>
      <c r="UST75" s="75"/>
      <c r="USU75" s="75"/>
      <c r="USV75" s="75"/>
      <c r="USW75" s="75"/>
      <c r="USX75" s="75"/>
      <c r="USY75" s="75"/>
      <c r="USZ75" s="75"/>
      <c r="UTA75" s="75"/>
      <c r="UTB75" s="75"/>
      <c r="UTC75" s="75"/>
      <c r="UTD75" s="75"/>
      <c r="UTE75" s="75"/>
      <c r="UTF75" s="75"/>
      <c r="UTG75" s="75"/>
      <c r="UTH75" s="75"/>
      <c r="UTI75" s="75"/>
      <c r="UTJ75" s="75"/>
      <c r="UTK75" s="75"/>
      <c r="UTL75" s="75"/>
      <c r="UTM75" s="75"/>
      <c r="UTN75" s="75"/>
      <c r="UTO75" s="75"/>
      <c r="UTP75" s="75"/>
      <c r="UTQ75" s="75"/>
      <c r="UTR75" s="75"/>
      <c r="UTS75" s="75"/>
      <c r="UTT75" s="75"/>
      <c r="UTU75" s="75"/>
      <c r="UTV75" s="75"/>
      <c r="UTW75" s="75"/>
      <c r="UTX75" s="75"/>
      <c r="UTY75" s="75"/>
      <c r="UTZ75" s="75"/>
      <c r="UUA75" s="75"/>
      <c r="UUB75" s="75"/>
      <c r="UUC75" s="75"/>
      <c r="UUD75" s="75"/>
      <c r="UUE75" s="75"/>
      <c r="UUF75" s="75"/>
      <c r="UUG75" s="75"/>
      <c r="UUH75" s="75"/>
      <c r="UUI75" s="75"/>
      <c r="UUJ75" s="75"/>
      <c r="UUK75" s="75"/>
      <c r="UUL75" s="75"/>
      <c r="UUM75" s="75"/>
      <c r="UUN75" s="75"/>
      <c r="UUO75" s="75"/>
      <c r="UUP75" s="75"/>
      <c r="UUQ75" s="75"/>
      <c r="UUR75" s="75"/>
      <c r="UUS75" s="75"/>
      <c r="UUT75" s="75"/>
      <c r="UUU75" s="75"/>
      <c r="UUV75" s="75"/>
      <c r="UUW75" s="75"/>
      <c r="UUX75" s="75"/>
      <c r="UUY75" s="75"/>
      <c r="UUZ75" s="75"/>
      <c r="UVA75" s="75"/>
      <c r="UVB75" s="75"/>
      <c r="UVC75" s="75"/>
      <c r="UVD75" s="75"/>
      <c r="UVE75" s="75"/>
      <c r="UVF75" s="75"/>
      <c r="UVG75" s="75"/>
      <c r="UVH75" s="75"/>
      <c r="UVI75" s="75"/>
      <c r="UVJ75" s="75"/>
      <c r="UVK75" s="75"/>
      <c r="UVL75" s="75"/>
      <c r="UVM75" s="75"/>
      <c r="UVN75" s="75"/>
      <c r="UVO75" s="75"/>
      <c r="UVP75" s="75"/>
      <c r="UVQ75" s="75"/>
      <c r="UVR75" s="75"/>
      <c r="UVS75" s="75"/>
      <c r="UVT75" s="75"/>
      <c r="UVU75" s="75"/>
      <c r="UVV75" s="75"/>
      <c r="UVW75" s="75"/>
      <c r="UVX75" s="75"/>
      <c r="UVY75" s="75"/>
      <c r="UVZ75" s="75"/>
      <c r="UWA75" s="75"/>
      <c r="UWB75" s="75"/>
      <c r="UWC75" s="75"/>
      <c r="UWD75" s="75"/>
      <c r="UWE75" s="75"/>
      <c r="UWF75" s="75"/>
      <c r="UWG75" s="75"/>
      <c r="UWH75" s="75"/>
      <c r="UWI75" s="75"/>
      <c r="UWJ75" s="75"/>
      <c r="UWK75" s="75"/>
      <c r="UWL75" s="75"/>
      <c r="UWM75" s="75"/>
      <c r="UWN75" s="75"/>
      <c r="UWO75" s="75"/>
      <c r="UWP75" s="75"/>
      <c r="UWQ75" s="75"/>
      <c r="UWR75" s="75"/>
      <c r="UWS75" s="75"/>
      <c r="UWT75" s="75"/>
      <c r="UWU75" s="75"/>
      <c r="UWV75" s="75"/>
      <c r="UWW75" s="75"/>
      <c r="UWX75" s="75"/>
      <c r="UWY75" s="75"/>
      <c r="UWZ75" s="75"/>
      <c r="UXA75" s="75"/>
      <c r="UXB75" s="75"/>
      <c r="UXC75" s="75"/>
      <c r="UXD75" s="75"/>
      <c r="UXE75" s="75"/>
      <c r="UXF75" s="75"/>
      <c r="UXG75" s="75"/>
      <c r="UXH75" s="75"/>
      <c r="UXI75" s="75"/>
      <c r="UXJ75" s="75"/>
      <c r="UXK75" s="75"/>
      <c r="UXL75" s="75"/>
      <c r="UXM75" s="75"/>
      <c r="UXN75" s="75"/>
      <c r="UXO75" s="75"/>
      <c r="UXP75" s="75"/>
      <c r="UXQ75" s="75"/>
      <c r="UXR75" s="75"/>
      <c r="UXS75" s="75"/>
      <c r="UXT75" s="75"/>
      <c r="UXU75" s="75"/>
      <c r="UXV75" s="75"/>
      <c r="UXW75" s="75"/>
      <c r="UXX75" s="75"/>
      <c r="UXY75" s="75"/>
      <c r="UXZ75" s="75"/>
      <c r="UYA75" s="75"/>
      <c r="UYB75" s="75"/>
      <c r="UYC75" s="75"/>
      <c r="UYD75" s="75"/>
      <c r="UYE75" s="75"/>
      <c r="UYF75" s="75"/>
      <c r="UYG75" s="75"/>
      <c r="UYH75" s="75"/>
      <c r="UYI75" s="75"/>
      <c r="UYJ75" s="75"/>
      <c r="UYK75" s="75"/>
      <c r="UYL75" s="75"/>
      <c r="UYM75" s="75"/>
      <c r="UYN75" s="75"/>
      <c r="UYO75" s="75"/>
      <c r="UYP75" s="75"/>
      <c r="UYQ75" s="75"/>
      <c r="UYR75" s="75"/>
      <c r="UYS75" s="75"/>
      <c r="UYT75" s="75"/>
      <c r="UYU75" s="75"/>
      <c r="UYV75" s="75"/>
      <c r="UYW75" s="75"/>
      <c r="UYX75" s="75"/>
      <c r="UYY75" s="75"/>
      <c r="UYZ75" s="75"/>
      <c r="UZA75" s="75"/>
      <c r="UZB75" s="75"/>
      <c r="UZC75" s="75"/>
      <c r="UZD75" s="75"/>
      <c r="UZE75" s="75"/>
      <c r="UZF75" s="75"/>
      <c r="UZG75" s="75"/>
      <c r="UZH75" s="75"/>
      <c r="UZI75" s="75"/>
      <c r="UZJ75" s="75"/>
      <c r="UZK75" s="75"/>
      <c r="UZL75" s="75"/>
      <c r="UZM75" s="75"/>
      <c r="UZN75" s="75"/>
      <c r="UZO75" s="75"/>
      <c r="UZP75" s="75"/>
      <c r="UZQ75" s="75"/>
      <c r="UZR75" s="75"/>
      <c r="UZS75" s="75"/>
      <c r="UZT75" s="75"/>
      <c r="UZU75" s="75"/>
      <c r="UZV75" s="75"/>
      <c r="UZW75" s="75"/>
      <c r="UZX75" s="75"/>
      <c r="UZY75" s="75"/>
      <c r="UZZ75" s="75"/>
      <c r="VAA75" s="75"/>
      <c r="VAB75" s="75"/>
      <c r="VAC75" s="75"/>
      <c r="VAD75" s="75"/>
      <c r="VAE75" s="75"/>
      <c r="VAF75" s="75"/>
      <c r="VAG75" s="75"/>
      <c r="VAH75" s="75"/>
      <c r="VAI75" s="75"/>
      <c r="VAJ75" s="75"/>
      <c r="VAK75" s="75"/>
      <c r="VAL75" s="75"/>
      <c r="VAM75" s="75"/>
      <c r="VAN75" s="75"/>
      <c r="VAO75" s="75"/>
      <c r="VAP75" s="75"/>
      <c r="VAQ75" s="75"/>
      <c r="VAR75" s="75"/>
      <c r="VAS75" s="75"/>
      <c r="VAT75" s="75"/>
      <c r="VAU75" s="75"/>
      <c r="VAV75" s="75"/>
      <c r="VAW75" s="75"/>
      <c r="VAX75" s="75"/>
      <c r="VAY75" s="75"/>
      <c r="VAZ75" s="75"/>
      <c r="VBA75" s="75"/>
      <c r="VBB75" s="75"/>
      <c r="VBC75" s="75"/>
      <c r="VBD75" s="75"/>
      <c r="VBE75" s="75"/>
      <c r="VBF75" s="75"/>
      <c r="VBG75" s="75"/>
      <c r="VBH75" s="75"/>
      <c r="VBI75" s="75"/>
      <c r="VBJ75" s="75"/>
      <c r="VBK75" s="75"/>
      <c r="VBL75" s="75"/>
      <c r="VBM75" s="75"/>
      <c r="VBN75" s="75"/>
      <c r="VBO75" s="75"/>
      <c r="VBP75" s="75"/>
      <c r="VBQ75" s="75"/>
      <c r="VBR75" s="75"/>
      <c r="VBS75" s="75"/>
      <c r="VBT75" s="75"/>
      <c r="VBU75" s="75"/>
      <c r="VBV75" s="75"/>
      <c r="VBW75" s="75"/>
      <c r="VBX75" s="75"/>
      <c r="VBY75" s="75"/>
      <c r="VBZ75" s="75"/>
      <c r="VCA75" s="75"/>
      <c r="VCB75" s="75"/>
      <c r="VCC75" s="75"/>
      <c r="VCD75" s="75"/>
      <c r="VCE75" s="75"/>
      <c r="VCF75" s="75"/>
      <c r="VCG75" s="75"/>
      <c r="VCH75" s="75"/>
      <c r="VCI75" s="75"/>
      <c r="VCJ75" s="75"/>
      <c r="VCK75" s="75"/>
      <c r="VCL75" s="75"/>
      <c r="VCM75" s="75"/>
      <c r="VCN75" s="75"/>
      <c r="VCO75" s="75"/>
      <c r="VCP75" s="75"/>
      <c r="VCQ75" s="75"/>
      <c r="VCR75" s="75"/>
      <c r="VCS75" s="75"/>
      <c r="VCT75" s="75"/>
      <c r="VCU75" s="75"/>
      <c r="VCV75" s="75"/>
      <c r="VCW75" s="75"/>
      <c r="VCX75" s="75"/>
      <c r="VCY75" s="75"/>
      <c r="VCZ75" s="75"/>
      <c r="VDA75" s="75"/>
      <c r="VDB75" s="75"/>
      <c r="VDC75" s="75"/>
      <c r="VDD75" s="75"/>
      <c r="VDE75" s="75"/>
      <c r="VDF75" s="75"/>
      <c r="VDG75" s="75"/>
      <c r="VDH75" s="75"/>
      <c r="VDI75" s="75"/>
      <c r="VDJ75" s="75"/>
      <c r="VDK75" s="75"/>
      <c r="VDL75" s="75"/>
      <c r="VDM75" s="75"/>
      <c r="VDN75" s="75"/>
      <c r="VDO75" s="75"/>
      <c r="VDP75" s="75"/>
      <c r="VDQ75" s="75"/>
      <c r="VDR75" s="75"/>
      <c r="VDS75" s="75"/>
      <c r="VDT75" s="75"/>
      <c r="VDU75" s="75"/>
      <c r="VDV75" s="75"/>
      <c r="VDW75" s="75"/>
      <c r="VDX75" s="75"/>
      <c r="VDY75" s="75"/>
      <c r="VDZ75" s="75"/>
      <c r="VEA75" s="75"/>
      <c r="VEB75" s="75"/>
      <c r="VEC75" s="75"/>
      <c r="VED75" s="75"/>
      <c r="VEE75" s="75"/>
      <c r="VEF75" s="75"/>
      <c r="VEG75" s="75"/>
      <c r="VEH75" s="75"/>
      <c r="VEI75" s="75"/>
      <c r="VEJ75" s="75"/>
      <c r="VEK75" s="75"/>
      <c r="VEL75" s="75"/>
      <c r="VEM75" s="75"/>
      <c r="VEN75" s="75"/>
      <c r="VEO75" s="75"/>
      <c r="VEP75" s="75"/>
      <c r="VEQ75" s="75"/>
      <c r="VER75" s="75"/>
      <c r="VES75" s="75"/>
      <c r="VET75" s="75"/>
      <c r="VEU75" s="75"/>
      <c r="VEV75" s="75"/>
      <c r="VEW75" s="75"/>
      <c r="VEX75" s="75"/>
      <c r="VEY75" s="75"/>
      <c r="VEZ75" s="75"/>
      <c r="VFA75" s="75"/>
      <c r="VFB75" s="75"/>
      <c r="VFC75" s="75"/>
      <c r="VFD75" s="75"/>
      <c r="VFE75" s="75"/>
      <c r="VFF75" s="75"/>
      <c r="VFG75" s="75"/>
      <c r="VFH75" s="75"/>
      <c r="VFI75" s="75"/>
      <c r="VFJ75" s="75"/>
      <c r="VFK75" s="75"/>
      <c r="VFL75" s="75"/>
      <c r="VFM75" s="75"/>
      <c r="VFN75" s="75"/>
      <c r="VFO75" s="75"/>
      <c r="VFP75" s="75"/>
      <c r="VFQ75" s="75"/>
      <c r="VFR75" s="75"/>
      <c r="VFS75" s="75"/>
      <c r="VFT75" s="75"/>
      <c r="VFU75" s="75"/>
      <c r="VFV75" s="75"/>
      <c r="VFW75" s="75"/>
      <c r="VFX75" s="75"/>
      <c r="VFY75" s="75"/>
      <c r="VFZ75" s="75"/>
      <c r="VGA75" s="75"/>
      <c r="VGB75" s="75"/>
      <c r="VGC75" s="75"/>
      <c r="VGD75" s="75"/>
      <c r="VGE75" s="75"/>
      <c r="VGF75" s="75"/>
      <c r="VGG75" s="75"/>
      <c r="VGH75" s="75"/>
      <c r="VGI75" s="75"/>
      <c r="VGJ75" s="75"/>
      <c r="VGK75" s="75"/>
      <c r="VGL75" s="75"/>
      <c r="VGM75" s="75"/>
      <c r="VGN75" s="75"/>
      <c r="VGO75" s="75"/>
      <c r="VGP75" s="75"/>
      <c r="VGQ75" s="75"/>
      <c r="VGR75" s="75"/>
      <c r="VGS75" s="75"/>
      <c r="VGT75" s="75"/>
      <c r="VGU75" s="75"/>
      <c r="VGV75" s="75"/>
      <c r="VGW75" s="75"/>
      <c r="VGX75" s="75"/>
      <c r="VGY75" s="75"/>
      <c r="VGZ75" s="75"/>
      <c r="VHA75" s="75"/>
      <c r="VHB75" s="75"/>
      <c r="VHC75" s="75"/>
      <c r="VHD75" s="75"/>
      <c r="VHE75" s="75"/>
      <c r="VHF75" s="75"/>
      <c r="VHG75" s="75"/>
      <c r="VHH75" s="75"/>
      <c r="VHI75" s="75"/>
      <c r="VHJ75" s="75"/>
      <c r="VHK75" s="75"/>
      <c r="VHL75" s="75"/>
      <c r="VHM75" s="75"/>
      <c r="VHN75" s="75"/>
      <c r="VHO75" s="75"/>
      <c r="VHP75" s="75"/>
      <c r="VHQ75" s="75"/>
      <c r="VHR75" s="75"/>
      <c r="VHS75" s="75"/>
      <c r="VHT75" s="75"/>
      <c r="VHU75" s="75"/>
      <c r="VHV75" s="75"/>
      <c r="VHW75" s="75"/>
      <c r="VHX75" s="75"/>
      <c r="VHY75" s="75"/>
      <c r="VHZ75" s="75"/>
      <c r="VIA75" s="75"/>
      <c r="VIB75" s="75"/>
      <c r="VIC75" s="75"/>
      <c r="VID75" s="75"/>
      <c r="VIE75" s="75"/>
      <c r="VIF75" s="75"/>
      <c r="VIG75" s="75"/>
      <c r="VIH75" s="75"/>
      <c r="VII75" s="75"/>
      <c r="VIJ75" s="75"/>
      <c r="VIK75" s="75"/>
      <c r="VIL75" s="75"/>
      <c r="VIM75" s="75"/>
      <c r="VIN75" s="75"/>
      <c r="VIO75" s="75"/>
      <c r="VIP75" s="75"/>
      <c r="VIQ75" s="75"/>
      <c r="VIR75" s="75"/>
      <c r="VIS75" s="75"/>
      <c r="VIT75" s="75"/>
      <c r="VIU75" s="75"/>
      <c r="VIV75" s="75"/>
      <c r="VIW75" s="75"/>
      <c r="VIX75" s="75"/>
      <c r="VIY75" s="75"/>
      <c r="VIZ75" s="75"/>
      <c r="VJA75" s="75"/>
      <c r="VJB75" s="75"/>
      <c r="VJC75" s="75"/>
      <c r="VJD75" s="75"/>
      <c r="VJE75" s="75"/>
      <c r="VJF75" s="75"/>
      <c r="VJG75" s="75"/>
      <c r="VJH75" s="75"/>
      <c r="VJI75" s="75"/>
      <c r="VJJ75" s="75"/>
      <c r="VJK75" s="75"/>
      <c r="VJL75" s="75"/>
      <c r="VJM75" s="75"/>
      <c r="VJN75" s="75"/>
      <c r="VJO75" s="75"/>
      <c r="VJP75" s="75"/>
      <c r="VJQ75" s="75"/>
      <c r="VJR75" s="75"/>
      <c r="VJS75" s="75"/>
      <c r="VJT75" s="75"/>
      <c r="VJU75" s="75"/>
      <c r="VJV75" s="75"/>
      <c r="VJW75" s="75"/>
      <c r="VJX75" s="75"/>
      <c r="VJY75" s="75"/>
      <c r="VJZ75" s="75"/>
      <c r="VKA75" s="75"/>
      <c r="VKB75" s="75"/>
      <c r="VKC75" s="75"/>
      <c r="VKD75" s="75"/>
      <c r="VKE75" s="75"/>
      <c r="VKF75" s="75"/>
      <c r="VKG75" s="75"/>
      <c r="VKH75" s="75"/>
      <c r="VKI75" s="75"/>
      <c r="VKJ75" s="75"/>
      <c r="VKK75" s="75"/>
      <c r="VKL75" s="75"/>
      <c r="VKM75" s="75"/>
      <c r="VKN75" s="75"/>
      <c r="VKO75" s="75"/>
      <c r="VKP75" s="75"/>
      <c r="VKQ75" s="75"/>
      <c r="VKR75" s="75"/>
      <c r="VKS75" s="75"/>
      <c r="VKT75" s="75"/>
      <c r="VKU75" s="75"/>
      <c r="VKV75" s="75"/>
      <c r="VKW75" s="75"/>
      <c r="VKX75" s="75"/>
      <c r="VKY75" s="75"/>
      <c r="VKZ75" s="75"/>
      <c r="VLA75" s="75"/>
      <c r="VLB75" s="75"/>
      <c r="VLC75" s="75"/>
      <c r="VLD75" s="75"/>
      <c r="VLE75" s="75"/>
      <c r="VLF75" s="75"/>
      <c r="VLG75" s="75"/>
      <c r="VLH75" s="75"/>
      <c r="VLI75" s="75"/>
      <c r="VLJ75" s="75"/>
      <c r="VLK75" s="75"/>
      <c r="VLL75" s="75"/>
      <c r="VLM75" s="75"/>
      <c r="VLN75" s="75"/>
      <c r="VLO75" s="75"/>
      <c r="VLP75" s="75"/>
      <c r="VLQ75" s="75"/>
      <c r="VLR75" s="75"/>
      <c r="VLS75" s="75"/>
      <c r="VLT75" s="75"/>
      <c r="VLU75" s="75"/>
      <c r="VLV75" s="75"/>
      <c r="VLW75" s="75"/>
      <c r="VLX75" s="75"/>
      <c r="VLY75" s="75"/>
      <c r="VLZ75" s="75"/>
      <c r="VMA75" s="75"/>
      <c r="VMB75" s="75"/>
      <c r="VMC75" s="75"/>
      <c r="VMD75" s="75"/>
      <c r="VME75" s="75"/>
      <c r="VMF75" s="75"/>
      <c r="VMG75" s="75"/>
      <c r="VMH75" s="75"/>
      <c r="VMI75" s="75"/>
      <c r="VMJ75" s="75"/>
      <c r="VMK75" s="75"/>
      <c r="VML75" s="75"/>
      <c r="VMM75" s="75"/>
      <c r="VMN75" s="75"/>
      <c r="VMO75" s="75"/>
      <c r="VMP75" s="75"/>
      <c r="VMQ75" s="75"/>
      <c r="VMR75" s="75"/>
      <c r="VMS75" s="75"/>
      <c r="VMT75" s="75"/>
      <c r="VMU75" s="75"/>
      <c r="VMV75" s="75"/>
      <c r="VMW75" s="75"/>
      <c r="VMX75" s="75"/>
      <c r="VMY75" s="75"/>
      <c r="VMZ75" s="75"/>
      <c r="VNA75" s="75"/>
      <c r="VNB75" s="75"/>
      <c r="VNC75" s="75"/>
      <c r="VND75" s="75"/>
      <c r="VNE75" s="75"/>
      <c r="VNF75" s="75"/>
      <c r="VNG75" s="75"/>
      <c r="VNH75" s="75"/>
      <c r="VNI75" s="75"/>
      <c r="VNJ75" s="75"/>
      <c r="VNK75" s="75"/>
      <c r="VNL75" s="75"/>
      <c r="VNM75" s="75"/>
      <c r="VNN75" s="75"/>
      <c r="VNO75" s="75"/>
      <c r="VNP75" s="75"/>
      <c r="VNQ75" s="75"/>
      <c r="VNR75" s="75"/>
      <c r="VNS75" s="75"/>
      <c r="VNT75" s="75"/>
      <c r="VNU75" s="75"/>
      <c r="VNV75" s="75"/>
      <c r="VNW75" s="75"/>
      <c r="VNX75" s="75"/>
      <c r="VNY75" s="75"/>
      <c r="VNZ75" s="75"/>
      <c r="VOA75" s="75"/>
      <c r="VOB75" s="75"/>
      <c r="VOC75" s="75"/>
      <c r="VOD75" s="75"/>
      <c r="VOE75" s="75"/>
      <c r="VOF75" s="75"/>
      <c r="VOG75" s="75"/>
      <c r="VOH75" s="75"/>
      <c r="VOI75" s="75"/>
      <c r="VOJ75" s="75"/>
      <c r="VOK75" s="75"/>
      <c r="VOL75" s="75"/>
      <c r="VOM75" s="75"/>
      <c r="VON75" s="75"/>
      <c r="VOO75" s="75"/>
      <c r="VOP75" s="75"/>
      <c r="VOQ75" s="75"/>
      <c r="VOR75" s="75"/>
      <c r="VOS75" s="75"/>
      <c r="VOT75" s="75"/>
      <c r="VOU75" s="75"/>
      <c r="VOV75" s="75"/>
      <c r="VOW75" s="75"/>
      <c r="VOX75" s="75"/>
      <c r="VOY75" s="75"/>
      <c r="VOZ75" s="75"/>
      <c r="VPA75" s="75"/>
      <c r="VPB75" s="75"/>
      <c r="VPC75" s="75"/>
      <c r="VPD75" s="75"/>
      <c r="VPE75" s="75"/>
      <c r="VPF75" s="75"/>
      <c r="VPG75" s="75"/>
      <c r="VPH75" s="75"/>
      <c r="VPI75" s="75"/>
      <c r="VPJ75" s="75"/>
      <c r="VPK75" s="75"/>
      <c r="VPL75" s="75"/>
      <c r="VPM75" s="75"/>
      <c r="VPN75" s="75"/>
      <c r="VPO75" s="75"/>
      <c r="VPP75" s="75"/>
      <c r="VPQ75" s="75"/>
      <c r="VPR75" s="75"/>
      <c r="VPS75" s="75"/>
      <c r="VPT75" s="75"/>
      <c r="VPU75" s="75"/>
      <c r="VPV75" s="75"/>
      <c r="VPW75" s="75"/>
      <c r="VPX75" s="75"/>
      <c r="VPY75" s="75"/>
      <c r="VPZ75" s="75"/>
      <c r="VQA75" s="75"/>
      <c r="VQB75" s="75"/>
      <c r="VQC75" s="75"/>
      <c r="VQD75" s="75"/>
      <c r="VQE75" s="75"/>
      <c r="VQF75" s="75"/>
      <c r="VQG75" s="75"/>
      <c r="VQH75" s="75"/>
      <c r="VQI75" s="75"/>
      <c r="VQJ75" s="75"/>
      <c r="VQK75" s="75"/>
      <c r="VQL75" s="75"/>
      <c r="VQM75" s="75"/>
      <c r="VQN75" s="75"/>
      <c r="VQO75" s="75"/>
      <c r="VQP75" s="75"/>
      <c r="VQQ75" s="75"/>
      <c r="VQR75" s="75"/>
      <c r="VQS75" s="75"/>
      <c r="VQT75" s="75"/>
      <c r="VQU75" s="75"/>
      <c r="VQV75" s="75"/>
      <c r="VQW75" s="75"/>
      <c r="VQX75" s="75"/>
      <c r="VQY75" s="75"/>
      <c r="VQZ75" s="75"/>
      <c r="VRA75" s="75"/>
      <c r="VRB75" s="75"/>
      <c r="VRC75" s="75"/>
      <c r="VRD75" s="75"/>
      <c r="VRE75" s="75"/>
      <c r="VRF75" s="75"/>
      <c r="VRG75" s="75"/>
      <c r="VRH75" s="75"/>
      <c r="VRI75" s="75"/>
      <c r="VRJ75" s="75"/>
      <c r="VRK75" s="75"/>
      <c r="VRL75" s="75"/>
      <c r="VRM75" s="75"/>
      <c r="VRN75" s="75"/>
      <c r="VRO75" s="75"/>
      <c r="VRP75" s="75"/>
      <c r="VRQ75" s="75"/>
      <c r="VRR75" s="75"/>
      <c r="VRS75" s="75"/>
      <c r="VRT75" s="75"/>
      <c r="VRU75" s="75"/>
      <c r="VRV75" s="75"/>
      <c r="VRW75" s="75"/>
      <c r="VRX75" s="75"/>
      <c r="VRY75" s="75"/>
      <c r="VRZ75" s="75"/>
      <c r="VSA75" s="75"/>
      <c r="VSB75" s="75"/>
      <c r="VSC75" s="75"/>
      <c r="VSD75" s="75"/>
      <c r="VSE75" s="75"/>
      <c r="VSF75" s="75"/>
      <c r="VSG75" s="75"/>
      <c r="VSH75" s="75"/>
      <c r="VSI75" s="75"/>
      <c r="VSJ75" s="75"/>
      <c r="VSK75" s="75"/>
      <c r="VSL75" s="75"/>
      <c r="VSM75" s="75"/>
      <c r="VSN75" s="75"/>
      <c r="VSO75" s="75"/>
      <c r="VSP75" s="75"/>
      <c r="VSQ75" s="75"/>
      <c r="VSR75" s="75"/>
      <c r="VSS75" s="75"/>
      <c r="VST75" s="75"/>
      <c r="VSU75" s="75"/>
      <c r="VSV75" s="75"/>
      <c r="VSW75" s="75"/>
      <c r="VSX75" s="75"/>
      <c r="VSY75" s="75"/>
      <c r="VSZ75" s="75"/>
      <c r="VTA75" s="75"/>
      <c r="VTB75" s="75"/>
      <c r="VTC75" s="75"/>
      <c r="VTD75" s="75"/>
      <c r="VTE75" s="75"/>
      <c r="VTF75" s="75"/>
      <c r="VTG75" s="75"/>
      <c r="VTH75" s="75"/>
      <c r="VTI75" s="75"/>
      <c r="VTJ75" s="75"/>
      <c r="VTK75" s="75"/>
      <c r="VTL75" s="75"/>
      <c r="VTM75" s="75"/>
      <c r="VTN75" s="75"/>
      <c r="VTO75" s="75"/>
      <c r="VTP75" s="75"/>
      <c r="VTQ75" s="75"/>
      <c r="VTR75" s="75"/>
      <c r="VTS75" s="75"/>
      <c r="VTT75" s="75"/>
      <c r="VTU75" s="75"/>
      <c r="VTV75" s="75"/>
      <c r="VTW75" s="75"/>
      <c r="VTX75" s="75"/>
      <c r="VTY75" s="75"/>
      <c r="VTZ75" s="75"/>
      <c r="VUA75" s="75"/>
      <c r="VUB75" s="75"/>
      <c r="VUC75" s="75"/>
      <c r="VUD75" s="75"/>
      <c r="VUE75" s="75"/>
      <c r="VUF75" s="75"/>
      <c r="VUG75" s="75"/>
      <c r="VUH75" s="75"/>
      <c r="VUI75" s="75"/>
      <c r="VUJ75" s="75"/>
      <c r="VUK75" s="75"/>
      <c r="VUL75" s="75"/>
      <c r="VUM75" s="75"/>
      <c r="VUN75" s="75"/>
      <c r="VUO75" s="75"/>
      <c r="VUP75" s="75"/>
      <c r="VUQ75" s="75"/>
      <c r="VUR75" s="75"/>
      <c r="VUS75" s="75"/>
      <c r="VUT75" s="75"/>
      <c r="VUU75" s="75"/>
      <c r="VUV75" s="75"/>
      <c r="VUW75" s="75"/>
      <c r="VUX75" s="75"/>
      <c r="VUY75" s="75"/>
      <c r="VUZ75" s="75"/>
      <c r="VVA75" s="75"/>
      <c r="VVB75" s="75"/>
      <c r="VVC75" s="75"/>
      <c r="VVD75" s="75"/>
      <c r="VVE75" s="75"/>
      <c r="VVF75" s="75"/>
      <c r="VVG75" s="75"/>
      <c r="VVH75" s="75"/>
      <c r="VVI75" s="75"/>
      <c r="VVJ75" s="75"/>
      <c r="VVK75" s="75"/>
      <c r="VVL75" s="75"/>
      <c r="VVM75" s="75"/>
      <c r="VVN75" s="75"/>
      <c r="VVO75" s="75"/>
      <c r="VVP75" s="75"/>
      <c r="VVQ75" s="75"/>
      <c r="VVR75" s="75"/>
      <c r="VVS75" s="75"/>
      <c r="VVT75" s="75"/>
      <c r="VVU75" s="75"/>
      <c r="VVV75" s="75"/>
      <c r="VVW75" s="75"/>
      <c r="VVX75" s="75"/>
      <c r="VVY75" s="75"/>
      <c r="VVZ75" s="75"/>
      <c r="VWA75" s="75"/>
      <c r="VWB75" s="75"/>
      <c r="VWC75" s="75"/>
      <c r="VWD75" s="75"/>
      <c r="VWE75" s="75"/>
      <c r="VWF75" s="75"/>
      <c r="VWG75" s="75"/>
      <c r="VWH75" s="75"/>
      <c r="VWI75" s="75"/>
      <c r="VWJ75" s="75"/>
      <c r="VWK75" s="75"/>
      <c r="VWL75" s="75"/>
      <c r="VWM75" s="75"/>
      <c r="VWN75" s="75"/>
      <c r="VWO75" s="75"/>
      <c r="VWP75" s="75"/>
      <c r="VWQ75" s="75"/>
      <c r="VWR75" s="75"/>
      <c r="VWS75" s="75"/>
      <c r="VWT75" s="75"/>
      <c r="VWU75" s="75"/>
      <c r="VWV75" s="75"/>
      <c r="VWW75" s="75"/>
      <c r="VWX75" s="75"/>
      <c r="VWY75" s="75"/>
      <c r="VWZ75" s="75"/>
      <c r="VXA75" s="75"/>
      <c r="VXB75" s="75"/>
      <c r="VXC75" s="75"/>
      <c r="VXD75" s="75"/>
      <c r="VXE75" s="75"/>
      <c r="VXF75" s="75"/>
      <c r="VXG75" s="75"/>
      <c r="VXH75" s="75"/>
      <c r="VXI75" s="75"/>
      <c r="VXJ75" s="75"/>
      <c r="VXK75" s="75"/>
      <c r="VXL75" s="75"/>
      <c r="VXM75" s="75"/>
      <c r="VXN75" s="75"/>
      <c r="VXO75" s="75"/>
      <c r="VXP75" s="75"/>
      <c r="VXQ75" s="75"/>
      <c r="VXR75" s="75"/>
      <c r="VXS75" s="75"/>
      <c r="VXT75" s="75"/>
      <c r="VXU75" s="75"/>
      <c r="VXV75" s="75"/>
      <c r="VXW75" s="75"/>
      <c r="VXX75" s="75"/>
      <c r="VXY75" s="75"/>
      <c r="VXZ75" s="75"/>
      <c r="VYA75" s="75"/>
      <c r="VYB75" s="75"/>
      <c r="VYC75" s="75"/>
      <c r="VYD75" s="75"/>
      <c r="VYE75" s="75"/>
      <c r="VYF75" s="75"/>
      <c r="VYG75" s="75"/>
      <c r="VYH75" s="75"/>
      <c r="VYI75" s="75"/>
      <c r="VYJ75" s="75"/>
      <c r="VYK75" s="75"/>
      <c r="VYL75" s="75"/>
      <c r="VYM75" s="75"/>
      <c r="VYN75" s="75"/>
      <c r="VYO75" s="75"/>
      <c r="VYP75" s="75"/>
      <c r="VYQ75" s="75"/>
      <c r="VYR75" s="75"/>
      <c r="VYS75" s="75"/>
      <c r="VYT75" s="75"/>
      <c r="VYU75" s="75"/>
      <c r="VYV75" s="75"/>
      <c r="VYW75" s="75"/>
      <c r="VYX75" s="75"/>
      <c r="VYY75" s="75"/>
      <c r="VYZ75" s="75"/>
      <c r="VZA75" s="75"/>
      <c r="VZB75" s="75"/>
      <c r="VZC75" s="75"/>
      <c r="VZD75" s="75"/>
      <c r="VZE75" s="75"/>
      <c r="VZF75" s="75"/>
      <c r="VZG75" s="75"/>
      <c r="VZH75" s="75"/>
      <c r="VZI75" s="75"/>
      <c r="VZJ75" s="75"/>
      <c r="VZK75" s="75"/>
      <c r="VZL75" s="75"/>
      <c r="VZM75" s="75"/>
      <c r="VZN75" s="75"/>
      <c r="VZO75" s="75"/>
      <c r="VZP75" s="75"/>
      <c r="VZQ75" s="75"/>
      <c r="VZR75" s="75"/>
      <c r="VZS75" s="75"/>
      <c r="VZT75" s="75"/>
      <c r="VZU75" s="75"/>
      <c r="VZV75" s="75"/>
      <c r="VZW75" s="75"/>
      <c r="VZX75" s="75"/>
      <c r="VZY75" s="75"/>
      <c r="VZZ75" s="75"/>
      <c r="WAA75" s="75"/>
      <c r="WAB75" s="75"/>
      <c r="WAC75" s="75"/>
      <c r="WAD75" s="75"/>
      <c r="WAE75" s="75"/>
      <c r="WAF75" s="75"/>
      <c r="WAG75" s="75"/>
      <c r="WAH75" s="75"/>
      <c r="WAI75" s="75"/>
      <c r="WAJ75" s="75"/>
      <c r="WAK75" s="75"/>
      <c r="WAL75" s="75"/>
      <c r="WAM75" s="75"/>
      <c r="WAN75" s="75"/>
      <c r="WAO75" s="75"/>
      <c r="WAP75" s="75"/>
      <c r="WAQ75" s="75"/>
      <c r="WAR75" s="75"/>
      <c r="WAS75" s="75"/>
      <c r="WAT75" s="75"/>
      <c r="WAU75" s="75"/>
      <c r="WAV75" s="75"/>
      <c r="WAW75" s="75"/>
      <c r="WAX75" s="75"/>
      <c r="WAY75" s="75"/>
      <c r="WAZ75" s="75"/>
      <c r="WBA75" s="75"/>
      <c r="WBB75" s="75"/>
      <c r="WBC75" s="75"/>
      <c r="WBD75" s="75"/>
      <c r="WBE75" s="75"/>
      <c r="WBF75" s="75"/>
      <c r="WBG75" s="75"/>
      <c r="WBH75" s="75"/>
      <c r="WBI75" s="75"/>
      <c r="WBJ75" s="75"/>
      <c r="WBK75" s="75"/>
      <c r="WBL75" s="75"/>
      <c r="WBM75" s="75"/>
      <c r="WBN75" s="75"/>
      <c r="WBO75" s="75"/>
      <c r="WBP75" s="75"/>
      <c r="WBQ75" s="75"/>
      <c r="WBR75" s="75"/>
      <c r="WBS75" s="75"/>
      <c r="WBT75" s="75"/>
      <c r="WBU75" s="75"/>
      <c r="WBV75" s="75"/>
      <c r="WBW75" s="75"/>
      <c r="WBX75" s="75"/>
      <c r="WBY75" s="75"/>
      <c r="WBZ75" s="75"/>
      <c r="WCA75" s="75"/>
      <c r="WCB75" s="75"/>
      <c r="WCC75" s="75"/>
      <c r="WCD75" s="75"/>
      <c r="WCE75" s="75"/>
      <c r="WCF75" s="75"/>
      <c r="WCG75" s="75"/>
      <c r="WCH75" s="75"/>
      <c r="WCI75" s="75"/>
      <c r="WCJ75" s="75"/>
      <c r="WCK75" s="75"/>
      <c r="WCL75" s="75"/>
      <c r="WCM75" s="75"/>
      <c r="WCN75" s="75"/>
      <c r="WCO75" s="75"/>
      <c r="WCP75" s="75"/>
      <c r="WCQ75" s="75"/>
      <c r="WCR75" s="75"/>
      <c r="WCS75" s="75"/>
      <c r="WCT75" s="75"/>
      <c r="WCU75" s="75"/>
      <c r="WCV75" s="75"/>
      <c r="WCW75" s="75"/>
      <c r="WCX75" s="75"/>
      <c r="WCY75" s="75"/>
      <c r="WCZ75" s="75"/>
      <c r="WDA75" s="75"/>
      <c r="WDB75" s="75"/>
      <c r="WDC75" s="75"/>
      <c r="WDD75" s="75"/>
      <c r="WDE75" s="75"/>
      <c r="WDF75" s="75"/>
      <c r="WDG75" s="75"/>
      <c r="WDH75" s="75"/>
      <c r="WDI75" s="75"/>
      <c r="WDJ75" s="75"/>
      <c r="WDK75" s="75"/>
      <c r="WDL75" s="75"/>
      <c r="WDM75" s="75"/>
      <c r="WDN75" s="75"/>
      <c r="WDO75" s="75"/>
      <c r="WDP75" s="75"/>
      <c r="WDQ75" s="75"/>
      <c r="WDR75" s="75"/>
      <c r="WDS75" s="75"/>
      <c r="WDT75" s="75"/>
      <c r="WDU75" s="75"/>
      <c r="WDV75" s="75"/>
      <c r="WDW75" s="75"/>
      <c r="WDX75" s="75"/>
      <c r="WDY75" s="75"/>
      <c r="WDZ75" s="75"/>
      <c r="WEA75" s="75"/>
      <c r="WEB75" s="75"/>
      <c r="WEC75" s="75"/>
      <c r="WED75" s="75"/>
      <c r="WEE75" s="75"/>
      <c r="WEF75" s="75"/>
      <c r="WEG75" s="75"/>
      <c r="WEH75" s="75"/>
      <c r="WEI75" s="75"/>
      <c r="WEJ75" s="75"/>
      <c r="WEK75" s="75"/>
      <c r="WEL75" s="75"/>
      <c r="WEM75" s="75"/>
      <c r="WEN75" s="75"/>
      <c r="WEO75" s="75"/>
      <c r="WEP75" s="75"/>
      <c r="WEQ75" s="75"/>
      <c r="WER75" s="75"/>
      <c r="WES75" s="75"/>
      <c r="WET75" s="75"/>
      <c r="WEU75" s="75"/>
      <c r="WEV75" s="75"/>
      <c r="WEW75" s="75"/>
      <c r="WEX75" s="75"/>
      <c r="WEY75" s="75"/>
      <c r="WEZ75" s="75"/>
      <c r="WFA75" s="75"/>
      <c r="WFB75" s="75"/>
      <c r="WFC75" s="75"/>
      <c r="WFD75" s="75"/>
      <c r="WFE75" s="75"/>
      <c r="WFF75" s="75"/>
      <c r="WFG75" s="75"/>
      <c r="WFH75" s="75"/>
      <c r="WFI75" s="75"/>
      <c r="WFJ75" s="75"/>
      <c r="WFK75" s="75"/>
      <c r="WFL75" s="75"/>
      <c r="WFM75" s="75"/>
      <c r="WFN75" s="75"/>
      <c r="WFO75" s="75"/>
      <c r="WFP75" s="75"/>
      <c r="WFQ75" s="75"/>
      <c r="WFR75" s="75"/>
      <c r="WFS75" s="75"/>
      <c r="WFT75" s="75"/>
      <c r="WFU75" s="75"/>
      <c r="WFV75" s="75"/>
      <c r="WFW75" s="75"/>
      <c r="WFX75" s="75"/>
      <c r="WFY75" s="75"/>
      <c r="WFZ75" s="75"/>
      <c r="WGA75" s="75"/>
      <c r="WGB75" s="75"/>
      <c r="WGC75" s="75"/>
      <c r="WGD75" s="75"/>
      <c r="WGE75" s="75"/>
      <c r="WGF75" s="75"/>
      <c r="WGG75" s="75"/>
      <c r="WGH75" s="75"/>
      <c r="WGI75" s="75"/>
      <c r="WGJ75" s="75"/>
      <c r="WGK75" s="75"/>
      <c r="WGL75" s="75"/>
      <c r="WGM75" s="75"/>
      <c r="WGN75" s="75"/>
      <c r="WGO75" s="75"/>
      <c r="WGP75" s="75"/>
      <c r="WGQ75" s="75"/>
      <c r="WGR75" s="75"/>
      <c r="WGS75" s="75"/>
      <c r="WGT75" s="75"/>
      <c r="WGU75" s="75"/>
      <c r="WGV75" s="75"/>
      <c r="WGW75" s="75"/>
      <c r="WGX75" s="75"/>
      <c r="WGY75" s="75"/>
      <c r="WGZ75" s="75"/>
      <c r="WHA75" s="75"/>
      <c r="WHB75" s="75"/>
      <c r="WHC75" s="75"/>
      <c r="WHD75" s="75"/>
      <c r="WHE75" s="75"/>
      <c r="WHF75" s="75"/>
      <c r="WHG75" s="75"/>
      <c r="WHH75" s="75"/>
      <c r="WHI75" s="75"/>
      <c r="WHJ75" s="75"/>
      <c r="WHK75" s="75"/>
      <c r="WHL75" s="75"/>
      <c r="WHM75" s="75"/>
      <c r="WHN75" s="75"/>
      <c r="WHO75" s="75"/>
      <c r="WHP75" s="75"/>
      <c r="WHQ75" s="75"/>
      <c r="WHR75" s="75"/>
      <c r="WHS75" s="75"/>
      <c r="WHT75" s="75"/>
      <c r="WHU75" s="75"/>
      <c r="WHV75" s="75"/>
      <c r="WHW75" s="75"/>
      <c r="WHX75" s="75"/>
      <c r="WHY75" s="75"/>
      <c r="WHZ75" s="75"/>
      <c r="WIA75" s="75"/>
      <c r="WIB75" s="75"/>
      <c r="WIC75" s="75"/>
      <c r="WID75" s="75"/>
      <c r="WIE75" s="75"/>
      <c r="WIF75" s="75"/>
      <c r="WIG75" s="75"/>
      <c r="WIH75" s="75"/>
      <c r="WII75" s="75"/>
      <c r="WIJ75" s="75"/>
      <c r="WIK75" s="75"/>
      <c r="WIL75" s="75"/>
      <c r="WIM75" s="75"/>
      <c r="WIN75" s="75"/>
      <c r="WIO75" s="75"/>
      <c r="WIP75" s="75"/>
      <c r="WIQ75" s="75"/>
      <c r="WIR75" s="75"/>
      <c r="WIS75" s="75"/>
      <c r="WIT75" s="75"/>
      <c r="WIU75" s="75"/>
      <c r="WIV75" s="75"/>
      <c r="WIW75" s="75"/>
      <c r="WIX75" s="75"/>
      <c r="WIY75" s="75"/>
      <c r="WIZ75" s="75"/>
      <c r="WJA75" s="75"/>
      <c r="WJB75" s="75"/>
      <c r="WJC75" s="75"/>
      <c r="WJD75" s="75"/>
      <c r="WJE75" s="75"/>
      <c r="WJF75" s="75"/>
      <c r="WJG75" s="75"/>
      <c r="WJH75" s="75"/>
      <c r="WJI75" s="75"/>
      <c r="WJJ75" s="75"/>
      <c r="WJK75" s="75"/>
      <c r="WJL75" s="75"/>
      <c r="WJM75" s="75"/>
      <c r="WJN75" s="75"/>
      <c r="WJO75" s="75"/>
      <c r="WJP75" s="75"/>
      <c r="WJQ75" s="75"/>
      <c r="WJR75" s="75"/>
      <c r="WJS75" s="75"/>
      <c r="WJT75" s="75"/>
      <c r="WJU75" s="75"/>
      <c r="WJV75" s="75"/>
      <c r="WJW75" s="75"/>
      <c r="WJX75" s="75"/>
      <c r="WJY75" s="75"/>
      <c r="WJZ75" s="75"/>
      <c r="WKA75" s="75"/>
      <c r="WKB75" s="75"/>
      <c r="WKC75" s="75"/>
      <c r="WKD75" s="75"/>
      <c r="WKE75" s="75"/>
      <c r="WKF75" s="75"/>
      <c r="WKG75" s="75"/>
      <c r="WKH75" s="75"/>
      <c r="WKI75" s="75"/>
      <c r="WKJ75" s="75"/>
      <c r="WKK75" s="75"/>
      <c r="WKL75" s="75"/>
      <c r="WKM75" s="75"/>
      <c r="WKN75" s="75"/>
      <c r="WKO75" s="75"/>
      <c r="WKP75" s="75"/>
      <c r="WKQ75" s="75"/>
      <c r="WKR75" s="75"/>
      <c r="WKS75" s="75"/>
      <c r="WKT75" s="75"/>
      <c r="WKU75" s="75"/>
      <c r="WKV75" s="75"/>
      <c r="WKW75" s="75"/>
      <c r="WKX75" s="75"/>
      <c r="WKY75" s="75"/>
      <c r="WKZ75" s="75"/>
      <c r="WLA75" s="75"/>
      <c r="WLB75" s="75"/>
      <c r="WLC75" s="75"/>
      <c r="WLD75" s="75"/>
      <c r="WLE75" s="75"/>
      <c r="WLF75" s="75"/>
      <c r="WLG75" s="75"/>
      <c r="WLH75" s="75"/>
      <c r="WLI75" s="75"/>
      <c r="WLJ75" s="75"/>
      <c r="WLK75" s="75"/>
      <c r="WLL75" s="75"/>
      <c r="WLM75" s="75"/>
      <c r="WLN75" s="75"/>
      <c r="WLO75" s="75"/>
      <c r="WLP75" s="75"/>
      <c r="WLQ75" s="75"/>
      <c r="WLR75" s="75"/>
      <c r="WLS75" s="75"/>
      <c r="WLT75" s="75"/>
      <c r="WLU75" s="75"/>
      <c r="WLV75" s="75"/>
      <c r="WLW75" s="75"/>
      <c r="WLX75" s="75"/>
      <c r="WLY75" s="75"/>
      <c r="WLZ75" s="75"/>
      <c r="WMA75" s="75"/>
      <c r="WMB75" s="75"/>
      <c r="WMC75" s="75"/>
      <c r="WMD75" s="75"/>
      <c r="WME75" s="75"/>
      <c r="WMF75" s="75"/>
      <c r="WMG75" s="75"/>
      <c r="WMH75" s="75"/>
      <c r="WMI75" s="75"/>
      <c r="WMJ75" s="75"/>
      <c r="WMK75" s="75"/>
      <c r="WML75" s="75"/>
      <c r="WMM75" s="75"/>
      <c r="WMN75" s="75"/>
      <c r="WMO75" s="75"/>
      <c r="WMP75" s="75"/>
      <c r="WMQ75" s="75"/>
      <c r="WMR75" s="75"/>
      <c r="WMS75" s="75"/>
      <c r="WMT75" s="75"/>
      <c r="WMU75" s="75"/>
      <c r="WMV75" s="75"/>
      <c r="WMW75" s="75"/>
      <c r="WMX75" s="75"/>
      <c r="WMY75" s="75"/>
      <c r="WMZ75" s="75"/>
      <c r="WNA75" s="75"/>
      <c r="WNB75" s="75"/>
      <c r="WNC75" s="75"/>
      <c r="WND75" s="75"/>
      <c r="WNE75" s="75"/>
      <c r="WNF75" s="75"/>
      <c r="WNG75" s="75"/>
      <c r="WNH75" s="75"/>
      <c r="WNI75" s="75"/>
      <c r="WNJ75" s="75"/>
      <c r="WNK75" s="75"/>
      <c r="WNL75" s="75"/>
      <c r="WNM75" s="75"/>
      <c r="WNN75" s="75"/>
      <c r="WNO75" s="75"/>
      <c r="WNP75" s="75"/>
      <c r="WNQ75" s="75"/>
      <c r="WNR75" s="75"/>
      <c r="WNS75" s="75"/>
      <c r="WNT75" s="75"/>
      <c r="WNU75" s="75"/>
      <c r="WNV75" s="75"/>
      <c r="WNW75" s="75"/>
      <c r="WNX75" s="75"/>
      <c r="WNY75" s="75"/>
      <c r="WNZ75" s="75"/>
      <c r="WOA75" s="75"/>
      <c r="WOB75" s="75"/>
      <c r="WOC75" s="75"/>
      <c r="WOD75" s="75"/>
      <c r="WOE75" s="75"/>
      <c r="WOF75" s="75"/>
      <c r="WOG75" s="75"/>
      <c r="WOH75" s="75"/>
      <c r="WOI75" s="75"/>
      <c r="WOJ75" s="75"/>
      <c r="WOK75" s="75"/>
      <c r="WOL75" s="75"/>
      <c r="WOM75" s="75"/>
      <c r="WON75" s="75"/>
      <c r="WOO75" s="75"/>
      <c r="WOP75" s="75"/>
      <c r="WOQ75" s="75"/>
      <c r="WOR75" s="75"/>
      <c r="WOS75" s="75"/>
      <c r="WOT75" s="75"/>
      <c r="WOU75" s="75"/>
      <c r="WOV75" s="75"/>
      <c r="WOW75" s="75"/>
      <c r="WOX75" s="75"/>
      <c r="WOY75" s="75"/>
      <c r="WOZ75" s="75"/>
      <c r="WPA75" s="75"/>
      <c r="WPB75" s="75"/>
      <c r="WPC75" s="75"/>
      <c r="WPD75" s="75"/>
      <c r="WPE75" s="75"/>
      <c r="WPF75" s="75"/>
      <c r="WPG75" s="75"/>
      <c r="WPH75" s="75"/>
      <c r="WPI75" s="75"/>
      <c r="WPJ75" s="75"/>
      <c r="WPK75" s="75"/>
      <c r="WPL75" s="75"/>
      <c r="WPM75" s="75"/>
      <c r="WPN75" s="75"/>
      <c r="WPO75" s="75"/>
      <c r="WPP75" s="75"/>
      <c r="WPQ75" s="75"/>
      <c r="WPR75" s="75"/>
      <c r="WPS75" s="75"/>
      <c r="WPT75" s="75"/>
      <c r="WPU75" s="75"/>
      <c r="WPV75" s="75"/>
      <c r="WPW75" s="75"/>
      <c r="WPX75" s="75"/>
      <c r="WPY75" s="75"/>
      <c r="WPZ75" s="75"/>
      <c r="WQA75" s="75"/>
      <c r="WQB75" s="75"/>
      <c r="WQC75" s="75"/>
      <c r="WQD75" s="75"/>
      <c r="WQE75" s="75"/>
      <c r="WQF75" s="75"/>
      <c r="WQG75" s="75"/>
      <c r="WQH75" s="75"/>
      <c r="WQI75" s="75"/>
      <c r="WQJ75" s="75"/>
      <c r="WQK75" s="75"/>
      <c r="WQL75" s="75"/>
      <c r="WQM75" s="75"/>
      <c r="WQN75" s="75"/>
      <c r="WQO75" s="75"/>
      <c r="WQP75" s="75"/>
      <c r="WQQ75" s="75"/>
      <c r="WQR75" s="75"/>
      <c r="WQS75" s="75"/>
      <c r="WQT75" s="75"/>
      <c r="WQU75" s="75"/>
      <c r="WQV75" s="75"/>
      <c r="WQW75" s="75"/>
      <c r="WQX75" s="75"/>
      <c r="WQY75" s="75"/>
      <c r="WQZ75" s="75"/>
      <c r="WRA75" s="75"/>
      <c r="WRB75" s="75"/>
      <c r="WRC75" s="75"/>
      <c r="WRD75" s="75"/>
      <c r="WRE75" s="75"/>
      <c r="WRF75" s="75"/>
      <c r="WRG75" s="75"/>
      <c r="WRH75" s="75"/>
      <c r="WRI75" s="75"/>
      <c r="WRJ75" s="75"/>
      <c r="WRK75" s="75"/>
      <c r="WRL75" s="75"/>
      <c r="WRM75" s="75"/>
      <c r="WRN75" s="75"/>
      <c r="WRO75" s="75"/>
      <c r="WRP75" s="75"/>
      <c r="WRQ75" s="75"/>
      <c r="WRR75" s="75"/>
      <c r="WRS75" s="75"/>
      <c r="WRT75" s="75"/>
      <c r="WRU75" s="75"/>
      <c r="WRV75" s="75"/>
      <c r="WRW75" s="75"/>
      <c r="WRX75" s="75"/>
      <c r="WRY75" s="75"/>
      <c r="WRZ75" s="75"/>
      <c r="WSA75" s="75"/>
      <c r="WSB75" s="75"/>
      <c r="WSC75" s="75"/>
      <c r="WSD75" s="75"/>
      <c r="WSE75" s="75"/>
      <c r="WSF75" s="75"/>
      <c r="WSG75" s="75"/>
      <c r="WSH75" s="75"/>
      <c r="WSI75" s="75"/>
      <c r="WSJ75" s="75"/>
      <c r="WSK75" s="75"/>
      <c r="WSL75" s="75"/>
      <c r="WSM75" s="75"/>
      <c r="WSN75" s="75"/>
      <c r="WSO75" s="75"/>
      <c r="WSP75" s="75"/>
      <c r="WSQ75" s="75"/>
      <c r="WSR75" s="75"/>
      <c r="WSS75" s="75"/>
      <c r="WST75" s="75"/>
      <c r="WSU75" s="75"/>
      <c r="WSV75" s="75"/>
      <c r="WSW75" s="75"/>
      <c r="WSX75" s="75"/>
      <c r="WSY75" s="75"/>
      <c r="WSZ75" s="75"/>
      <c r="WTA75" s="75"/>
      <c r="WTB75" s="75"/>
      <c r="WTC75" s="75"/>
      <c r="WTD75" s="75"/>
      <c r="WTE75" s="75"/>
      <c r="WTF75" s="75"/>
      <c r="WTG75" s="75"/>
      <c r="WTH75" s="75"/>
      <c r="WTI75" s="75"/>
      <c r="WTJ75" s="75"/>
      <c r="WTK75" s="75"/>
      <c r="WTL75" s="75"/>
      <c r="WTM75" s="75"/>
      <c r="WTN75" s="75"/>
      <c r="WTO75" s="75"/>
      <c r="WTP75" s="75"/>
      <c r="WTQ75" s="75"/>
      <c r="WTR75" s="75"/>
      <c r="WTS75" s="75"/>
      <c r="WTT75" s="75"/>
      <c r="WTU75" s="75"/>
      <c r="WTV75" s="75"/>
      <c r="WTW75" s="75"/>
      <c r="WTX75" s="75"/>
      <c r="WTY75" s="75"/>
      <c r="WTZ75" s="75"/>
      <c r="WUA75" s="75"/>
      <c r="WUB75" s="75"/>
      <c r="WUC75" s="75"/>
      <c r="WUD75" s="75"/>
      <c r="WUE75" s="75"/>
      <c r="WUF75" s="75"/>
      <c r="WUG75" s="75"/>
      <c r="WUH75" s="75"/>
      <c r="WUI75" s="75"/>
      <c r="WUJ75" s="75"/>
      <c r="WUK75" s="75"/>
      <c r="WUL75" s="75"/>
      <c r="WUM75" s="75"/>
      <c r="WUN75" s="75"/>
      <c r="WUO75" s="75"/>
      <c r="WUP75" s="75"/>
      <c r="WUQ75" s="75"/>
      <c r="WUR75" s="75"/>
      <c r="WUS75" s="75"/>
      <c r="WUT75" s="75"/>
      <c r="WUU75" s="75"/>
      <c r="WUV75" s="75"/>
      <c r="WUW75" s="75"/>
      <c r="WUX75" s="75"/>
      <c r="WUY75" s="75"/>
      <c r="WUZ75" s="75"/>
      <c r="WVA75" s="75"/>
      <c r="WVB75" s="75"/>
      <c r="WVC75" s="75"/>
      <c r="WVD75" s="75"/>
      <c r="WVE75" s="75"/>
      <c r="WVF75" s="75"/>
      <c r="WVG75" s="75"/>
      <c r="WVH75" s="75"/>
      <c r="WVI75" s="75"/>
      <c r="WVJ75" s="75"/>
      <c r="WVK75" s="75"/>
      <c r="WVL75" s="75"/>
      <c r="WVM75" s="75"/>
      <c r="WVN75" s="75"/>
      <c r="WVO75" s="75"/>
      <c r="WVP75" s="75"/>
      <c r="WVQ75" s="75"/>
      <c r="WVR75" s="75"/>
      <c r="WVS75" s="75"/>
      <c r="WVT75" s="75"/>
      <c r="WVU75" s="75"/>
      <c r="WVV75" s="75"/>
      <c r="WVW75" s="75"/>
      <c r="WVX75" s="75"/>
      <c r="WVY75" s="75"/>
      <c r="WVZ75" s="75"/>
      <c r="WWA75" s="75"/>
      <c r="WWB75" s="75"/>
      <c r="WWC75" s="75"/>
      <c r="WWD75" s="75"/>
      <c r="WWE75" s="75"/>
      <c r="WWF75" s="75"/>
      <c r="WWG75" s="75"/>
      <c r="WWH75" s="75"/>
      <c r="WWI75" s="75"/>
      <c r="WWJ75" s="75"/>
      <c r="WWK75" s="75"/>
      <c r="WWL75" s="75"/>
      <c r="WWM75" s="75"/>
      <c r="WWN75" s="75"/>
      <c r="WWO75" s="75"/>
      <c r="WWP75" s="75"/>
      <c r="WWQ75" s="75"/>
      <c r="WWR75" s="75"/>
      <c r="WWS75" s="75"/>
      <c r="WWT75" s="75"/>
      <c r="WWU75" s="75"/>
      <c r="WWV75" s="75"/>
      <c r="WWW75" s="75"/>
      <c r="WWX75" s="75"/>
      <c r="WWY75" s="75"/>
      <c r="WWZ75" s="75"/>
      <c r="WXA75" s="75"/>
      <c r="WXB75" s="75"/>
      <c r="WXC75" s="75"/>
      <c r="WXD75" s="75"/>
      <c r="WXE75" s="75"/>
      <c r="WXF75" s="75"/>
      <c r="WXG75" s="75"/>
    </row>
  </sheetData>
  <sheetProtection password="9207" sheet="1" objects="1" scenarios="1"/>
  <mergeCells count="422">
    <mergeCell ref="AZ71:AZ74"/>
    <mergeCell ref="BA71:BA72"/>
    <mergeCell ref="BC71:BC72"/>
    <mergeCell ref="BA73:BA74"/>
    <mergeCell ref="BC73:BC74"/>
    <mergeCell ref="AG71:AG74"/>
    <mergeCell ref="AJ71:AJ74"/>
    <mergeCell ref="AL71:AL74"/>
    <mergeCell ref="AP71:AP74"/>
    <mergeCell ref="AT71:AT74"/>
    <mergeCell ref="AU71:AU74"/>
    <mergeCell ref="C71:C74"/>
    <mergeCell ref="D71:D72"/>
    <mergeCell ref="R71:R74"/>
    <mergeCell ref="S71:S74"/>
    <mergeCell ref="T71:T74"/>
    <mergeCell ref="U71:U74"/>
    <mergeCell ref="D73:D74"/>
    <mergeCell ref="AV67:AV70"/>
    <mergeCell ref="AW67:AW70"/>
    <mergeCell ref="C67:C70"/>
    <mergeCell ref="D67:D68"/>
    <mergeCell ref="R67:R70"/>
    <mergeCell ref="S67:S70"/>
    <mergeCell ref="T67:T70"/>
    <mergeCell ref="U67:U70"/>
    <mergeCell ref="D69:D70"/>
    <mergeCell ref="AV71:AV74"/>
    <mergeCell ref="AW71:AW74"/>
    <mergeCell ref="AZ67:AZ70"/>
    <mergeCell ref="BA67:BA68"/>
    <mergeCell ref="BC67:BC68"/>
    <mergeCell ref="BA69:BA70"/>
    <mergeCell ref="BC69:BC70"/>
    <mergeCell ref="AG67:AG70"/>
    <mergeCell ref="AJ67:AJ70"/>
    <mergeCell ref="AL67:AL70"/>
    <mergeCell ref="AP67:AP70"/>
    <mergeCell ref="AT67:AT70"/>
    <mergeCell ref="AU67:AU70"/>
    <mergeCell ref="AZ63:AZ66"/>
    <mergeCell ref="BA63:BA64"/>
    <mergeCell ref="BC63:BC64"/>
    <mergeCell ref="BA65:BA66"/>
    <mergeCell ref="BC65:BC66"/>
    <mergeCell ref="AG63:AG66"/>
    <mergeCell ref="AJ63:AJ66"/>
    <mergeCell ref="AL63:AL66"/>
    <mergeCell ref="AP63:AP66"/>
    <mergeCell ref="AT63:AT66"/>
    <mergeCell ref="AU63:AU66"/>
    <mergeCell ref="C63:C66"/>
    <mergeCell ref="D63:D64"/>
    <mergeCell ref="R63:R66"/>
    <mergeCell ref="S63:S66"/>
    <mergeCell ref="T63:T66"/>
    <mergeCell ref="U63:U66"/>
    <mergeCell ref="D65:D66"/>
    <mergeCell ref="AV59:AV62"/>
    <mergeCell ref="AW59:AW62"/>
    <mergeCell ref="C59:C62"/>
    <mergeCell ref="D59:D60"/>
    <mergeCell ref="R59:R62"/>
    <mergeCell ref="S59:S62"/>
    <mergeCell ref="T59:T62"/>
    <mergeCell ref="U59:U62"/>
    <mergeCell ref="D61:D62"/>
    <mergeCell ref="AV63:AV66"/>
    <mergeCell ref="AW63:AW66"/>
    <mergeCell ref="AZ59:AZ62"/>
    <mergeCell ref="BA59:BA60"/>
    <mergeCell ref="BC59:BC60"/>
    <mergeCell ref="BA61:BA62"/>
    <mergeCell ref="BC61:BC62"/>
    <mergeCell ref="AG59:AG62"/>
    <mergeCell ref="AJ59:AJ62"/>
    <mergeCell ref="AL59:AL62"/>
    <mergeCell ref="AP59:AP62"/>
    <mergeCell ref="AT59:AT62"/>
    <mergeCell ref="AU59:AU62"/>
    <mergeCell ref="BA55:BA56"/>
    <mergeCell ref="BC55:BC56"/>
    <mergeCell ref="BA57:BA58"/>
    <mergeCell ref="BC57:BC58"/>
    <mergeCell ref="AG55:AG58"/>
    <mergeCell ref="AJ55:AJ58"/>
    <mergeCell ref="AL55:AL58"/>
    <mergeCell ref="AP55:AP58"/>
    <mergeCell ref="AT55:AT58"/>
    <mergeCell ref="AU55:AU58"/>
    <mergeCell ref="C55:C58"/>
    <mergeCell ref="D55:D56"/>
    <mergeCell ref="R55:R58"/>
    <mergeCell ref="S55:S58"/>
    <mergeCell ref="T55:T58"/>
    <mergeCell ref="U55:U58"/>
    <mergeCell ref="D57:D58"/>
    <mergeCell ref="AW51:AW54"/>
    <mergeCell ref="AZ51:AZ54"/>
    <mergeCell ref="AV55:AV58"/>
    <mergeCell ref="AW55:AW58"/>
    <mergeCell ref="AZ55:AZ58"/>
    <mergeCell ref="C51:C54"/>
    <mergeCell ref="D53:D54"/>
    <mergeCell ref="BA53:BA54"/>
    <mergeCell ref="BC53:BC54"/>
    <mergeCell ref="AJ51:AJ54"/>
    <mergeCell ref="AL51:AL54"/>
    <mergeCell ref="AP51:AP54"/>
    <mergeCell ref="AT51:AT54"/>
    <mergeCell ref="AU51:AU54"/>
    <mergeCell ref="AV51:AV54"/>
    <mergeCell ref="D51:D52"/>
    <mergeCell ref="R51:R54"/>
    <mergeCell ref="S51:S54"/>
    <mergeCell ref="T51:T54"/>
    <mergeCell ref="U51:U54"/>
    <mergeCell ref="AG51:AG54"/>
    <mergeCell ref="D49:D50"/>
    <mergeCell ref="BA49:BA50"/>
    <mergeCell ref="BC49:BC50"/>
    <mergeCell ref="AZ47:AZ50"/>
    <mergeCell ref="BA47:BA48"/>
    <mergeCell ref="BC47:BC48"/>
    <mergeCell ref="BA51:BA52"/>
    <mergeCell ref="BC51:BC52"/>
    <mergeCell ref="AT43:AT46"/>
    <mergeCell ref="AV43:AV46"/>
    <mergeCell ref="AV47:AV50"/>
    <mergeCell ref="AW47:AW50"/>
    <mergeCell ref="AL43:AL46"/>
    <mergeCell ref="AP43:AP46"/>
    <mergeCell ref="T43:T46"/>
    <mergeCell ref="AG47:AG50"/>
    <mergeCell ref="AJ47:AJ50"/>
    <mergeCell ref="BC41:BC42"/>
    <mergeCell ref="BA39:BA40"/>
    <mergeCell ref="BC39:BC40"/>
    <mergeCell ref="AL39:AL42"/>
    <mergeCell ref="AP39:AP42"/>
    <mergeCell ref="AT39:AT42"/>
    <mergeCell ref="AU39:AU42"/>
    <mergeCell ref="C47:C50"/>
    <mergeCell ref="AL47:AL50"/>
    <mergeCell ref="AP47:AP50"/>
    <mergeCell ref="AT47:AT50"/>
    <mergeCell ref="AU47:AU50"/>
    <mergeCell ref="D45:D46"/>
    <mergeCell ref="BA45:BA46"/>
    <mergeCell ref="BC45:BC46"/>
    <mergeCell ref="D47:D48"/>
    <mergeCell ref="R47:R50"/>
    <mergeCell ref="S47:S50"/>
    <mergeCell ref="T47:T50"/>
    <mergeCell ref="U47:U50"/>
    <mergeCell ref="AU43:AU46"/>
    <mergeCell ref="BA43:BA44"/>
    <mergeCell ref="BC43:BC44"/>
    <mergeCell ref="U43:U46"/>
    <mergeCell ref="C39:C42"/>
    <mergeCell ref="D39:D40"/>
    <mergeCell ref="R39:R42"/>
    <mergeCell ref="S39:S42"/>
    <mergeCell ref="T39:T42"/>
    <mergeCell ref="U39:U42"/>
    <mergeCell ref="AW43:AW46"/>
    <mergeCell ref="AZ43:AZ46"/>
    <mergeCell ref="BA37:BA38"/>
    <mergeCell ref="D37:D38"/>
    <mergeCell ref="AJ39:AJ42"/>
    <mergeCell ref="AJ43:AJ46"/>
    <mergeCell ref="D41:D42"/>
    <mergeCell ref="AY41:AY42"/>
    <mergeCell ref="BA41:BA42"/>
    <mergeCell ref="AG43:AG46"/>
    <mergeCell ref="AU35:AU38"/>
    <mergeCell ref="AV35:AV38"/>
    <mergeCell ref="AW35:AW38"/>
    <mergeCell ref="AZ35:AZ38"/>
    <mergeCell ref="BA35:BA36"/>
    <mergeCell ref="AV39:AV42"/>
    <mergeCell ref="AW39:AW42"/>
    <mergeCell ref="AY39:AY40"/>
    <mergeCell ref="U35:U38"/>
    <mergeCell ref="AZ39:AZ42"/>
    <mergeCell ref="BA33:BA34"/>
    <mergeCell ref="BC33:BC34"/>
    <mergeCell ref="BA31:BA32"/>
    <mergeCell ref="AG31:AG32"/>
    <mergeCell ref="AH31:AH32"/>
    <mergeCell ref="AJ31:AJ34"/>
    <mergeCell ref="AK31:AK34"/>
    <mergeCell ref="AL31:AL34"/>
    <mergeCell ref="AG35:AG36"/>
    <mergeCell ref="AH35:AH36"/>
    <mergeCell ref="AJ35:AJ38"/>
    <mergeCell ref="AK35:AK38"/>
    <mergeCell ref="AL35:AL38"/>
    <mergeCell ref="AP35:AP38"/>
    <mergeCell ref="BC31:BC32"/>
    <mergeCell ref="BC35:BC36"/>
    <mergeCell ref="AU31:AU34"/>
    <mergeCell ref="AV31:AV34"/>
    <mergeCell ref="AW31:AW34"/>
    <mergeCell ref="AZ31:AZ34"/>
    <mergeCell ref="AG37:AG38"/>
    <mergeCell ref="AH37:AH38"/>
    <mergeCell ref="AT35:AT38"/>
    <mergeCell ref="BA29:BA30"/>
    <mergeCell ref="BC29:BC30"/>
    <mergeCell ref="AT27:AT30"/>
    <mergeCell ref="AU27:AU30"/>
    <mergeCell ref="AV27:AV30"/>
    <mergeCell ref="AW27:AW30"/>
    <mergeCell ref="AZ27:AZ30"/>
    <mergeCell ref="BA27:BA28"/>
    <mergeCell ref="BC27:BC28"/>
    <mergeCell ref="AT31:AT34"/>
    <mergeCell ref="BC37:BC38"/>
    <mergeCell ref="C23:C26"/>
    <mergeCell ref="AP31:AP34"/>
    <mergeCell ref="C31:C34"/>
    <mergeCell ref="D31:D32"/>
    <mergeCell ref="R31:R34"/>
    <mergeCell ref="S31:S34"/>
    <mergeCell ref="T31:T34"/>
    <mergeCell ref="U31:U34"/>
    <mergeCell ref="U23:U26"/>
    <mergeCell ref="AL27:AL30"/>
    <mergeCell ref="AP27:AP30"/>
    <mergeCell ref="C27:C30"/>
    <mergeCell ref="D27:D28"/>
    <mergeCell ref="R27:R30"/>
    <mergeCell ref="S27:S30"/>
    <mergeCell ref="T27:T30"/>
    <mergeCell ref="U27:U30"/>
    <mergeCell ref="AG27:AG28"/>
    <mergeCell ref="AH27:AH28"/>
    <mergeCell ref="D33:D34"/>
    <mergeCell ref="AG33:AG34"/>
    <mergeCell ref="AH33:AH34"/>
    <mergeCell ref="BA25:BA26"/>
    <mergeCell ref="BC25:BC26"/>
    <mergeCell ref="AT23:AT26"/>
    <mergeCell ref="AU23:AU26"/>
    <mergeCell ref="D29:D30"/>
    <mergeCell ref="AZ23:AZ26"/>
    <mergeCell ref="BA23:BA24"/>
    <mergeCell ref="AG23:AG24"/>
    <mergeCell ref="AH23:AH24"/>
    <mergeCell ref="AJ23:AJ26"/>
    <mergeCell ref="AK23:AK26"/>
    <mergeCell ref="AL23:AL26"/>
    <mergeCell ref="AP23:AP26"/>
    <mergeCell ref="BC23:BC24"/>
    <mergeCell ref="AV23:AV26"/>
    <mergeCell ref="AW23:AW26"/>
    <mergeCell ref="AJ27:AJ30"/>
    <mergeCell ref="AK27:AK30"/>
    <mergeCell ref="AG29:AG30"/>
    <mergeCell ref="AH29:AH30"/>
    <mergeCell ref="D23:D24"/>
    <mergeCell ref="R23:R26"/>
    <mergeCell ref="S23:S26"/>
    <mergeCell ref="T23:T26"/>
    <mergeCell ref="C15:C18"/>
    <mergeCell ref="AA19:AA21"/>
    <mergeCell ref="AC19:AC21"/>
    <mergeCell ref="BC19:BC20"/>
    <mergeCell ref="D21:D22"/>
    <mergeCell ref="AG21:AG22"/>
    <mergeCell ref="AH21:AH22"/>
    <mergeCell ref="BA21:BA22"/>
    <mergeCell ref="BC21:BC22"/>
    <mergeCell ref="AT19:AT22"/>
    <mergeCell ref="AU19:AU22"/>
    <mergeCell ref="AV19:AV22"/>
    <mergeCell ref="AW19:AW22"/>
    <mergeCell ref="AZ19:AZ22"/>
    <mergeCell ref="BA19:BA20"/>
    <mergeCell ref="AG19:AG20"/>
    <mergeCell ref="AH19:AH20"/>
    <mergeCell ref="AJ19:AJ22"/>
    <mergeCell ref="AK19:AK22"/>
    <mergeCell ref="AL19:AL22"/>
    <mergeCell ref="AP19:AP22"/>
    <mergeCell ref="BC15:BC16"/>
    <mergeCell ref="D17:D18"/>
    <mergeCell ref="AG17:AG18"/>
    <mergeCell ref="D15:D16"/>
    <mergeCell ref="R15:R18"/>
    <mergeCell ref="S15:S18"/>
    <mergeCell ref="T15:T18"/>
    <mergeCell ref="U15:U18"/>
    <mergeCell ref="AB7:AB74"/>
    <mergeCell ref="U19:U22"/>
    <mergeCell ref="AW15:AW18"/>
    <mergeCell ref="AZ15:AZ18"/>
    <mergeCell ref="D25:D26"/>
    <mergeCell ref="AG25:AG26"/>
    <mergeCell ref="T11:T14"/>
    <mergeCell ref="U11:U14"/>
    <mergeCell ref="AG11:AG12"/>
    <mergeCell ref="AH11:AH12"/>
    <mergeCell ref="AJ11:AJ14"/>
    <mergeCell ref="AK11:AK14"/>
    <mergeCell ref="AE7:AE74"/>
    <mergeCell ref="AG7:AG8"/>
    <mergeCell ref="AH7:AH8"/>
    <mergeCell ref="AG15:AG16"/>
    <mergeCell ref="AH15:AH16"/>
    <mergeCell ref="AH25:AH26"/>
    <mergeCell ref="AG39:AG42"/>
    <mergeCell ref="AG13:AG14"/>
    <mergeCell ref="AH13:AH14"/>
    <mergeCell ref="BA13:BA14"/>
    <mergeCell ref="BC13:BC14"/>
    <mergeCell ref="AL11:AL14"/>
    <mergeCell ref="AP11:AP14"/>
    <mergeCell ref="AT11:AT14"/>
    <mergeCell ref="AU11:AU14"/>
    <mergeCell ref="AV11:AV14"/>
    <mergeCell ref="AW11:AW14"/>
    <mergeCell ref="AH17:AH18"/>
    <mergeCell ref="BA17:BA18"/>
    <mergeCell ref="BC17:BC18"/>
    <mergeCell ref="AJ15:AJ18"/>
    <mergeCell ref="AK15:AK18"/>
    <mergeCell ref="AL15:AL18"/>
    <mergeCell ref="AP15:AP18"/>
    <mergeCell ref="AT15:AT18"/>
    <mergeCell ref="AU15:AU18"/>
    <mergeCell ref="BA15:BA16"/>
    <mergeCell ref="D9:D10"/>
    <mergeCell ref="AG9:AG10"/>
    <mergeCell ref="AH9:AH10"/>
    <mergeCell ref="BA9:BA10"/>
    <mergeCell ref="BC9:BC10"/>
    <mergeCell ref="AV7:AV10"/>
    <mergeCell ref="AW7:AW10"/>
    <mergeCell ref="AX7:AX74"/>
    <mergeCell ref="AZ7:AZ10"/>
    <mergeCell ref="BA7:BA8"/>
    <mergeCell ref="BC7:BC8"/>
    <mergeCell ref="AZ11:AZ14"/>
    <mergeCell ref="BA11:BA12"/>
    <mergeCell ref="BC11:BC12"/>
    <mergeCell ref="AV15:AV18"/>
    <mergeCell ref="AJ7:AJ10"/>
    <mergeCell ref="AK7:AK10"/>
    <mergeCell ref="AL7:AL10"/>
    <mergeCell ref="AP7:AP10"/>
    <mergeCell ref="AT7:AT10"/>
    <mergeCell ref="AU7:AU10"/>
    <mergeCell ref="U7:U10"/>
    <mergeCell ref="Y7:Y74"/>
    <mergeCell ref="D13:D14"/>
    <mergeCell ref="B7:B74"/>
    <mergeCell ref="C7:C10"/>
    <mergeCell ref="D7:D8"/>
    <mergeCell ref="R7:R10"/>
    <mergeCell ref="S7:S10"/>
    <mergeCell ref="T7:T10"/>
    <mergeCell ref="C11:C14"/>
    <mergeCell ref="D11:D12"/>
    <mergeCell ref="R11:R14"/>
    <mergeCell ref="S11:S14"/>
    <mergeCell ref="C19:C22"/>
    <mergeCell ref="D19:D20"/>
    <mergeCell ref="R19:R22"/>
    <mergeCell ref="S19:S22"/>
    <mergeCell ref="T19:T22"/>
    <mergeCell ref="C35:C38"/>
    <mergeCell ref="D35:D36"/>
    <mergeCell ref="R35:R38"/>
    <mergeCell ref="S35:S38"/>
    <mergeCell ref="T35:T38"/>
    <mergeCell ref="C43:C46"/>
    <mergeCell ref="D43:D44"/>
    <mergeCell ref="R43:R46"/>
    <mergeCell ref="S43:S46"/>
    <mergeCell ref="AA5:AF5"/>
    <mergeCell ref="AH5:AK5"/>
    <mergeCell ref="AM5:AO5"/>
    <mergeCell ref="AQ5:AS5"/>
    <mergeCell ref="AU5:AW5"/>
    <mergeCell ref="AK3:AK4"/>
    <mergeCell ref="AN3:AO3"/>
    <mergeCell ref="AR3:AS3"/>
    <mergeCell ref="AW3:AW4"/>
    <mergeCell ref="AC3:AC4"/>
    <mergeCell ref="AF3:AF4"/>
    <mergeCell ref="G5:H5"/>
    <mergeCell ref="I5:J5"/>
    <mergeCell ref="L5:N5"/>
    <mergeCell ref="O5:Q5"/>
    <mergeCell ref="S5:U5"/>
    <mergeCell ref="W5:X5"/>
    <mergeCell ref="G3:H3"/>
    <mergeCell ref="I3:J3"/>
    <mergeCell ref="U3:U4"/>
    <mergeCell ref="X3:X4"/>
    <mergeCell ref="AU1:AW2"/>
    <mergeCell ref="AY1:AY4"/>
    <mergeCell ref="BA1:BA4"/>
    <mergeCell ref="BC1:BC4"/>
    <mergeCell ref="S1:U2"/>
    <mergeCell ref="W1:X2"/>
    <mergeCell ref="AA1:AF2"/>
    <mergeCell ref="AH1:AI2"/>
    <mergeCell ref="AM1:AO2"/>
    <mergeCell ref="AQ1:AS2"/>
    <mergeCell ref="B1:B4"/>
    <mergeCell ref="C1:C4"/>
    <mergeCell ref="D1:D4"/>
    <mergeCell ref="E1:E4"/>
    <mergeCell ref="G1:J1"/>
    <mergeCell ref="L1:Q1"/>
    <mergeCell ref="G2:H2"/>
    <mergeCell ref="I2:J2"/>
    <mergeCell ref="L2:N2"/>
    <mergeCell ref="O2:Q2"/>
  </mergeCells>
  <phoneticPr fontId="2"/>
  <pageMargins left="0.39370078740157483" right="0.39370078740157483" top="0.98425196850393704" bottom="0.39370078740157483" header="0.39370078740157483" footer="0.15748031496062992"/>
  <pageSetup paperSize="9" scale="74" pageOrder="overThenDown" orientation="portrait" horizontalDpi="300" verticalDpi="300" r:id="rId1"/>
  <headerFooter differentFirst="1">
    <firstHeader>&amp;L&amp;"ＤＦ特太ゴシック体,標準"&amp;16保育所（保育認定）</firstHeader>
  </headerFooter>
  <rowBreaks count="1" manualBreakCount="1">
    <brk id="6" max="16383" man="1"/>
  </rowBreaks>
  <colBreaks count="2" manualBreakCount="2">
    <brk id="21" max="73" man="1"/>
    <brk id="37" max="7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5"/>
  <sheetViews>
    <sheetView view="pageBreakPreview" zoomScale="90" zoomScaleNormal="100" zoomScaleSheetLayoutView="90" workbookViewId="0">
      <selection activeCell="K4" sqref="K4:R4"/>
    </sheetView>
  </sheetViews>
  <sheetFormatPr defaultColWidth="2.5" defaultRowHeight="25.5" customHeight="1"/>
  <cols>
    <col min="1" max="1" width="23" style="88" customWidth="1"/>
    <col min="2" max="2" width="2.5" style="88" customWidth="1"/>
    <col min="3" max="21" width="2.625" style="88" customWidth="1"/>
    <col min="22" max="22" width="2.75" style="88" customWidth="1"/>
    <col min="23" max="23" width="57.375" style="115" customWidth="1"/>
    <col min="24" max="16384" width="2.5" style="88"/>
  </cols>
  <sheetData>
    <row r="1" spans="1:23" ht="25.5" customHeight="1">
      <c r="A1" s="86" t="s">
        <v>126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3" spans="1:23" ht="20.25" customHeight="1">
      <c r="A3" s="637" t="s">
        <v>127</v>
      </c>
      <c r="B3" s="640" t="s">
        <v>326</v>
      </c>
      <c r="C3" s="643"/>
      <c r="D3" s="271"/>
      <c r="E3" s="646" t="s">
        <v>138</v>
      </c>
      <c r="F3" s="646"/>
      <c r="G3" s="646"/>
      <c r="H3" s="646"/>
      <c r="I3" s="646"/>
      <c r="J3" s="272"/>
      <c r="K3" s="647" t="s">
        <v>129</v>
      </c>
      <c r="L3" s="647"/>
      <c r="M3" s="647"/>
      <c r="N3" s="647"/>
      <c r="O3" s="647"/>
      <c r="P3" s="647"/>
      <c r="Q3" s="647"/>
      <c r="R3" s="647"/>
      <c r="S3" s="272"/>
      <c r="T3" s="272"/>
      <c r="U3" s="272"/>
      <c r="V3" s="273"/>
      <c r="W3" s="632" t="s">
        <v>130</v>
      </c>
    </row>
    <row r="4" spans="1:23" ht="25.5" customHeight="1">
      <c r="A4" s="638"/>
      <c r="B4" s="641"/>
      <c r="C4" s="644"/>
      <c r="D4" s="274" t="s">
        <v>131</v>
      </c>
      <c r="E4" s="633">
        <v>256450</v>
      </c>
      <c r="F4" s="633"/>
      <c r="G4" s="633"/>
      <c r="H4" s="633"/>
      <c r="I4" s="633"/>
      <c r="J4" s="275" t="s">
        <v>145</v>
      </c>
      <c r="K4" s="634">
        <v>2560</v>
      </c>
      <c r="L4" s="634"/>
      <c r="M4" s="634"/>
      <c r="N4" s="634"/>
      <c r="O4" s="634"/>
      <c r="P4" s="634"/>
      <c r="Q4" s="634"/>
      <c r="R4" s="634"/>
      <c r="S4" s="276" t="s">
        <v>133</v>
      </c>
      <c r="T4" s="275"/>
      <c r="U4" s="275"/>
      <c r="V4" s="277"/>
      <c r="W4" s="632"/>
    </row>
    <row r="5" spans="1:23" ht="20.25" customHeight="1">
      <c r="A5" s="639"/>
      <c r="B5" s="642"/>
      <c r="C5" s="645"/>
      <c r="D5" s="278"/>
      <c r="E5" s="278"/>
      <c r="F5" s="278"/>
      <c r="G5" s="279"/>
      <c r="H5" s="279"/>
      <c r="I5" s="279"/>
      <c r="J5" s="279"/>
      <c r="K5" s="279"/>
      <c r="L5" s="279"/>
      <c r="M5" s="635" t="s">
        <v>134</v>
      </c>
      <c r="N5" s="635"/>
      <c r="O5" s="635"/>
      <c r="P5" s="635"/>
      <c r="Q5" s="635"/>
      <c r="R5" s="635"/>
      <c r="S5" s="635"/>
      <c r="T5" s="635"/>
      <c r="U5" s="635"/>
      <c r="V5" s="636"/>
      <c r="W5" s="632"/>
    </row>
    <row r="6" spans="1:23" ht="25.5" customHeight="1">
      <c r="A6" s="98"/>
      <c r="B6" s="98"/>
      <c r="C6" s="98"/>
      <c r="D6" s="99"/>
      <c r="E6" s="99"/>
      <c r="F6" s="99"/>
      <c r="G6" s="99"/>
      <c r="H6" s="100"/>
      <c r="I6" s="100"/>
      <c r="J6" s="100"/>
      <c r="K6" s="100"/>
      <c r="L6" s="98"/>
      <c r="M6" s="100"/>
      <c r="N6" s="100"/>
      <c r="O6" s="100"/>
      <c r="P6" s="100"/>
      <c r="Q6" s="101"/>
      <c r="R6" s="101"/>
      <c r="S6" s="101"/>
      <c r="T6" s="101"/>
      <c r="U6" s="101"/>
      <c r="V6" s="101"/>
      <c r="W6" s="102"/>
    </row>
    <row r="7" spans="1:23" ht="20.25" customHeight="1">
      <c r="A7" s="656" t="s">
        <v>135</v>
      </c>
      <c r="B7" s="659" t="s">
        <v>136</v>
      </c>
      <c r="C7" s="653" t="s">
        <v>137</v>
      </c>
      <c r="D7" s="89"/>
      <c r="E7" s="662" t="s">
        <v>138</v>
      </c>
      <c r="F7" s="662"/>
      <c r="G7" s="662"/>
      <c r="H7" s="662"/>
      <c r="I7" s="662"/>
      <c r="J7" s="90"/>
      <c r="K7" s="663" t="s">
        <v>129</v>
      </c>
      <c r="L7" s="663"/>
      <c r="M7" s="663"/>
      <c r="N7" s="663"/>
      <c r="O7" s="663"/>
      <c r="P7" s="663"/>
      <c r="Q7" s="663"/>
      <c r="R7" s="663"/>
      <c r="S7" s="90"/>
      <c r="T7" s="90"/>
      <c r="U7" s="90"/>
      <c r="V7" s="91"/>
      <c r="W7" s="648" t="s">
        <v>139</v>
      </c>
    </row>
    <row r="8" spans="1:23" ht="25.5" customHeight="1">
      <c r="A8" s="657"/>
      <c r="B8" s="660"/>
      <c r="C8" s="654"/>
      <c r="D8" s="92" t="s">
        <v>140</v>
      </c>
      <c r="E8" s="649">
        <v>49870</v>
      </c>
      <c r="F8" s="649"/>
      <c r="G8" s="649"/>
      <c r="H8" s="649"/>
      <c r="I8" s="649"/>
      <c r="J8" s="93" t="s">
        <v>132</v>
      </c>
      <c r="K8" s="650">
        <v>490</v>
      </c>
      <c r="L8" s="650"/>
      <c r="M8" s="650"/>
      <c r="N8" s="650"/>
      <c r="O8" s="650"/>
      <c r="P8" s="650"/>
      <c r="Q8" s="650"/>
      <c r="R8" s="650"/>
      <c r="S8" s="94" t="s">
        <v>133</v>
      </c>
      <c r="T8" s="93"/>
      <c r="U8" s="93"/>
      <c r="V8" s="95"/>
      <c r="W8" s="648"/>
    </row>
    <row r="9" spans="1:23" ht="20.25" customHeight="1">
      <c r="A9" s="657"/>
      <c r="B9" s="660"/>
      <c r="C9" s="655"/>
      <c r="D9" s="96"/>
      <c r="E9" s="96"/>
      <c r="F9" s="96"/>
      <c r="G9" s="97"/>
      <c r="H9" s="97"/>
      <c r="I9" s="97"/>
      <c r="J9" s="97"/>
      <c r="K9" s="97"/>
      <c r="L9" s="97"/>
      <c r="M9" s="651" t="s">
        <v>134</v>
      </c>
      <c r="N9" s="651"/>
      <c r="O9" s="651"/>
      <c r="P9" s="651"/>
      <c r="Q9" s="651"/>
      <c r="R9" s="651"/>
      <c r="S9" s="651"/>
      <c r="T9" s="651"/>
      <c r="U9" s="651"/>
      <c r="V9" s="652"/>
      <c r="W9" s="648"/>
    </row>
    <row r="10" spans="1:23" ht="20.25" customHeight="1">
      <c r="A10" s="657"/>
      <c r="B10" s="660"/>
      <c r="C10" s="653" t="s">
        <v>141</v>
      </c>
      <c r="D10" s="89"/>
      <c r="E10" s="662" t="s">
        <v>128</v>
      </c>
      <c r="F10" s="662"/>
      <c r="G10" s="662"/>
      <c r="H10" s="662"/>
      <c r="I10" s="662"/>
      <c r="J10" s="90"/>
      <c r="K10" s="663" t="s">
        <v>129</v>
      </c>
      <c r="L10" s="663"/>
      <c r="M10" s="663"/>
      <c r="N10" s="663"/>
      <c r="O10" s="663"/>
      <c r="P10" s="663"/>
      <c r="Q10" s="663"/>
      <c r="R10" s="663"/>
      <c r="S10" s="90"/>
      <c r="T10" s="90"/>
      <c r="U10" s="90"/>
      <c r="V10" s="91"/>
      <c r="W10" s="648"/>
    </row>
    <row r="11" spans="1:23" ht="25.5" customHeight="1">
      <c r="A11" s="657"/>
      <c r="B11" s="660"/>
      <c r="C11" s="654"/>
      <c r="D11" s="92" t="s">
        <v>131</v>
      </c>
      <c r="E11" s="649">
        <v>33250</v>
      </c>
      <c r="F11" s="649"/>
      <c r="G11" s="649"/>
      <c r="H11" s="649"/>
      <c r="I11" s="649"/>
      <c r="J11" s="93" t="s">
        <v>132</v>
      </c>
      <c r="K11" s="650">
        <v>330</v>
      </c>
      <c r="L11" s="650"/>
      <c r="M11" s="650"/>
      <c r="N11" s="650"/>
      <c r="O11" s="650"/>
      <c r="P11" s="650"/>
      <c r="Q11" s="650"/>
      <c r="R11" s="650"/>
      <c r="S11" s="94" t="s">
        <v>142</v>
      </c>
      <c r="T11" s="93"/>
      <c r="U11" s="93"/>
      <c r="V11" s="95"/>
      <c r="W11" s="648"/>
    </row>
    <row r="12" spans="1:23" ht="20.25" customHeight="1">
      <c r="A12" s="658"/>
      <c r="B12" s="661"/>
      <c r="C12" s="655"/>
      <c r="D12" s="96"/>
      <c r="E12" s="96"/>
      <c r="F12" s="96"/>
      <c r="G12" s="97"/>
      <c r="H12" s="97"/>
      <c r="I12" s="97"/>
      <c r="J12" s="97"/>
      <c r="K12" s="97"/>
      <c r="L12" s="97"/>
      <c r="M12" s="664" t="s">
        <v>134</v>
      </c>
      <c r="N12" s="664"/>
      <c r="O12" s="664"/>
      <c r="P12" s="664"/>
      <c r="Q12" s="664"/>
      <c r="R12" s="664"/>
      <c r="S12" s="664"/>
      <c r="T12" s="664"/>
      <c r="U12" s="664"/>
      <c r="V12" s="665"/>
      <c r="W12" s="648"/>
    </row>
    <row r="13" spans="1:23" ht="25.5" customHeight="1">
      <c r="A13" s="98"/>
      <c r="B13" s="98"/>
      <c r="C13" s="98"/>
      <c r="D13" s="99"/>
      <c r="E13" s="99"/>
      <c r="F13" s="99"/>
      <c r="G13" s="99"/>
      <c r="H13" s="100"/>
      <c r="I13" s="100"/>
      <c r="J13" s="100"/>
      <c r="K13" s="100"/>
      <c r="L13" s="98"/>
      <c r="M13" s="100"/>
      <c r="N13" s="100"/>
      <c r="O13" s="100"/>
      <c r="P13" s="100"/>
      <c r="Q13" s="101"/>
      <c r="R13" s="101"/>
      <c r="S13" s="101"/>
      <c r="T13" s="101"/>
      <c r="U13" s="101"/>
      <c r="V13" s="101"/>
      <c r="W13" s="102"/>
    </row>
    <row r="14" spans="1:23" ht="20.25" customHeight="1">
      <c r="A14" s="656" t="s">
        <v>143</v>
      </c>
      <c r="B14" s="659" t="s">
        <v>144</v>
      </c>
      <c r="C14" s="675"/>
      <c r="D14" s="89"/>
      <c r="E14" s="662" t="s">
        <v>128</v>
      </c>
      <c r="F14" s="662"/>
      <c r="G14" s="662"/>
      <c r="H14" s="662"/>
      <c r="I14" s="662"/>
      <c r="J14" s="90"/>
      <c r="K14" s="663" t="s">
        <v>129</v>
      </c>
      <c r="L14" s="663"/>
      <c r="M14" s="663"/>
      <c r="N14" s="663"/>
      <c r="O14" s="663"/>
      <c r="P14" s="663"/>
      <c r="Q14" s="663"/>
      <c r="R14" s="663"/>
      <c r="S14" s="90"/>
      <c r="T14" s="90"/>
      <c r="U14" s="90"/>
      <c r="V14" s="91"/>
      <c r="W14" s="648" t="s">
        <v>130</v>
      </c>
    </row>
    <row r="15" spans="1:23" ht="25.5" customHeight="1">
      <c r="A15" s="657"/>
      <c r="B15" s="660"/>
      <c r="C15" s="676"/>
      <c r="D15" s="92" t="s">
        <v>131</v>
      </c>
      <c r="E15" s="649">
        <v>46100</v>
      </c>
      <c r="F15" s="649"/>
      <c r="G15" s="649"/>
      <c r="H15" s="649"/>
      <c r="I15" s="649"/>
      <c r="J15" s="93" t="s">
        <v>145</v>
      </c>
      <c r="K15" s="650">
        <v>460</v>
      </c>
      <c r="L15" s="650"/>
      <c r="M15" s="650"/>
      <c r="N15" s="650"/>
      <c r="O15" s="650"/>
      <c r="P15" s="650"/>
      <c r="Q15" s="650"/>
      <c r="R15" s="650"/>
      <c r="S15" s="94" t="s">
        <v>142</v>
      </c>
      <c r="T15" s="93"/>
      <c r="U15" s="93"/>
      <c r="V15" s="95"/>
      <c r="W15" s="648"/>
    </row>
    <row r="16" spans="1:23" ht="20.25" customHeight="1">
      <c r="A16" s="658"/>
      <c r="B16" s="661"/>
      <c r="C16" s="677"/>
      <c r="D16" s="96"/>
      <c r="E16" s="96"/>
      <c r="F16" s="96"/>
      <c r="G16" s="97"/>
      <c r="H16" s="97"/>
      <c r="I16" s="97"/>
      <c r="J16" s="97"/>
      <c r="K16" s="97"/>
      <c r="L16" s="97"/>
      <c r="M16" s="664" t="s">
        <v>146</v>
      </c>
      <c r="N16" s="664"/>
      <c r="O16" s="664"/>
      <c r="P16" s="664"/>
      <c r="Q16" s="664"/>
      <c r="R16" s="664"/>
      <c r="S16" s="664"/>
      <c r="T16" s="664"/>
      <c r="U16" s="664"/>
      <c r="V16" s="665"/>
      <c r="W16" s="648"/>
    </row>
    <row r="17" spans="1:23" ht="20.25" customHeight="1">
      <c r="A17" s="103"/>
      <c r="B17" s="103"/>
      <c r="C17" s="104"/>
      <c r="D17" s="103"/>
      <c r="E17" s="103"/>
      <c r="F17" s="103"/>
      <c r="G17" s="105"/>
      <c r="H17" s="105"/>
      <c r="I17" s="105"/>
      <c r="J17" s="105"/>
      <c r="K17" s="105"/>
      <c r="L17" s="105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7"/>
    </row>
    <row r="18" spans="1:23" ht="30" customHeight="1">
      <c r="A18" s="637" t="s">
        <v>147</v>
      </c>
      <c r="B18" s="640" t="s">
        <v>330</v>
      </c>
      <c r="C18" s="637" t="s">
        <v>148</v>
      </c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0"/>
      <c r="P18" s="670"/>
      <c r="Q18" s="670"/>
      <c r="R18" s="670"/>
      <c r="S18" s="670"/>
      <c r="T18" s="670"/>
      <c r="U18" s="670"/>
      <c r="V18" s="671"/>
      <c r="W18" s="672" t="s">
        <v>149</v>
      </c>
    </row>
    <row r="19" spans="1:23" ht="20.25" customHeight="1">
      <c r="A19" s="666"/>
      <c r="B19" s="668"/>
      <c r="C19" s="678" t="s">
        <v>327</v>
      </c>
      <c r="D19" s="679"/>
      <c r="E19" s="679"/>
      <c r="F19" s="679"/>
      <c r="G19" s="679"/>
      <c r="H19" s="679"/>
      <c r="I19" s="679"/>
      <c r="J19" s="679"/>
      <c r="K19" s="679"/>
      <c r="L19" s="633">
        <v>48790</v>
      </c>
      <c r="M19" s="680"/>
      <c r="N19" s="680"/>
      <c r="O19" s="679" t="s">
        <v>328</v>
      </c>
      <c r="P19" s="679"/>
      <c r="Q19" s="679"/>
      <c r="R19" s="679"/>
      <c r="S19" s="679"/>
      <c r="T19" s="679"/>
      <c r="U19" s="679"/>
      <c r="V19" s="681"/>
      <c r="W19" s="673"/>
    </row>
    <row r="20" spans="1:23" ht="20.25" customHeight="1">
      <c r="A20" s="667"/>
      <c r="B20" s="669"/>
      <c r="C20" s="627" t="s">
        <v>329</v>
      </c>
      <c r="D20" s="628"/>
      <c r="E20" s="628"/>
      <c r="F20" s="628"/>
      <c r="G20" s="628"/>
      <c r="H20" s="628"/>
      <c r="I20" s="628"/>
      <c r="J20" s="628"/>
      <c r="K20" s="628"/>
      <c r="L20" s="629">
        <v>6100</v>
      </c>
      <c r="M20" s="630"/>
      <c r="N20" s="630"/>
      <c r="O20" s="628" t="s">
        <v>331</v>
      </c>
      <c r="P20" s="628"/>
      <c r="Q20" s="628"/>
      <c r="R20" s="628"/>
      <c r="S20" s="628"/>
      <c r="T20" s="628"/>
      <c r="U20" s="628"/>
      <c r="V20" s="631"/>
      <c r="W20" s="674"/>
    </row>
    <row r="21" spans="1:23" ht="25.5" customHeight="1">
      <c r="A21" s="98"/>
      <c r="B21" s="98"/>
      <c r="C21" s="98"/>
      <c r="D21" s="99"/>
      <c r="E21" s="99"/>
      <c r="F21" s="99"/>
      <c r="G21" s="99"/>
      <c r="H21" s="100"/>
      <c r="I21" s="100"/>
      <c r="J21" s="100"/>
      <c r="K21" s="100"/>
      <c r="L21" s="98"/>
      <c r="M21" s="100"/>
      <c r="N21" s="100"/>
      <c r="O21" s="100"/>
      <c r="P21" s="100"/>
      <c r="Q21" s="101"/>
      <c r="R21" s="101"/>
      <c r="S21" s="101"/>
      <c r="T21" s="101"/>
      <c r="U21" s="101"/>
      <c r="V21" s="101"/>
      <c r="W21" s="102"/>
    </row>
    <row r="22" spans="1:23" ht="30" customHeight="1">
      <c r="A22" s="637" t="s">
        <v>150</v>
      </c>
      <c r="B22" s="640" t="s">
        <v>151</v>
      </c>
      <c r="C22" s="682" t="s">
        <v>152</v>
      </c>
      <c r="D22" s="683"/>
      <c r="E22" s="683"/>
      <c r="F22" s="683"/>
      <c r="G22" s="683"/>
      <c r="H22" s="684">
        <v>1710</v>
      </c>
      <c r="I22" s="684"/>
      <c r="J22" s="684"/>
      <c r="K22" s="684"/>
      <c r="L22" s="685"/>
      <c r="M22" s="682" t="s">
        <v>153</v>
      </c>
      <c r="N22" s="683"/>
      <c r="O22" s="683"/>
      <c r="P22" s="683"/>
      <c r="Q22" s="683"/>
      <c r="R22" s="684">
        <v>1180</v>
      </c>
      <c r="S22" s="684"/>
      <c r="T22" s="684"/>
      <c r="U22" s="684"/>
      <c r="V22" s="685"/>
      <c r="W22" s="632" t="s">
        <v>154</v>
      </c>
    </row>
    <row r="23" spans="1:23" ht="30" customHeight="1">
      <c r="A23" s="638"/>
      <c r="B23" s="641"/>
      <c r="C23" s="682" t="s">
        <v>155</v>
      </c>
      <c r="D23" s="683"/>
      <c r="E23" s="683"/>
      <c r="F23" s="683"/>
      <c r="G23" s="683"/>
      <c r="H23" s="684">
        <v>1530</v>
      </c>
      <c r="I23" s="684"/>
      <c r="J23" s="684"/>
      <c r="K23" s="684"/>
      <c r="L23" s="685"/>
      <c r="M23" s="682" t="s">
        <v>156</v>
      </c>
      <c r="N23" s="683"/>
      <c r="O23" s="683"/>
      <c r="P23" s="683"/>
      <c r="Q23" s="683"/>
      <c r="R23" s="684">
        <v>110</v>
      </c>
      <c r="S23" s="684"/>
      <c r="T23" s="684"/>
      <c r="U23" s="684"/>
      <c r="V23" s="685"/>
      <c r="W23" s="632"/>
    </row>
    <row r="24" spans="1:23" ht="30" customHeight="1">
      <c r="A24" s="639"/>
      <c r="B24" s="642"/>
      <c r="C24" s="682" t="s">
        <v>157</v>
      </c>
      <c r="D24" s="683"/>
      <c r="E24" s="683"/>
      <c r="F24" s="683"/>
      <c r="G24" s="683"/>
      <c r="H24" s="684">
        <v>1510</v>
      </c>
      <c r="I24" s="684"/>
      <c r="J24" s="684"/>
      <c r="K24" s="684"/>
      <c r="L24" s="685"/>
      <c r="M24" s="686"/>
      <c r="N24" s="687"/>
      <c r="O24" s="687"/>
      <c r="P24" s="687"/>
      <c r="Q24" s="687"/>
      <c r="R24" s="687"/>
      <c r="S24" s="687"/>
      <c r="T24" s="687"/>
      <c r="U24" s="687"/>
      <c r="V24" s="688"/>
      <c r="W24" s="632"/>
    </row>
    <row r="25" spans="1:23" ht="25.5" customHeight="1">
      <c r="A25" s="98"/>
      <c r="B25" s="98"/>
      <c r="C25" s="98"/>
      <c r="D25" s="99"/>
      <c r="E25" s="99"/>
      <c r="F25" s="99"/>
      <c r="G25" s="99"/>
      <c r="H25" s="100"/>
      <c r="I25" s="100"/>
      <c r="J25" s="100"/>
      <c r="K25" s="100"/>
      <c r="L25" s="98"/>
      <c r="M25" s="100"/>
      <c r="N25" s="100"/>
      <c r="O25" s="100"/>
      <c r="P25" s="100"/>
      <c r="Q25" s="101"/>
      <c r="R25" s="101"/>
      <c r="S25" s="101"/>
      <c r="T25" s="101"/>
      <c r="U25" s="101"/>
      <c r="V25" s="101"/>
      <c r="W25" s="102"/>
    </row>
    <row r="26" spans="1:23" ht="30" customHeight="1">
      <c r="A26" s="280" t="s">
        <v>158</v>
      </c>
      <c r="B26" s="281" t="s">
        <v>332</v>
      </c>
      <c r="C26" s="689">
        <v>5970</v>
      </c>
      <c r="D26" s="689"/>
      <c r="E26" s="689"/>
      <c r="F26" s="689"/>
      <c r="G26" s="689"/>
      <c r="H26" s="689"/>
      <c r="I26" s="689"/>
      <c r="J26" s="689"/>
      <c r="K26" s="689"/>
      <c r="L26" s="689"/>
      <c r="M26" s="689"/>
      <c r="N26" s="689"/>
      <c r="O26" s="689"/>
      <c r="P26" s="689"/>
      <c r="Q26" s="689"/>
      <c r="R26" s="689"/>
      <c r="S26" s="689"/>
      <c r="T26" s="689"/>
      <c r="U26" s="689"/>
      <c r="V26" s="690"/>
      <c r="W26" s="282" t="s">
        <v>159</v>
      </c>
    </row>
    <row r="27" spans="1:23" ht="25.5" customHeight="1">
      <c r="A27" s="98"/>
      <c r="B27" s="98"/>
      <c r="C27" s="98"/>
      <c r="D27" s="99"/>
      <c r="E27" s="99"/>
      <c r="F27" s="99"/>
      <c r="G27" s="99"/>
      <c r="H27" s="100"/>
      <c r="I27" s="100"/>
      <c r="J27" s="100"/>
      <c r="K27" s="100"/>
      <c r="L27" s="98"/>
      <c r="M27" s="100"/>
      <c r="N27" s="100"/>
      <c r="O27" s="100"/>
      <c r="P27" s="100"/>
      <c r="Q27" s="101"/>
      <c r="R27" s="101"/>
      <c r="S27" s="101"/>
      <c r="T27" s="101"/>
      <c r="U27" s="101"/>
      <c r="V27" s="101"/>
      <c r="W27" s="111"/>
    </row>
    <row r="28" spans="1:23" ht="30" customHeight="1">
      <c r="A28" s="280" t="s">
        <v>160</v>
      </c>
      <c r="B28" s="281" t="s">
        <v>333</v>
      </c>
      <c r="C28" s="691">
        <v>149680</v>
      </c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91"/>
      <c r="O28" s="691"/>
      <c r="P28" s="691"/>
      <c r="Q28" s="691"/>
      <c r="R28" s="691"/>
      <c r="S28" s="691"/>
      <c r="T28" s="691"/>
      <c r="U28" s="691"/>
      <c r="V28" s="692"/>
      <c r="W28" s="282" t="s">
        <v>159</v>
      </c>
    </row>
    <row r="29" spans="1:23" ht="25.5" customHeight="1">
      <c r="A29" s="98"/>
      <c r="B29" s="98"/>
      <c r="C29" s="98"/>
      <c r="D29" s="99"/>
      <c r="E29" s="99"/>
      <c r="F29" s="99"/>
      <c r="G29" s="99"/>
      <c r="H29" s="100"/>
      <c r="I29" s="100"/>
      <c r="J29" s="100"/>
      <c r="K29" s="100"/>
      <c r="L29" s="98"/>
      <c r="M29" s="100"/>
      <c r="N29" s="100"/>
      <c r="O29" s="100"/>
      <c r="P29" s="100"/>
      <c r="Q29" s="101"/>
      <c r="R29" s="101"/>
      <c r="S29" s="101"/>
      <c r="T29" s="101"/>
      <c r="U29" s="101"/>
      <c r="V29" s="101"/>
      <c r="W29" s="111"/>
    </row>
    <row r="30" spans="1:23" ht="18" customHeight="1">
      <c r="A30" s="656" t="s">
        <v>161</v>
      </c>
      <c r="B30" s="659" t="s">
        <v>162</v>
      </c>
      <c r="C30" s="693" t="s">
        <v>163</v>
      </c>
      <c r="D30" s="694"/>
      <c r="E30" s="694"/>
      <c r="F30" s="694"/>
      <c r="G30" s="694"/>
      <c r="H30" s="694"/>
      <c r="I30" s="694"/>
      <c r="J30" s="694"/>
      <c r="K30" s="694"/>
      <c r="L30" s="697">
        <v>448000</v>
      </c>
      <c r="M30" s="697"/>
      <c r="N30" s="697"/>
      <c r="O30" s="697"/>
      <c r="P30" s="112"/>
      <c r="Q30" s="112"/>
      <c r="R30" s="112"/>
      <c r="S30" s="112"/>
      <c r="T30" s="112"/>
      <c r="U30" s="112"/>
      <c r="V30" s="113"/>
      <c r="W30" s="648" t="s">
        <v>164</v>
      </c>
    </row>
    <row r="31" spans="1:23" ht="18" customHeight="1">
      <c r="A31" s="657"/>
      <c r="B31" s="660"/>
      <c r="C31" s="695"/>
      <c r="D31" s="696"/>
      <c r="E31" s="696"/>
      <c r="F31" s="696"/>
      <c r="G31" s="696"/>
      <c r="H31" s="696"/>
      <c r="I31" s="696"/>
      <c r="J31" s="696"/>
      <c r="K31" s="696"/>
      <c r="L31" s="699" t="s">
        <v>165</v>
      </c>
      <c r="M31" s="699"/>
      <c r="N31" s="699"/>
      <c r="O31" s="699"/>
      <c r="P31" s="699"/>
      <c r="Q31" s="699"/>
      <c r="R31" s="699"/>
      <c r="S31" s="699"/>
      <c r="T31" s="699"/>
      <c r="U31" s="699"/>
      <c r="V31" s="700"/>
      <c r="W31" s="648"/>
    </row>
    <row r="32" spans="1:23" ht="18" customHeight="1">
      <c r="A32" s="657"/>
      <c r="B32" s="660"/>
      <c r="C32" s="693" t="s">
        <v>166</v>
      </c>
      <c r="D32" s="694"/>
      <c r="E32" s="694"/>
      <c r="F32" s="694"/>
      <c r="G32" s="694"/>
      <c r="H32" s="694"/>
      <c r="I32" s="694"/>
      <c r="J32" s="694"/>
      <c r="K32" s="694"/>
      <c r="L32" s="697">
        <v>746000</v>
      </c>
      <c r="M32" s="697"/>
      <c r="N32" s="697"/>
      <c r="O32" s="697"/>
      <c r="P32" s="112"/>
      <c r="Q32" s="112"/>
      <c r="R32" s="112"/>
      <c r="S32" s="112"/>
      <c r="T32" s="112"/>
      <c r="U32" s="112"/>
      <c r="V32" s="113"/>
      <c r="W32" s="648"/>
    </row>
    <row r="33" spans="1:23" ht="18" customHeight="1">
      <c r="A33" s="657"/>
      <c r="B33" s="660"/>
      <c r="C33" s="695"/>
      <c r="D33" s="696"/>
      <c r="E33" s="696"/>
      <c r="F33" s="696"/>
      <c r="G33" s="696"/>
      <c r="H33" s="696"/>
      <c r="I33" s="696"/>
      <c r="J33" s="696"/>
      <c r="K33" s="696"/>
      <c r="L33" s="699" t="s">
        <v>167</v>
      </c>
      <c r="M33" s="699"/>
      <c r="N33" s="699"/>
      <c r="O33" s="699"/>
      <c r="P33" s="699"/>
      <c r="Q33" s="699"/>
      <c r="R33" s="699"/>
      <c r="S33" s="699"/>
      <c r="T33" s="699"/>
      <c r="U33" s="699"/>
      <c r="V33" s="700"/>
      <c r="W33" s="648"/>
    </row>
    <row r="34" spans="1:23" ht="18" customHeight="1">
      <c r="A34" s="657"/>
      <c r="B34" s="660"/>
      <c r="C34" s="693" t="s">
        <v>168</v>
      </c>
      <c r="D34" s="694"/>
      <c r="E34" s="694"/>
      <c r="F34" s="694"/>
      <c r="G34" s="694"/>
      <c r="H34" s="694"/>
      <c r="I34" s="694"/>
      <c r="J34" s="694"/>
      <c r="K34" s="694"/>
      <c r="L34" s="697">
        <v>1045000</v>
      </c>
      <c r="M34" s="697"/>
      <c r="N34" s="697"/>
      <c r="O34" s="697"/>
      <c r="P34" s="112"/>
      <c r="Q34" s="112"/>
      <c r="R34" s="112"/>
      <c r="S34" s="112"/>
      <c r="T34" s="112"/>
      <c r="U34" s="112"/>
      <c r="V34" s="113"/>
      <c r="W34" s="648"/>
    </row>
    <row r="35" spans="1:23" ht="18" customHeight="1">
      <c r="A35" s="658"/>
      <c r="B35" s="661"/>
      <c r="C35" s="695"/>
      <c r="D35" s="696"/>
      <c r="E35" s="696"/>
      <c r="F35" s="696"/>
      <c r="G35" s="696"/>
      <c r="H35" s="696"/>
      <c r="I35" s="696"/>
      <c r="J35" s="696"/>
      <c r="K35" s="696"/>
      <c r="L35" s="699" t="s">
        <v>165</v>
      </c>
      <c r="M35" s="699"/>
      <c r="N35" s="699"/>
      <c r="O35" s="699"/>
      <c r="P35" s="699"/>
      <c r="Q35" s="699"/>
      <c r="R35" s="699"/>
      <c r="S35" s="699"/>
      <c r="T35" s="699"/>
      <c r="U35" s="699"/>
      <c r="V35" s="700"/>
      <c r="W35" s="648"/>
    </row>
    <row r="36" spans="1:23" ht="25.5" customHeight="1">
      <c r="A36" s="98"/>
      <c r="B36" s="98"/>
      <c r="C36" s="98"/>
      <c r="D36" s="99"/>
      <c r="E36" s="99"/>
      <c r="F36" s="99"/>
      <c r="G36" s="99"/>
      <c r="H36" s="100"/>
      <c r="I36" s="100"/>
      <c r="J36" s="100"/>
      <c r="K36" s="100"/>
      <c r="L36" s="98"/>
      <c r="M36" s="101"/>
      <c r="N36" s="100"/>
      <c r="O36" s="100"/>
      <c r="P36" s="100"/>
      <c r="Q36" s="101"/>
      <c r="R36" s="101"/>
      <c r="S36" s="101"/>
      <c r="T36" s="101"/>
      <c r="U36" s="101"/>
      <c r="V36" s="101"/>
      <c r="W36" s="111"/>
    </row>
    <row r="37" spans="1:23" ht="30" customHeight="1">
      <c r="A37" s="108" t="s">
        <v>169</v>
      </c>
      <c r="B37" s="109" t="s">
        <v>170</v>
      </c>
      <c r="C37" s="701">
        <v>150000</v>
      </c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2"/>
      <c r="W37" s="110" t="s">
        <v>159</v>
      </c>
    </row>
    <row r="38" spans="1:23" ht="25.5" customHeight="1">
      <c r="A38" s="98"/>
      <c r="B38" s="98"/>
      <c r="C38" s="98"/>
      <c r="D38" s="99"/>
      <c r="E38" s="99"/>
      <c r="F38" s="99"/>
      <c r="G38" s="99"/>
      <c r="H38" s="100"/>
      <c r="I38" s="100"/>
      <c r="J38" s="100"/>
      <c r="K38" s="100"/>
      <c r="L38" s="98"/>
      <c r="M38" s="101"/>
      <c r="N38" s="100"/>
      <c r="O38" s="100"/>
      <c r="P38" s="100"/>
      <c r="Q38" s="101"/>
      <c r="R38" s="101"/>
      <c r="S38" s="101"/>
      <c r="T38" s="101"/>
      <c r="U38" s="101"/>
      <c r="V38" s="101"/>
      <c r="W38" s="114"/>
    </row>
    <row r="39" spans="1:23" ht="30" customHeight="1">
      <c r="A39" s="108" t="s">
        <v>171</v>
      </c>
      <c r="B39" s="109" t="s">
        <v>172</v>
      </c>
      <c r="C39" s="703">
        <v>96840</v>
      </c>
      <c r="D39" s="703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3"/>
      <c r="P39" s="703"/>
      <c r="Q39" s="703"/>
      <c r="R39" s="703"/>
      <c r="S39" s="703"/>
      <c r="T39" s="703"/>
      <c r="U39" s="703"/>
      <c r="V39" s="704"/>
      <c r="W39" s="110" t="s">
        <v>159</v>
      </c>
    </row>
    <row r="40" spans="1:23" ht="25.5" customHeight="1">
      <c r="A40" s="98"/>
      <c r="B40" s="98"/>
      <c r="C40" s="98"/>
      <c r="D40" s="99"/>
      <c r="E40" s="99"/>
      <c r="F40" s="99"/>
      <c r="G40" s="99"/>
      <c r="H40" s="100"/>
      <c r="I40" s="100"/>
      <c r="J40" s="100"/>
      <c r="K40" s="100"/>
      <c r="L40" s="98"/>
      <c r="M40" s="101"/>
      <c r="N40" s="100"/>
      <c r="O40" s="100"/>
      <c r="P40" s="100"/>
      <c r="Q40" s="101"/>
      <c r="R40" s="101"/>
      <c r="S40" s="101"/>
      <c r="T40" s="101"/>
      <c r="U40" s="101"/>
      <c r="V40" s="101"/>
      <c r="W40" s="114" t="s">
        <v>173</v>
      </c>
    </row>
    <row r="41" spans="1:23" ht="30" customHeight="1">
      <c r="A41" s="108" t="s">
        <v>174</v>
      </c>
      <c r="B41" s="109" t="s">
        <v>175</v>
      </c>
      <c r="C41" s="703">
        <v>120000</v>
      </c>
      <c r="D41" s="703"/>
      <c r="E41" s="703"/>
      <c r="F41" s="703"/>
      <c r="G41" s="703"/>
      <c r="H41" s="703"/>
      <c r="I41" s="703"/>
      <c r="J41" s="703"/>
      <c r="K41" s="703"/>
      <c r="L41" s="703"/>
      <c r="M41" s="703"/>
      <c r="N41" s="703"/>
      <c r="O41" s="703"/>
      <c r="P41" s="703"/>
      <c r="Q41" s="703"/>
      <c r="R41" s="703"/>
      <c r="S41" s="703"/>
      <c r="T41" s="703"/>
      <c r="U41" s="703"/>
      <c r="V41" s="704"/>
      <c r="W41" s="110" t="s">
        <v>159</v>
      </c>
    </row>
    <row r="42" spans="1:23" ht="25.5" customHeight="1">
      <c r="A42" s="98"/>
      <c r="B42" s="98"/>
      <c r="C42" s="98"/>
      <c r="D42" s="99"/>
      <c r="E42" s="99"/>
      <c r="F42" s="99"/>
      <c r="G42" s="99"/>
      <c r="H42" s="100"/>
      <c r="I42" s="100"/>
      <c r="J42" s="100"/>
      <c r="K42" s="100"/>
      <c r="L42" s="98"/>
      <c r="M42" s="101"/>
      <c r="N42" s="100"/>
      <c r="O42" s="100"/>
      <c r="P42" s="100"/>
      <c r="Q42" s="101"/>
      <c r="R42" s="101"/>
      <c r="S42" s="101"/>
      <c r="T42" s="101"/>
      <c r="U42" s="101"/>
      <c r="V42" s="101"/>
      <c r="W42" s="114" t="s">
        <v>176</v>
      </c>
    </row>
    <row r="43" spans="1:23" ht="30" customHeight="1">
      <c r="A43" s="108" t="s">
        <v>177</v>
      </c>
      <c r="B43" s="109" t="s">
        <v>178</v>
      </c>
      <c r="C43" s="703">
        <v>150000</v>
      </c>
      <c r="D43" s="703"/>
      <c r="E43" s="703"/>
      <c r="F43" s="703"/>
      <c r="G43" s="703"/>
      <c r="H43" s="703"/>
      <c r="I43" s="703"/>
      <c r="J43" s="703"/>
      <c r="K43" s="703"/>
      <c r="L43" s="703"/>
      <c r="M43" s="703"/>
      <c r="N43" s="703"/>
      <c r="O43" s="703"/>
      <c r="P43" s="703"/>
      <c r="Q43" s="703"/>
      <c r="R43" s="703"/>
      <c r="S43" s="703"/>
      <c r="T43" s="703"/>
      <c r="U43" s="703"/>
      <c r="V43" s="704"/>
      <c r="W43" s="110" t="s">
        <v>159</v>
      </c>
    </row>
    <row r="44" spans="1:23" ht="25.5" customHeight="1">
      <c r="A44" s="698"/>
      <c r="B44" s="698"/>
      <c r="C44" s="698"/>
      <c r="D44" s="698"/>
      <c r="E44" s="698"/>
      <c r="F44" s="698"/>
      <c r="G44" s="698"/>
      <c r="H44" s="698"/>
      <c r="I44" s="698"/>
      <c r="J44" s="698"/>
      <c r="K44" s="698"/>
      <c r="L44" s="698"/>
      <c r="M44" s="698"/>
      <c r="N44" s="698"/>
      <c r="O44" s="698"/>
      <c r="P44" s="698"/>
      <c r="Q44" s="698"/>
      <c r="R44" s="698"/>
      <c r="S44" s="698"/>
      <c r="T44" s="698"/>
      <c r="U44" s="698"/>
      <c r="V44" s="698"/>
      <c r="W44" s="698"/>
    </row>
    <row r="45" spans="1:23" ht="25.5" customHeight="1">
      <c r="A45" s="698" t="s">
        <v>179</v>
      </c>
      <c r="B45" s="698"/>
      <c r="C45" s="698"/>
      <c r="D45" s="698"/>
      <c r="E45" s="698"/>
      <c r="F45" s="698"/>
      <c r="G45" s="698"/>
      <c r="H45" s="698"/>
      <c r="I45" s="698"/>
      <c r="J45" s="698"/>
      <c r="K45" s="698"/>
      <c r="L45" s="698"/>
      <c r="M45" s="698"/>
      <c r="N45" s="698"/>
      <c r="O45" s="698"/>
      <c r="P45" s="698"/>
      <c r="Q45" s="698"/>
      <c r="R45" s="698"/>
      <c r="S45" s="698"/>
      <c r="T45" s="698"/>
      <c r="U45" s="698"/>
      <c r="V45" s="698"/>
      <c r="W45" s="698"/>
    </row>
  </sheetData>
  <sheetProtection password="9207" sheet="1" objects="1" scenarios="1"/>
  <mergeCells count="77">
    <mergeCell ref="A45:W45"/>
    <mergeCell ref="W30:W35"/>
    <mergeCell ref="L31:V31"/>
    <mergeCell ref="C32:K33"/>
    <mergeCell ref="L32:O32"/>
    <mergeCell ref="L33:V33"/>
    <mergeCell ref="C34:K35"/>
    <mergeCell ref="L34:O34"/>
    <mergeCell ref="L35:V35"/>
    <mergeCell ref="C37:V37"/>
    <mergeCell ref="C39:V39"/>
    <mergeCell ref="C41:V41"/>
    <mergeCell ref="C43:V43"/>
    <mergeCell ref="A44:W44"/>
    <mergeCell ref="C26:V26"/>
    <mergeCell ref="C28:V28"/>
    <mergeCell ref="A30:A35"/>
    <mergeCell ref="B30:B35"/>
    <mergeCell ref="C30:K31"/>
    <mergeCell ref="L30:O30"/>
    <mergeCell ref="W22:W24"/>
    <mergeCell ref="C23:G23"/>
    <mergeCell ref="H23:L23"/>
    <mergeCell ref="M23:Q23"/>
    <mergeCell ref="R23:V23"/>
    <mergeCell ref="C24:G24"/>
    <mergeCell ref="H24:L24"/>
    <mergeCell ref="M24:V24"/>
    <mergeCell ref="R22:V22"/>
    <mergeCell ref="A22:A24"/>
    <mergeCell ref="B22:B24"/>
    <mergeCell ref="C22:G22"/>
    <mergeCell ref="H22:L22"/>
    <mergeCell ref="M22:Q22"/>
    <mergeCell ref="A18:A20"/>
    <mergeCell ref="B18:B20"/>
    <mergeCell ref="C18:V18"/>
    <mergeCell ref="W18:W20"/>
    <mergeCell ref="A14:A16"/>
    <mergeCell ref="B14:B16"/>
    <mergeCell ref="C14:C16"/>
    <mergeCell ref="E14:I14"/>
    <mergeCell ref="K14:R14"/>
    <mergeCell ref="C19:K19"/>
    <mergeCell ref="L19:N19"/>
    <mergeCell ref="O19:V19"/>
    <mergeCell ref="A7:A12"/>
    <mergeCell ref="B7:B12"/>
    <mergeCell ref="C7:C9"/>
    <mergeCell ref="E7:I7"/>
    <mergeCell ref="K7:R7"/>
    <mergeCell ref="E10:I10"/>
    <mergeCell ref="K10:R10"/>
    <mergeCell ref="E11:I11"/>
    <mergeCell ref="K11:R11"/>
    <mergeCell ref="M12:V12"/>
    <mergeCell ref="A3:A5"/>
    <mergeCell ref="B3:B5"/>
    <mergeCell ref="C3:C5"/>
    <mergeCell ref="E3:I3"/>
    <mergeCell ref="K3:R3"/>
    <mergeCell ref="C20:K20"/>
    <mergeCell ref="L20:N20"/>
    <mergeCell ref="O20:V20"/>
    <mergeCell ref="W3:W5"/>
    <mergeCell ref="E4:I4"/>
    <mergeCell ref="K4:R4"/>
    <mergeCell ref="M5:V5"/>
    <mergeCell ref="W7:W12"/>
    <mergeCell ref="E8:I8"/>
    <mergeCell ref="K8:R8"/>
    <mergeCell ref="M9:V9"/>
    <mergeCell ref="C10:C12"/>
    <mergeCell ref="W14:W16"/>
    <mergeCell ref="E15:I15"/>
    <mergeCell ref="K15:R15"/>
    <mergeCell ref="M16:V16"/>
  </mergeCells>
  <phoneticPr fontId="2"/>
  <printOptions horizontalCentered="1"/>
  <pageMargins left="0.39370078740157483" right="0.39370078740157483" top="0.39370078740157483" bottom="0.39370078740157483" header="0.31496062992125984" footer="0.1574803149606299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6"/>
  <sheetViews>
    <sheetView showWhiteSpace="0" view="pageBreakPreview" topLeftCell="A2" zoomScale="90" zoomScaleNormal="100" zoomScaleSheetLayoutView="90" workbookViewId="0">
      <selection activeCell="J7" sqref="J7"/>
    </sheetView>
  </sheetViews>
  <sheetFormatPr defaultColWidth="1.75" defaultRowHeight="16.5" customHeight="1"/>
  <cols>
    <col min="1" max="1" width="8.875" style="187" customWidth="1"/>
    <col min="2" max="2" width="8.875" style="187" hidden="1" customWidth="1"/>
    <col min="3" max="3" width="11.25" style="187" customWidth="1"/>
    <col min="4" max="4" width="9" style="187" customWidth="1"/>
    <col min="5" max="5" width="5.875" style="187" customWidth="1"/>
    <col min="6" max="6" width="7.625" style="187" customWidth="1"/>
    <col min="7" max="7" width="19.625" style="187" customWidth="1"/>
    <col min="8" max="8" width="10.125" style="187" customWidth="1"/>
    <col min="9" max="9" width="10.875" style="187" customWidth="1"/>
    <col min="10" max="10" width="14.75" style="187" customWidth="1"/>
    <col min="11" max="11" width="15.625" style="187" customWidth="1"/>
    <col min="12" max="12" width="4" style="187" customWidth="1"/>
    <col min="13" max="255" width="1.75" style="187"/>
    <col min="256" max="258" width="8.875" style="187" customWidth="1"/>
    <col min="259" max="259" width="15.625" style="187" customWidth="1"/>
    <col min="260" max="260" width="10.625" style="187" customWidth="1"/>
    <col min="261" max="261" width="10.5" style="187" customWidth="1"/>
    <col min="262" max="262" width="15.625" style="187" customWidth="1"/>
    <col min="263" max="263" width="0" style="187" hidden="1" customWidth="1"/>
    <col min="264" max="264" width="10.625" style="187" customWidth="1"/>
    <col min="265" max="265" width="10.875" style="187" customWidth="1"/>
    <col min="266" max="266" width="14.75" style="187" customWidth="1"/>
    <col min="267" max="267" width="15.625" style="187" customWidth="1"/>
    <col min="268" max="268" width="4" style="187" customWidth="1"/>
    <col min="269" max="511" width="1.75" style="187"/>
    <col min="512" max="514" width="8.875" style="187" customWidth="1"/>
    <col min="515" max="515" width="15.625" style="187" customWidth="1"/>
    <col min="516" max="516" width="10.625" style="187" customWidth="1"/>
    <col min="517" max="517" width="10.5" style="187" customWidth="1"/>
    <col min="518" max="518" width="15.625" style="187" customWidth="1"/>
    <col min="519" max="519" width="0" style="187" hidden="1" customWidth="1"/>
    <col min="520" max="520" width="10.625" style="187" customWidth="1"/>
    <col min="521" max="521" width="10.875" style="187" customWidth="1"/>
    <col min="522" max="522" width="14.75" style="187" customWidth="1"/>
    <col min="523" max="523" width="15.625" style="187" customWidth="1"/>
    <col min="524" max="524" width="4" style="187" customWidth="1"/>
    <col min="525" max="767" width="1.75" style="187"/>
    <col min="768" max="770" width="8.875" style="187" customWidth="1"/>
    <col min="771" max="771" width="15.625" style="187" customWidth="1"/>
    <col min="772" max="772" width="10.625" style="187" customWidth="1"/>
    <col min="773" max="773" width="10.5" style="187" customWidth="1"/>
    <col min="774" max="774" width="15.625" style="187" customWidth="1"/>
    <col min="775" max="775" width="0" style="187" hidden="1" customWidth="1"/>
    <col min="776" max="776" width="10.625" style="187" customWidth="1"/>
    <col min="777" max="777" width="10.875" style="187" customWidth="1"/>
    <col min="778" max="778" width="14.75" style="187" customWidth="1"/>
    <col min="779" max="779" width="15.625" style="187" customWidth="1"/>
    <col min="780" max="780" width="4" style="187" customWidth="1"/>
    <col min="781" max="1023" width="1.75" style="187"/>
    <col min="1024" max="1026" width="8.875" style="187" customWidth="1"/>
    <col min="1027" max="1027" width="15.625" style="187" customWidth="1"/>
    <col min="1028" max="1028" width="10.625" style="187" customWidth="1"/>
    <col min="1029" max="1029" width="10.5" style="187" customWidth="1"/>
    <col min="1030" max="1030" width="15.625" style="187" customWidth="1"/>
    <col min="1031" max="1031" width="0" style="187" hidden="1" customWidth="1"/>
    <col min="1032" max="1032" width="10.625" style="187" customWidth="1"/>
    <col min="1033" max="1033" width="10.875" style="187" customWidth="1"/>
    <col min="1034" max="1034" width="14.75" style="187" customWidth="1"/>
    <col min="1035" max="1035" width="15.625" style="187" customWidth="1"/>
    <col min="1036" max="1036" width="4" style="187" customWidth="1"/>
    <col min="1037" max="1279" width="1.75" style="187"/>
    <col min="1280" max="1282" width="8.875" style="187" customWidth="1"/>
    <col min="1283" max="1283" width="15.625" style="187" customWidth="1"/>
    <col min="1284" max="1284" width="10.625" style="187" customWidth="1"/>
    <col min="1285" max="1285" width="10.5" style="187" customWidth="1"/>
    <col min="1286" max="1286" width="15.625" style="187" customWidth="1"/>
    <col min="1287" max="1287" width="0" style="187" hidden="1" customWidth="1"/>
    <col min="1288" max="1288" width="10.625" style="187" customWidth="1"/>
    <col min="1289" max="1289" width="10.875" style="187" customWidth="1"/>
    <col min="1290" max="1290" width="14.75" style="187" customWidth="1"/>
    <col min="1291" max="1291" width="15.625" style="187" customWidth="1"/>
    <col min="1292" max="1292" width="4" style="187" customWidth="1"/>
    <col min="1293" max="1535" width="1.75" style="187"/>
    <col min="1536" max="1538" width="8.875" style="187" customWidth="1"/>
    <col min="1539" max="1539" width="15.625" style="187" customWidth="1"/>
    <col min="1540" max="1540" width="10.625" style="187" customWidth="1"/>
    <col min="1541" max="1541" width="10.5" style="187" customWidth="1"/>
    <col min="1542" max="1542" width="15.625" style="187" customWidth="1"/>
    <col min="1543" max="1543" width="0" style="187" hidden="1" customWidth="1"/>
    <col min="1544" max="1544" width="10.625" style="187" customWidth="1"/>
    <col min="1545" max="1545" width="10.875" style="187" customWidth="1"/>
    <col min="1546" max="1546" width="14.75" style="187" customWidth="1"/>
    <col min="1547" max="1547" width="15.625" style="187" customWidth="1"/>
    <col min="1548" max="1548" width="4" style="187" customWidth="1"/>
    <col min="1549" max="1791" width="1.75" style="187"/>
    <col min="1792" max="1794" width="8.875" style="187" customWidth="1"/>
    <col min="1795" max="1795" width="15.625" style="187" customWidth="1"/>
    <col min="1796" max="1796" width="10.625" style="187" customWidth="1"/>
    <col min="1797" max="1797" width="10.5" style="187" customWidth="1"/>
    <col min="1798" max="1798" width="15.625" style="187" customWidth="1"/>
    <col min="1799" max="1799" width="0" style="187" hidden="1" customWidth="1"/>
    <col min="1800" max="1800" width="10.625" style="187" customWidth="1"/>
    <col min="1801" max="1801" width="10.875" style="187" customWidth="1"/>
    <col min="1802" max="1802" width="14.75" style="187" customWidth="1"/>
    <col min="1803" max="1803" width="15.625" style="187" customWidth="1"/>
    <col min="1804" max="1804" width="4" style="187" customWidth="1"/>
    <col min="1805" max="2047" width="1.75" style="187"/>
    <col min="2048" max="2050" width="8.875" style="187" customWidth="1"/>
    <col min="2051" max="2051" width="15.625" style="187" customWidth="1"/>
    <col min="2052" max="2052" width="10.625" style="187" customWidth="1"/>
    <col min="2053" max="2053" width="10.5" style="187" customWidth="1"/>
    <col min="2054" max="2054" width="15.625" style="187" customWidth="1"/>
    <col min="2055" max="2055" width="0" style="187" hidden="1" customWidth="1"/>
    <col min="2056" max="2056" width="10.625" style="187" customWidth="1"/>
    <col min="2057" max="2057" width="10.875" style="187" customWidth="1"/>
    <col min="2058" max="2058" width="14.75" style="187" customWidth="1"/>
    <col min="2059" max="2059" width="15.625" style="187" customWidth="1"/>
    <col min="2060" max="2060" width="4" style="187" customWidth="1"/>
    <col min="2061" max="2303" width="1.75" style="187"/>
    <col min="2304" max="2306" width="8.875" style="187" customWidth="1"/>
    <col min="2307" max="2307" width="15.625" style="187" customWidth="1"/>
    <col min="2308" max="2308" width="10.625" style="187" customWidth="1"/>
    <col min="2309" max="2309" width="10.5" style="187" customWidth="1"/>
    <col min="2310" max="2310" width="15.625" style="187" customWidth="1"/>
    <col min="2311" max="2311" width="0" style="187" hidden="1" customWidth="1"/>
    <col min="2312" max="2312" width="10.625" style="187" customWidth="1"/>
    <col min="2313" max="2313" width="10.875" style="187" customWidth="1"/>
    <col min="2314" max="2314" width="14.75" style="187" customWidth="1"/>
    <col min="2315" max="2315" width="15.625" style="187" customWidth="1"/>
    <col min="2316" max="2316" width="4" style="187" customWidth="1"/>
    <col min="2317" max="2559" width="1.75" style="187"/>
    <col min="2560" max="2562" width="8.875" style="187" customWidth="1"/>
    <col min="2563" max="2563" width="15.625" style="187" customWidth="1"/>
    <col min="2564" max="2564" width="10.625" style="187" customWidth="1"/>
    <col min="2565" max="2565" width="10.5" style="187" customWidth="1"/>
    <col min="2566" max="2566" width="15.625" style="187" customWidth="1"/>
    <col min="2567" max="2567" width="0" style="187" hidden="1" customWidth="1"/>
    <col min="2568" max="2568" width="10.625" style="187" customWidth="1"/>
    <col min="2569" max="2569" width="10.875" style="187" customWidth="1"/>
    <col min="2570" max="2570" width="14.75" style="187" customWidth="1"/>
    <col min="2571" max="2571" width="15.625" style="187" customWidth="1"/>
    <col min="2572" max="2572" width="4" style="187" customWidth="1"/>
    <col min="2573" max="2815" width="1.75" style="187"/>
    <col min="2816" max="2818" width="8.875" style="187" customWidth="1"/>
    <col min="2819" max="2819" width="15.625" style="187" customWidth="1"/>
    <col min="2820" max="2820" width="10.625" style="187" customWidth="1"/>
    <col min="2821" max="2821" width="10.5" style="187" customWidth="1"/>
    <col min="2822" max="2822" width="15.625" style="187" customWidth="1"/>
    <col min="2823" max="2823" width="0" style="187" hidden="1" customWidth="1"/>
    <col min="2824" max="2824" width="10.625" style="187" customWidth="1"/>
    <col min="2825" max="2825" width="10.875" style="187" customWidth="1"/>
    <col min="2826" max="2826" width="14.75" style="187" customWidth="1"/>
    <col min="2827" max="2827" width="15.625" style="187" customWidth="1"/>
    <col min="2828" max="2828" width="4" style="187" customWidth="1"/>
    <col min="2829" max="3071" width="1.75" style="187"/>
    <col min="3072" max="3074" width="8.875" style="187" customWidth="1"/>
    <col min="3075" max="3075" width="15.625" style="187" customWidth="1"/>
    <col min="3076" max="3076" width="10.625" style="187" customWidth="1"/>
    <col min="3077" max="3077" width="10.5" style="187" customWidth="1"/>
    <col min="3078" max="3078" width="15.625" style="187" customWidth="1"/>
    <col min="3079" max="3079" width="0" style="187" hidden="1" customWidth="1"/>
    <col min="3080" max="3080" width="10.625" style="187" customWidth="1"/>
    <col min="3081" max="3081" width="10.875" style="187" customWidth="1"/>
    <col min="3082" max="3082" width="14.75" style="187" customWidth="1"/>
    <col min="3083" max="3083" width="15.625" style="187" customWidth="1"/>
    <col min="3084" max="3084" width="4" style="187" customWidth="1"/>
    <col min="3085" max="3327" width="1.75" style="187"/>
    <col min="3328" max="3330" width="8.875" style="187" customWidth="1"/>
    <col min="3331" max="3331" width="15.625" style="187" customWidth="1"/>
    <col min="3332" max="3332" width="10.625" style="187" customWidth="1"/>
    <col min="3333" max="3333" width="10.5" style="187" customWidth="1"/>
    <col min="3334" max="3334" width="15.625" style="187" customWidth="1"/>
    <col min="3335" max="3335" width="0" style="187" hidden="1" customWidth="1"/>
    <col min="3336" max="3336" width="10.625" style="187" customWidth="1"/>
    <col min="3337" max="3337" width="10.875" style="187" customWidth="1"/>
    <col min="3338" max="3338" width="14.75" style="187" customWidth="1"/>
    <col min="3339" max="3339" width="15.625" style="187" customWidth="1"/>
    <col min="3340" max="3340" width="4" style="187" customWidth="1"/>
    <col min="3341" max="3583" width="1.75" style="187"/>
    <col min="3584" max="3586" width="8.875" style="187" customWidth="1"/>
    <col min="3587" max="3587" width="15.625" style="187" customWidth="1"/>
    <col min="3588" max="3588" width="10.625" style="187" customWidth="1"/>
    <col min="3589" max="3589" width="10.5" style="187" customWidth="1"/>
    <col min="3590" max="3590" width="15.625" style="187" customWidth="1"/>
    <col min="3591" max="3591" width="0" style="187" hidden="1" customWidth="1"/>
    <col min="3592" max="3592" width="10.625" style="187" customWidth="1"/>
    <col min="3593" max="3593" width="10.875" style="187" customWidth="1"/>
    <col min="3594" max="3594" width="14.75" style="187" customWidth="1"/>
    <col min="3595" max="3595" width="15.625" style="187" customWidth="1"/>
    <col min="3596" max="3596" width="4" style="187" customWidth="1"/>
    <col min="3597" max="3839" width="1.75" style="187"/>
    <col min="3840" max="3842" width="8.875" style="187" customWidth="1"/>
    <col min="3843" max="3843" width="15.625" style="187" customWidth="1"/>
    <col min="3844" max="3844" width="10.625" style="187" customWidth="1"/>
    <col min="3845" max="3845" width="10.5" style="187" customWidth="1"/>
    <col min="3846" max="3846" width="15.625" style="187" customWidth="1"/>
    <col min="3847" max="3847" width="0" style="187" hidden="1" customWidth="1"/>
    <col min="3848" max="3848" width="10.625" style="187" customWidth="1"/>
    <col min="3849" max="3849" width="10.875" style="187" customWidth="1"/>
    <col min="3850" max="3850" width="14.75" style="187" customWidth="1"/>
    <col min="3851" max="3851" width="15.625" style="187" customWidth="1"/>
    <col min="3852" max="3852" width="4" style="187" customWidth="1"/>
    <col min="3853" max="4095" width="1.75" style="187"/>
    <col min="4096" max="4098" width="8.875" style="187" customWidth="1"/>
    <col min="4099" max="4099" width="15.625" style="187" customWidth="1"/>
    <col min="4100" max="4100" width="10.625" style="187" customWidth="1"/>
    <col min="4101" max="4101" width="10.5" style="187" customWidth="1"/>
    <col min="4102" max="4102" width="15.625" style="187" customWidth="1"/>
    <col min="4103" max="4103" width="0" style="187" hidden="1" customWidth="1"/>
    <col min="4104" max="4104" width="10.625" style="187" customWidth="1"/>
    <col min="4105" max="4105" width="10.875" style="187" customWidth="1"/>
    <col min="4106" max="4106" width="14.75" style="187" customWidth="1"/>
    <col min="4107" max="4107" width="15.625" style="187" customWidth="1"/>
    <col min="4108" max="4108" width="4" style="187" customWidth="1"/>
    <col min="4109" max="4351" width="1.75" style="187"/>
    <col min="4352" max="4354" width="8.875" style="187" customWidth="1"/>
    <col min="4355" max="4355" width="15.625" style="187" customWidth="1"/>
    <col min="4356" max="4356" width="10.625" style="187" customWidth="1"/>
    <col min="4357" max="4357" width="10.5" style="187" customWidth="1"/>
    <col min="4358" max="4358" width="15.625" style="187" customWidth="1"/>
    <col min="4359" max="4359" width="0" style="187" hidden="1" customWidth="1"/>
    <col min="4360" max="4360" width="10.625" style="187" customWidth="1"/>
    <col min="4361" max="4361" width="10.875" style="187" customWidth="1"/>
    <col min="4362" max="4362" width="14.75" style="187" customWidth="1"/>
    <col min="4363" max="4363" width="15.625" style="187" customWidth="1"/>
    <col min="4364" max="4364" width="4" style="187" customWidth="1"/>
    <col min="4365" max="4607" width="1.75" style="187"/>
    <col min="4608" max="4610" width="8.875" style="187" customWidth="1"/>
    <col min="4611" max="4611" width="15.625" style="187" customWidth="1"/>
    <col min="4612" max="4612" width="10.625" style="187" customWidth="1"/>
    <col min="4613" max="4613" width="10.5" style="187" customWidth="1"/>
    <col min="4614" max="4614" width="15.625" style="187" customWidth="1"/>
    <col min="4615" max="4615" width="0" style="187" hidden="1" customWidth="1"/>
    <col min="4616" max="4616" width="10.625" style="187" customWidth="1"/>
    <col min="4617" max="4617" width="10.875" style="187" customWidth="1"/>
    <col min="4618" max="4618" width="14.75" style="187" customWidth="1"/>
    <col min="4619" max="4619" width="15.625" style="187" customWidth="1"/>
    <col min="4620" max="4620" width="4" style="187" customWidth="1"/>
    <col min="4621" max="4863" width="1.75" style="187"/>
    <col min="4864" max="4866" width="8.875" style="187" customWidth="1"/>
    <col min="4867" max="4867" width="15.625" style="187" customWidth="1"/>
    <col min="4868" max="4868" width="10.625" style="187" customWidth="1"/>
    <col min="4869" max="4869" width="10.5" style="187" customWidth="1"/>
    <col min="4870" max="4870" width="15.625" style="187" customWidth="1"/>
    <col min="4871" max="4871" width="0" style="187" hidden="1" customWidth="1"/>
    <col min="4872" max="4872" width="10.625" style="187" customWidth="1"/>
    <col min="4873" max="4873" width="10.875" style="187" customWidth="1"/>
    <col min="4874" max="4874" width="14.75" style="187" customWidth="1"/>
    <col min="4875" max="4875" width="15.625" style="187" customWidth="1"/>
    <col min="4876" max="4876" width="4" style="187" customWidth="1"/>
    <col min="4877" max="5119" width="1.75" style="187"/>
    <col min="5120" max="5122" width="8.875" style="187" customWidth="1"/>
    <col min="5123" max="5123" width="15.625" style="187" customWidth="1"/>
    <col min="5124" max="5124" width="10.625" style="187" customWidth="1"/>
    <col min="5125" max="5125" width="10.5" style="187" customWidth="1"/>
    <col min="5126" max="5126" width="15.625" style="187" customWidth="1"/>
    <col min="5127" max="5127" width="0" style="187" hidden="1" customWidth="1"/>
    <col min="5128" max="5128" width="10.625" style="187" customWidth="1"/>
    <col min="5129" max="5129" width="10.875" style="187" customWidth="1"/>
    <col min="5130" max="5130" width="14.75" style="187" customWidth="1"/>
    <col min="5131" max="5131" width="15.625" style="187" customWidth="1"/>
    <col min="5132" max="5132" width="4" style="187" customWidth="1"/>
    <col min="5133" max="5375" width="1.75" style="187"/>
    <col min="5376" max="5378" width="8.875" style="187" customWidth="1"/>
    <col min="5379" max="5379" width="15.625" style="187" customWidth="1"/>
    <col min="5380" max="5380" width="10.625" style="187" customWidth="1"/>
    <col min="5381" max="5381" width="10.5" style="187" customWidth="1"/>
    <col min="5382" max="5382" width="15.625" style="187" customWidth="1"/>
    <col min="5383" max="5383" width="0" style="187" hidden="1" customWidth="1"/>
    <col min="5384" max="5384" width="10.625" style="187" customWidth="1"/>
    <col min="5385" max="5385" width="10.875" style="187" customWidth="1"/>
    <col min="5386" max="5386" width="14.75" style="187" customWidth="1"/>
    <col min="5387" max="5387" width="15.625" style="187" customWidth="1"/>
    <col min="5388" max="5388" width="4" style="187" customWidth="1"/>
    <col min="5389" max="5631" width="1.75" style="187"/>
    <col min="5632" max="5634" width="8.875" style="187" customWidth="1"/>
    <col min="5635" max="5635" width="15.625" style="187" customWidth="1"/>
    <col min="5636" max="5636" width="10.625" style="187" customWidth="1"/>
    <col min="5637" max="5637" width="10.5" style="187" customWidth="1"/>
    <col min="5638" max="5638" width="15.625" style="187" customWidth="1"/>
    <col min="5639" max="5639" width="0" style="187" hidden="1" customWidth="1"/>
    <col min="5640" max="5640" width="10.625" style="187" customWidth="1"/>
    <col min="5641" max="5641" width="10.875" style="187" customWidth="1"/>
    <col min="5642" max="5642" width="14.75" style="187" customWidth="1"/>
    <col min="5643" max="5643" width="15.625" style="187" customWidth="1"/>
    <col min="5644" max="5644" width="4" style="187" customWidth="1"/>
    <col min="5645" max="5887" width="1.75" style="187"/>
    <col min="5888" max="5890" width="8.875" style="187" customWidth="1"/>
    <col min="5891" max="5891" width="15.625" style="187" customWidth="1"/>
    <col min="5892" max="5892" width="10.625" style="187" customWidth="1"/>
    <col min="5893" max="5893" width="10.5" style="187" customWidth="1"/>
    <col min="5894" max="5894" width="15.625" style="187" customWidth="1"/>
    <col min="5895" max="5895" width="0" style="187" hidden="1" customWidth="1"/>
    <col min="5896" max="5896" width="10.625" style="187" customWidth="1"/>
    <col min="5897" max="5897" width="10.875" style="187" customWidth="1"/>
    <col min="5898" max="5898" width="14.75" style="187" customWidth="1"/>
    <col min="5899" max="5899" width="15.625" style="187" customWidth="1"/>
    <col min="5900" max="5900" width="4" style="187" customWidth="1"/>
    <col min="5901" max="6143" width="1.75" style="187"/>
    <col min="6144" max="6146" width="8.875" style="187" customWidth="1"/>
    <col min="6147" max="6147" width="15.625" style="187" customWidth="1"/>
    <col min="6148" max="6148" width="10.625" style="187" customWidth="1"/>
    <col min="6149" max="6149" width="10.5" style="187" customWidth="1"/>
    <col min="6150" max="6150" width="15.625" style="187" customWidth="1"/>
    <col min="6151" max="6151" width="0" style="187" hidden="1" customWidth="1"/>
    <col min="6152" max="6152" width="10.625" style="187" customWidth="1"/>
    <col min="6153" max="6153" width="10.875" style="187" customWidth="1"/>
    <col min="6154" max="6154" width="14.75" style="187" customWidth="1"/>
    <col min="6155" max="6155" width="15.625" style="187" customWidth="1"/>
    <col min="6156" max="6156" width="4" style="187" customWidth="1"/>
    <col min="6157" max="6399" width="1.75" style="187"/>
    <col min="6400" max="6402" width="8.875" style="187" customWidth="1"/>
    <col min="6403" max="6403" width="15.625" style="187" customWidth="1"/>
    <col min="6404" max="6404" width="10.625" style="187" customWidth="1"/>
    <col min="6405" max="6405" width="10.5" style="187" customWidth="1"/>
    <col min="6406" max="6406" width="15.625" style="187" customWidth="1"/>
    <col min="6407" max="6407" width="0" style="187" hidden="1" customWidth="1"/>
    <col min="6408" max="6408" width="10.625" style="187" customWidth="1"/>
    <col min="6409" max="6409" width="10.875" style="187" customWidth="1"/>
    <col min="6410" max="6410" width="14.75" style="187" customWidth="1"/>
    <col min="6411" max="6411" width="15.625" style="187" customWidth="1"/>
    <col min="6412" max="6412" width="4" style="187" customWidth="1"/>
    <col min="6413" max="6655" width="1.75" style="187"/>
    <col min="6656" max="6658" width="8.875" style="187" customWidth="1"/>
    <col min="6659" max="6659" width="15.625" style="187" customWidth="1"/>
    <col min="6660" max="6660" width="10.625" style="187" customWidth="1"/>
    <col min="6661" max="6661" width="10.5" style="187" customWidth="1"/>
    <col min="6662" max="6662" width="15.625" style="187" customWidth="1"/>
    <col min="6663" max="6663" width="0" style="187" hidden="1" customWidth="1"/>
    <col min="6664" max="6664" width="10.625" style="187" customWidth="1"/>
    <col min="6665" max="6665" width="10.875" style="187" customWidth="1"/>
    <col min="6666" max="6666" width="14.75" style="187" customWidth="1"/>
    <col min="6667" max="6667" width="15.625" style="187" customWidth="1"/>
    <col min="6668" max="6668" width="4" style="187" customWidth="1"/>
    <col min="6669" max="6911" width="1.75" style="187"/>
    <col min="6912" max="6914" width="8.875" style="187" customWidth="1"/>
    <col min="6915" max="6915" width="15.625" style="187" customWidth="1"/>
    <col min="6916" max="6916" width="10.625" style="187" customWidth="1"/>
    <col min="6917" max="6917" width="10.5" style="187" customWidth="1"/>
    <col min="6918" max="6918" width="15.625" style="187" customWidth="1"/>
    <col min="6919" max="6919" width="0" style="187" hidden="1" customWidth="1"/>
    <col min="6920" max="6920" width="10.625" style="187" customWidth="1"/>
    <col min="6921" max="6921" width="10.875" style="187" customWidth="1"/>
    <col min="6922" max="6922" width="14.75" style="187" customWidth="1"/>
    <col min="6923" max="6923" width="15.625" style="187" customWidth="1"/>
    <col min="6924" max="6924" width="4" style="187" customWidth="1"/>
    <col min="6925" max="7167" width="1.75" style="187"/>
    <col min="7168" max="7170" width="8.875" style="187" customWidth="1"/>
    <col min="7171" max="7171" width="15.625" style="187" customWidth="1"/>
    <col min="7172" max="7172" width="10.625" style="187" customWidth="1"/>
    <col min="7173" max="7173" width="10.5" style="187" customWidth="1"/>
    <col min="7174" max="7174" width="15.625" style="187" customWidth="1"/>
    <col min="7175" max="7175" width="0" style="187" hidden="1" customWidth="1"/>
    <col min="7176" max="7176" width="10.625" style="187" customWidth="1"/>
    <col min="7177" max="7177" width="10.875" style="187" customWidth="1"/>
    <col min="7178" max="7178" width="14.75" style="187" customWidth="1"/>
    <col min="7179" max="7179" width="15.625" style="187" customWidth="1"/>
    <col min="7180" max="7180" width="4" style="187" customWidth="1"/>
    <col min="7181" max="7423" width="1.75" style="187"/>
    <col min="7424" max="7426" width="8.875" style="187" customWidth="1"/>
    <col min="7427" max="7427" width="15.625" style="187" customWidth="1"/>
    <col min="7428" max="7428" width="10.625" style="187" customWidth="1"/>
    <col min="7429" max="7429" width="10.5" style="187" customWidth="1"/>
    <col min="7430" max="7430" width="15.625" style="187" customWidth="1"/>
    <col min="7431" max="7431" width="0" style="187" hidden="1" customWidth="1"/>
    <col min="7432" max="7432" width="10.625" style="187" customWidth="1"/>
    <col min="7433" max="7433" width="10.875" style="187" customWidth="1"/>
    <col min="7434" max="7434" width="14.75" style="187" customWidth="1"/>
    <col min="7435" max="7435" width="15.625" style="187" customWidth="1"/>
    <col min="7436" max="7436" width="4" style="187" customWidth="1"/>
    <col min="7437" max="7679" width="1.75" style="187"/>
    <col min="7680" max="7682" width="8.875" style="187" customWidth="1"/>
    <col min="7683" max="7683" width="15.625" style="187" customWidth="1"/>
    <col min="7684" max="7684" width="10.625" style="187" customWidth="1"/>
    <col min="7685" max="7685" width="10.5" style="187" customWidth="1"/>
    <col min="7686" max="7686" width="15.625" style="187" customWidth="1"/>
    <col min="7687" max="7687" width="0" style="187" hidden="1" customWidth="1"/>
    <col min="7688" max="7688" width="10.625" style="187" customWidth="1"/>
    <col min="7689" max="7689" width="10.875" style="187" customWidth="1"/>
    <col min="7690" max="7690" width="14.75" style="187" customWidth="1"/>
    <col min="7691" max="7691" width="15.625" style="187" customWidth="1"/>
    <col min="7692" max="7692" width="4" style="187" customWidth="1"/>
    <col min="7693" max="7935" width="1.75" style="187"/>
    <col min="7936" max="7938" width="8.875" style="187" customWidth="1"/>
    <col min="7939" max="7939" width="15.625" style="187" customWidth="1"/>
    <col min="7940" max="7940" width="10.625" style="187" customWidth="1"/>
    <col min="7941" max="7941" width="10.5" style="187" customWidth="1"/>
    <col min="7942" max="7942" width="15.625" style="187" customWidth="1"/>
    <col min="7943" max="7943" width="0" style="187" hidden="1" customWidth="1"/>
    <col min="7944" max="7944" width="10.625" style="187" customWidth="1"/>
    <col min="7945" max="7945" width="10.875" style="187" customWidth="1"/>
    <col min="7946" max="7946" width="14.75" style="187" customWidth="1"/>
    <col min="7947" max="7947" width="15.625" style="187" customWidth="1"/>
    <col min="7948" max="7948" width="4" style="187" customWidth="1"/>
    <col min="7949" max="8191" width="1.75" style="187"/>
    <col min="8192" max="8194" width="8.875" style="187" customWidth="1"/>
    <col min="8195" max="8195" width="15.625" style="187" customWidth="1"/>
    <col min="8196" max="8196" width="10.625" style="187" customWidth="1"/>
    <col min="8197" max="8197" width="10.5" style="187" customWidth="1"/>
    <col min="8198" max="8198" width="15.625" style="187" customWidth="1"/>
    <col min="8199" max="8199" width="0" style="187" hidden="1" customWidth="1"/>
    <col min="8200" max="8200" width="10.625" style="187" customWidth="1"/>
    <col min="8201" max="8201" width="10.875" style="187" customWidth="1"/>
    <col min="8202" max="8202" width="14.75" style="187" customWidth="1"/>
    <col min="8203" max="8203" width="15.625" style="187" customWidth="1"/>
    <col min="8204" max="8204" width="4" style="187" customWidth="1"/>
    <col min="8205" max="8447" width="1.75" style="187"/>
    <col min="8448" max="8450" width="8.875" style="187" customWidth="1"/>
    <col min="8451" max="8451" width="15.625" style="187" customWidth="1"/>
    <col min="8452" max="8452" width="10.625" style="187" customWidth="1"/>
    <col min="8453" max="8453" width="10.5" style="187" customWidth="1"/>
    <col min="8454" max="8454" width="15.625" style="187" customWidth="1"/>
    <col min="8455" max="8455" width="0" style="187" hidden="1" customWidth="1"/>
    <col min="8456" max="8456" width="10.625" style="187" customWidth="1"/>
    <col min="8457" max="8457" width="10.875" style="187" customWidth="1"/>
    <col min="8458" max="8458" width="14.75" style="187" customWidth="1"/>
    <col min="8459" max="8459" width="15.625" style="187" customWidth="1"/>
    <col min="8460" max="8460" width="4" style="187" customWidth="1"/>
    <col min="8461" max="8703" width="1.75" style="187"/>
    <col min="8704" max="8706" width="8.875" style="187" customWidth="1"/>
    <col min="8707" max="8707" width="15.625" style="187" customWidth="1"/>
    <col min="8708" max="8708" width="10.625" style="187" customWidth="1"/>
    <col min="8709" max="8709" width="10.5" style="187" customWidth="1"/>
    <col min="8710" max="8710" width="15.625" style="187" customWidth="1"/>
    <col min="8711" max="8711" width="0" style="187" hidden="1" customWidth="1"/>
    <col min="8712" max="8712" width="10.625" style="187" customWidth="1"/>
    <col min="8713" max="8713" width="10.875" style="187" customWidth="1"/>
    <col min="8714" max="8714" width="14.75" style="187" customWidth="1"/>
    <col min="8715" max="8715" width="15.625" style="187" customWidth="1"/>
    <col min="8716" max="8716" width="4" style="187" customWidth="1"/>
    <col min="8717" max="8959" width="1.75" style="187"/>
    <col min="8960" max="8962" width="8.875" style="187" customWidth="1"/>
    <col min="8963" max="8963" width="15.625" style="187" customWidth="1"/>
    <col min="8964" max="8964" width="10.625" style="187" customWidth="1"/>
    <col min="8965" max="8965" width="10.5" style="187" customWidth="1"/>
    <col min="8966" max="8966" width="15.625" style="187" customWidth="1"/>
    <col min="8967" max="8967" width="0" style="187" hidden="1" customWidth="1"/>
    <col min="8968" max="8968" width="10.625" style="187" customWidth="1"/>
    <col min="8969" max="8969" width="10.875" style="187" customWidth="1"/>
    <col min="8970" max="8970" width="14.75" style="187" customWidth="1"/>
    <col min="8971" max="8971" width="15.625" style="187" customWidth="1"/>
    <col min="8972" max="8972" width="4" style="187" customWidth="1"/>
    <col min="8973" max="9215" width="1.75" style="187"/>
    <col min="9216" max="9218" width="8.875" style="187" customWidth="1"/>
    <col min="9219" max="9219" width="15.625" style="187" customWidth="1"/>
    <col min="9220" max="9220" width="10.625" style="187" customWidth="1"/>
    <col min="9221" max="9221" width="10.5" style="187" customWidth="1"/>
    <col min="9222" max="9222" width="15.625" style="187" customWidth="1"/>
    <col min="9223" max="9223" width="0" style="187" hidden="1" customWidth="1"/>
    <col min="9224" max="9224" width="10.625" style="187" customWidth="1"/>
    <col min="9225" max="9225" width="10.875" style="187" customWidth="1"/>
    <col min="9226" max="9226" width="14.75" style="187" customWidth="1"/>
    <col min="9227" max="9227" width="15.625" style="187" customWidth="1"/>
    <col min="9228" max="9228" width="4" style="187" customWidth="1"/>
    <col min="9229" max="9471" width="1.75" style="187"/>
    <col min="9472" max="9474" width="8.875" style="187" customWidth="1"/>
    <col min="9475" max="9475" width="15.625" style="187" customWidth="1"/>
    <col min="9476" max="9476" width="10.625" style="187" customWidth="1"/>
    <col min="9477" max="9477" width="10.5" style="187" customWidth="1"/>
    <col min="9478" max="9478" width="15.625" style="187" customWidth="1"/>
    <col min="9479" max="9479" width="0" style="187" hidden="1" customWidth="1"/>
    <col min="9480" max="9480" width="10.625" style="187" customWidth="1"/>
    <col min="9481" max="9481" width="10.875" style="187" customWidth="1"/>
    <col min="9482" max="9482" width="14.75" style="187" customWidth="1"/>
    <col min="9483" max="9483" width="15.625" style="187" customWidth="1"/>
    <col min="9484" max="9484" width="4" style="187" customWidth="1"/>
    <col min="9485" max="9727" width="1.75" style="187"/>
    <col min="9728" max="9730" width="8.875" style="187" customWidth="1"/>
    <col min="9731" max="9731" width="15.625" style="187" customWidth="1"/>
    <col min="9732" max="9732" width="10.625" style="187" customWidth="1"/>
    <col min="9733" max="9733" width="10.5" style="187" customWidth="1"/>
    <col min="9734" max="9734" width="15.625" style="187" customWidth="1"/>
    <col min="9735" max="9735" width="0" style="187" hidden="1" customWidth="1"/>
    <col min="9736" max="9736" width="10.625" style="187" customWidth="1"/>
    <col min="9737" max="9737" width="10.875" style="187" customWidth="1"/>
    <col min="9738" max="9738" width="14.75" style="187" customWidth="1"/>
    <col min="9739" max="9739" width="15.625" style="187" customWidth="1"/>
    <col min="9740" max="9740" width="4" style="187" customWidth="1"/>
    <col min="9741" max="9983" width="1.75" style="187"/>
    <col min="9984" max="9986" width="8.875" style="187" customWidth="1"/>
    <col min="9987" max="9987" width="15.625" style="187" customWidth="1"/>
    <col min="9988" max="9988" width="10.625" style="187" customWidth="1"/>
    <col min="9989" max="9989" width="10.5" style="187" customWidth="1"/>
    <col min="9990" max="9990" width="15.625" style="187" customWidth="1"/>
    <col min="9991" max="9991" width="0" style="187" hidden="1" customWidth="1"/>
    <col min="9992" max="9992" width="10.625" style="187" customWidth="1"/>
    <col min="9993" max="9993" width="10.875" style="187" customWidth="1"/>
    <col min="9994" max="9994" width="14.75" style="187" customWidth="1"/>
    <col min="9995" max="9995" width="15.625" style="187" customWidth="1"/>
    <col min="9996" max="9996" width="4" style="187" customWidth="1"/>
    <col min="9997" max="10239" width="1.75" style="187"/>
    <col min="10240" max="10242" width="8.875" style="187" customWidth="1"/>
    <col min="10243" max="10243" width="15.625" style="187" customWidth="1"/>
    <col min="10244" max="10244" width="10.625" style="187" customWidth="1"/>
    <col min="10245" max="10245" width="10.5" style="187" customWidth="1"/>
    <col min="10246" max="10246" width="15.625" style="187" customWidth="1"/>
    <col min="10247" max="10247" width="0" style="187" hidden="1" customWidth="1"/>
    <col min="10248" max="10248" width="10.625" style="187" customWidth="1"/>
    <col min="10249" max="10249" width="10.875" style="187" customWidth="1"/>
    <col min="10250" max="10250" width="14.75" style="187" customWidth="1"/>
    <col min="10251" max="10251" width="15.625" style="187" customWidth="1"/>
    <col min="10252" max="10252" width="4" style="187" customWidth="1"/>
    <col min="10253" max="10495" width="1.75" style="187"/>
    <col min="10496" max="10498" width="8.875" style="187" customWidth="1"/>
    <col min="10499" max="10499" width="15.625" style="187" customWidth="1"/>
    <col min="10500" max="10500" width="10.625" style="187" customWidth="1"/>
    <col min="10501" max="10501" width="10.5" style="187" customWidth="1"/>
    <col min="10502" max="10502" width="15.625" style="187" customWidth="1"/>
    <col min="10503" max="10503" width="0" style="187" hidden="1" customWidth="1"/>
    <col min="10504" max="10504" width="10.625" style="187" customWidth="1"/>
    <col min="10505" max="10505" width="10.875" style="187" customWidth="1"/>
    <col min="10506" max="10506" width="14.75" style="187" customWidth="1"/>
    <col min="10507" max="10507" width="15.625" style="187" customWidth="1"/>
    <col min="10508" max="10508" width="4" style="187" customWidth="1"/>
    <col min="10509" max="10751" width="1.75" style="187"/>
    <col min="10752" max="10754" width="8.875" style="187" customWidth="1"/>
    <col min="10755" max="10755" width="15.625" style="187" customWidth="1"/>
    <col min="10756" max="10756" width="10.625" style="187" customWidth="1"/>
    <col min="10757" max="10757" width="10.5" style="187" customWidth="1"/>
    <col min="10758" max="10758" width="15.625" style="187" customWidth="1"/>
    <col min="10759" max="10759" width="0" style="187" hidden="1" customWidth="1"/>
    <col min="10760" max="10760" width="10.625" style="187" customWidth="1"/>
    <col min="10761" max="10761" width="10.875" style="187" customWidth="1"/>
    <col min="10762" max="10762" width="14.75" style="187" customWidth="1"/>
    <col min="10763" max="10763" width="15.625" style="187" customWidth="1"/>
    <col min="10764" max="10764" width="4" style="187" customWidth="1"/>
    <col min="10765" max="11007" width="1.75" style="187"/>
    <col min="11008" max="11010" width="8.875" style="187" customWidth="1"/>
    <col min="11011" max="11011" width="15.625" style="187" customWidth="1"/>
    <col min="11012" max="11012" width="10.625" style="187" customWidth="1"/>
    <col min="11013" max="11013" width="10.5" style="187" customWidth="1"/>
    <col min="11014" max="11014" width="15.625" style="187" customWidth="1"/>
    <col min="11015" max="11015" width="0" style="187" hidden="1" customWidth="1"/>
    <col min="11016" max="11016" width="10.625" style="187" customWidth="1"/>
    <col min="11017" max="11017" width="10.875" style="187" customWidth="1"/>
    <col min="11018" max="11018" width="14.75" style="187" customWidth="1"/>
    <col min="11019" max="11019" width="15.625" style="187" customWidth="1"/>
    <col min="11020" max="11020" width="4" style="187" customWidth="1"/>
    <col min="11021" max="11263" width="1.75" style="187"/>
    <col min="11264" max="11266" width="8.875" style="187" customWidth="1"/>
    <col min="11267" max="11267" width="15.625" style="187" customWidth="1"/>
    <col min="11268" max="11268" width="10.625" style="187" customWidth="1"/>
    <col min="11269" max="11269" width="10.5" style="187" customWidth="1"/>
    <col min="11270" max="11270" width="15.625" style="187" customWidth="1"/>
    <col min="11271" max="11271" width="0" style="187" hidden="1" customWidth="1"/>
    <col min="11272" max="11272" width="10.625" style="187" customWidth="1"/>
    <col min="11273" max="11273" width="10.875" style="187" customWidth="1"/>
    <col min="11274" max="11274" width="14.75" style="187" customWidth="1"/>
    <col min="11275" max="11275" width="15.625" style="187" customWidth="1"/>
    <col min="11276" max="11276" width="4" style="187" customWidth="1"/>
    <col min="11277" max="11519" width="1.75" style="187"/>
    <col min="11520" max="11522" width="8.875" style="187" customWidth="1"/>
    <col min="11523" max="11523" width="15.625" style="187" customWidth="1"/>
    <col min="11524" max="11524" width="10.625" style="187" customWidth="1"/>
    <col min="11525" max="11525" width="10.5" style="187" customWidth="1"/>
    <col min="11526" max="11526" width="15.625" style="187" customWidth="1"/>
    <col min="11527" max="11527" width="0" style="187" hidden="1" customWidth="1"/>
    <col min="11528" max="11528" width="10.625" style="187" customWidth="1"/>
    <col min="11529" max="11529" width="10.875" style="187" customWidth="1"/>
    <col min="11530" max="11530" width="14.75" style="187" customWidth="1"/>
    <col min="11531" max="11531" width="15.625" style="187" customWidth="1"/>
    <col min="11532" max="11532" width="4" style="187" customWidth="1"/>
    <col min="11533" max="11775" width="1.75" style="187"/>
    <col min="11776" max="11778" width="8.875" style="187" customWidth="1"/>
    <col min="11779" max="11779" width="15.625" style="187" customWidth="1"/>
    <col min="11780" max="11780" width="10.625" style="187" customWidth="1"/>
    <col min="11781" max="11781" width="10.5" style="187" customWidth="1"/>
    <col min="11782" max="11782" width="15.625" style="187" customWidth="1"/>
    <col min="11783" max="11783" width="0" style="187" hidden="1" customWidth="1"/>
    <col min="11784" max="11784" width="10.625" style="187" customWidth="1"/>
    <col min="11785" max="11785" width="10.875" style="187" customWidth="1"/>
    <col min="11786" max="11786" width="14.75" style="187" customWidth="1"/>
    <col min="11787" max="11787" width="15.625" style="187" customWidth="1"/>
    <col min="11788" max="11788" width="4" style="187" customWidth="1"/>
    <col min="11789" max="12031" width="1.75" style="187"/>
    <col min="12032" max="12034" width="8.875" style="187" customWidth="1"/>
    <col min="12035" max="12035" width="15.625" style="187" customWidth="1"/>
    <col min="12036" max="12036" width="10.625" style="187" customWidth="1"/>
    <col min="12037" max="12037" width="10.5" style="187" customWidth="1"/>
    <col min="12038" max="12038" width="15.625" style="187" customWidth="1"/>
    <col min="12039" max="12039" width="0" style="187" hidden="1" customWidth="1"/>
    <col min="12040" max="12040" width="10.625" style="187" customWidth="1"/>
    <col min="12041" max="12041" width="10.875" style="187" customWidth="1"/>
    <col min="12042" max="12042" width="14.75" style="187" customWidth="1"/>
    <col min="12043" max="12043" width="15.625" style="187" customWidth="1"/>
    <col min="12044" max="12044" width="4" style="187" customWidth="1"/>
    <col min="12045" max="12287" width="1.75" style="187"/>
    <col min="12288" max="12290" width="8.875" style="187" customWidth="1"/>
    <col min="12291" max="12291" width="15.625" style="187" customWidth="1"/>
    <col min="12292" max="12292" width="10.625" style="187" customWidth="1"/>
    <col min="12293" max="12293" width="10.5" style="187" customWidth="1"/>
    <col min="12294" max="12294" width="15.625" style="187" customWidth="1"/>
    <col min="12295" max="12295" width="0" style="187" hidden="1" customWidth="1"/>
    <col min="12296" max="12296" width="10.625" style="187" customWidth="1"/>
    <col min="12297" max="12297" width="10.875" style="187" customWidth="1"/>
    <col min="12298" max="12298" width="14.75" style="187" customWidth="1"/>
    <col min="12299" max="12299" width="15.625" style="187" customWidth="1"/>
    <col min="12300" max="12300" width="4" style="187" customWidth="1"/>
    <col min="12301" max="12543" width="1.75" style="187"/>
    <col min="12544" max="12546" width="8.875" style="187" customWidth="1"/>
    <col min="12547" max="12547" width="15.625" style="187" customWidth="1"/>
    <col min="12548" max="12548" width="10.625" style="187" customWidth="1"/>
    <col min="12549" max="12549" width="10.5" style="187" customWidth="1"/>
    <col min="12550" max="12550" width="15.625" style="187" customWidth="1"/>
    <col min="12551" max="12551" width="0" style="187" hidden="1" customWidth="1"/>
    <col min="12552" max="12552" width="10.625" style="187" customWidth="1"/>
    <col min="12553" max="12553" width="10.875" style="187" customWidth="1"/>
    <col min="12554" max="12554" width="14.75" style="187" customWidth="1"/>
    <col min="12555" max="12555" width="15.625" style="187" customWidth="1"/>
    <col min="12556" max="12556" width="4" style="187" customWidth="1"/>
    <col min="12557" max="12799" width="1.75" style="187"/>
    <col min="12800" max="12802" width="8.875" style="187" customWidth="1"/>
    <col min="12803" max="12803" width="15.625" style="187" customWidth="1"/>
    <col min="12804" max="12804" width="10.625" style="187" customWidth="1"/>
    <col min="12805" max="12805" width="10.5" style="187" customWidth="1"/>
    <col min="12806" max="12806" width="15.625" style="187" customWidth="1"/>
    <col min="12807" max="12807" width="0" style="187" hidden="1" customWidth="1"/>
    <col min="12808" max="12808" width="10.625" style="187" customWidth="1"/>
    <col min="12809" max="12809" width="10.875" style="187" customWidth="1"/>
    <col min="12810" max="12810" width="14.75" style="187" customWidth="1"/>
    <col min="12811" max="12811" width="15.625" style="187" customWidth="1"/>
    <col min="12812" max="12812" width="4" style="187" customWidth="1"/>
    <col min="12813" max="13055" width="1.75" style="187"/>
    <col min="13056" max="13058" width="8.875" style="187" customWidth="1"/>
    <col min="13059" max="13059" width="15.625" style="187" customWidth="1"/>
    <col min="13060" max="13060" width="10.625" style="187" customWidth="1"/>
    <col min="13061" max="13061" width="10.5" style="187" customWidth="1"/>
    <col min="13062" max="13062" width="15.625" style="187" customWidth="1"/>
    <col min="13063" max="13063" width="0" style="187" hidden="1" customWidth="1"/>
    <col min="13064" max="13064" width="10.625" style="187" customWidth="1"/>
    <col min="13065" max="13065" width="10.875" style="187" customWidth="1"/>
    <col min="13066" max="13066" width="14.75" style="187" customWidth="1"/>
    <col min="13067" max="13067" width="15.625" style="187" customWidth="1"/>
    <col min="13068" max="13068" width="4" style="187" customWidth="1"/>
    <col min="13069" max="13311" width="1.75" style="187"/>
    <col min="13312" max="13314" width="8.875" style="187" customWidth="1"/>
    <col min="13315" max="13315" width="15.625" style="187" customWidth="1"/>
    <col min="13316" max="13316" width="10.625" style="187" customWidth="1"/>
    <col min="13317" max="13317" width="10.5" style="187" customWidth="1"/>
    <col min="13318" max="13318" width="15.625" style="187" customWidth="1"/>
    <col min="13319" max="13319" width="0" style="187" hidden="1" customWidth="1"/>
    <col min="13320" max="13320" width="10.625" style="187" customWidth="1"/>
    <col min="13321" max="13321" width="10.875" style="187" customWidth="1"/>
    <col min="13322" max="13322" width="14.75" style="187" customWidth="1"/>
    <col min="13323" max="13323" width="15.625" style="187" customWidth="1"/>
    <col min="13324" max="13324" width="4" style="187" customWidth="1"/>
    <col min="13325" max="13567" width="1.75" style="187"/>
    <col min="13568" max="13570" width="8.875" style="187" customWidth="1"/>
    <col min="13571" max="13571" width="15.625" style="187" customWidth="1"/>
    <col min="13572" max="13572" width="10.625" style="187" customWidth="1"/>
    <col min="13573" max="13573" width="10.5" style="187" customWidth="1"/>
    <col min="13574" max="13574" width="15.625" style="187" customWidth="1"/>
    <col min="13575" max="13575" width="0" style="187" hidden="1" customWidth="1"/>
    <col min="13576" max="13576" width="10.625" style="187" customWidth="1"/>
    <col min="13577" max="13577" width="10.875" style="187" customWidth="1"/>
    <col min="13578" max="13578" width="14.75" style="187" customWidth="1"/>
    <col min="13579" max="13579" width="15.625" style="187" customWidth="1"/>
    <col min="13580" max="13580" width="4" style="187" customWidth="1"/>
    <col min="13581" max="13823" width="1.75" style="187"/>
    <col min="13824" max="13826" width="8.875" style="187" customWidth="1"/>
    <col min="13827" max="13827" width="15.625" style="187" customWidth="1"/>
    <col min="13828" max="13828" width="10.625" style="187" customWidth="1"/>
    <col min="13829" max="13829" width="10.5" style="187" customWidth="1"/>
    <col min="13830" max="13830" width="15.625" style="187" customWidth="1"/>
    <col min="13831" max="13831" width="0" style="187" hidden="1" customWidth="1"/>
    <col min="13832" max="13832" width="10.625" style="187" customWidth="1"/>
    <col min="13833" max="13833" width="10.875" style="187" customWidth="1"/>
    <col min="13834" max="13834" width="14.75" style="187" customWidth="1"/>
    <col min="13835" max="13835" width="15.625" style="187" customWidth="1"/>
    <col min="13836" max="13836" width="4" style="187" customWidth="1"/>
    <col min="13837" max="14079" width="1.75" style="187"/>
    <col min="14080" max="14082" width="8.875" style="187" customWidth="1"/>
    <col min="14083" max="14083" width="15.625" style="187" customWidth="1"/>
    <col min="14084" max="14084" width="10.625" style="187" customWidth="1"/>
    <col min="14085" max="14085" width="10.5" style="187" customWidth="1"/>
    <col min="14086" max="14086" width="15.625" style="187" customWidth="1"/>
    <col min="14087" max="14087" width="0" style="187" hidden="1" customWidth="1"/>
    <col min="14088" max="14088" width="10.625" style="187" customWidth="1"/>
    <col min="14089" max="14089" width="10.875" style="187" customWidth="1"/>
    <col min="14090" max="14090" width="14.75" style="187" customWidth="1"/>
    <col min="14091" max="14091" width="15.625" style="187" customWidth="1"/>
    <col min="14092" max="14092" width="4" style="187" customWidth="1"/>
    <col min="14093" max="14335" width="1.75" style="187"/>
    <col min="14336" max="14338" width="8.875" style="187" customWidth="1"/>
    <col min="14339" max="14339" width="15.625" style="187" customWidth="1"/>
    <col min="14340" max="14340" width="10.625" style="187" customWidth="1"/>
    <col min="14341" max="14341" width="10.5" style="187" customWidth="1"/>
    <col min="14342" max="14342" width="15.625" style="187" customWidth="1"/>
    <col min="14343" max="14343" width="0" style="187" hidden="1" customWidth="1"/>
    <col min="14344" max="14344" width="10.625" style="187" customWidth="1"/>
    <col min="14345" max="14345" width="10.875" style="187" customWidth="1"/>
    <col min="14346" max="14346" width="14.75" style="187" customWidth="1"/>
    <col min="14347" max="14347" width="15.625" style="187" customWidth="1"/>
    <col min="14348" max="14348" width="4" style="187" customWidth="1"/>
    <col min="14349" max="14591" width="1.75" style="187"/>
    <col min="14592" max="14594" width="8.875" style="187" customWidth="1"/>
    <col min="14595" max="14595" width="15.625" style="187" customWidth="1"/>
    <col min="14596" max="14596" width="10.625" style="187" customWidth="1"/>
    <col min="14597" max="14597" width="10.5" style="187" customWidth="1"/>
    <col min="14598" max="14598" width="15.625" style="187" customWidth="1"/>
    <col min="14599" max="14599" width="0" style="187" hidden="1" customWidth="1"/>
    <col min="14600" max="14600" width="10.625" style="187" customWidth="1"/>
    <col min="14601" max="14601" width="10.875" style="187" customWidth="1"/>
    <col min="14602" max="14602" width="14.75" style="187" customWidth="1"/>
    <col min="14603" max="14603" width="15.625" style="187" customWidth="1"/>
    <col min="14604" max="14604" width="4" style="187" customWidth="1"/>
    <col min="14605" max="14847" width="1.75" style="187"/>
    <col min="14848" max="14850" width="8.875" style="187" customWidth="1"/>
    <col min="14851" max="14851" width="15.625" style="187" customWidth="1"/>
    <col min="14852" max="14852" width="10.625" style="187" customWidth="1"/>
    <col min="14853" max="14853" width="10.5" style="187" customWidth="1"/>
    <col min="14854" max="14854" width="15.625" style="187" customWidth="1"/>
    <col min="14855" max="14855" width="0" style="187" hidden="1" customWidth="1"/>
    <col min="14856" max="14856" width="10.625" style="187" customWidth="1"/>
    <col min="14857" max="14857" width="10.875" style="187" customWidth="1"/>
    <col min="14858" max="14858" width="14.75" style="187" customWidth="1"/>
    <col min="14859" max="14859" width="15.625" style="187" customWidth="1"/>
    <col min="14860" max="14860" width="4" style="187" customWidth="1"/>
    <col min="14861" max="15103" width="1.75" style="187"/>
    <col min="15104" max="15106" width="8.875" style="187" customWidth="1"/>
    <col min="15107" max="15107" width="15.625" style="187" customWidth="1"/>
    <col min="15108" max="15108" width="10.625" style="187" customWidth="1"/>
    <col min="15109" max="15109" width="10.5" style="187" customWidth="1"/>
    <col min="15110" max="15110" width="15.625" style="187" customWidth="1"/>
    <col min="15111" max="15111" width="0" style="187" hidden="1" customWidth="1"/>
    <col min="15112" max="15112" width="10.625" style="187" customWidth="1"/>
    <col min="15113" max="15113" width="10.875" style="187" customWidth="1"/>
    <col min="15114" max="15114" width="14.75" style="187" customWidth="1"/>
    <col min="15115" max="15115" width="15.625" style="187" customWidth="1"/>
    <col min="15116" max="15116" width="4" style="187" customWidth="1"/>
    <col min="15117" max="15359" width="1.75" style="187"/>
    <col min="15360" max="15362" width="8.875" style="187" customWidth="1"/>
    <col min="15363" max="15363" width="15.625" style="187" customWidth="1"/>
    <col min="15364" max="15364" width="10.625" style="187" customWidth="1"/>
    <col min="15365" max="15365" width="10.5" style="187" customWidth="1"/>
    <col min="15366" max="15366" width="15.625" style="187" customWidth="1"/>
    <col min="15367" max="15367" width="0" style="187" hidden="1" customWidth="1"/>
    <col min="15368" max="15368" width="10.625" style="187" customWidth="1"/>
    <col min="15369" max="15369" width="10.875" style="187" customWidth="1"/>
    <col min="15370" max="15370" width="14.75" style="187" customWidth="1"/>
    <col min="15371" max="15371" width="15.625" style="187" customWidth="1"/>
    <col min="15372" max="15372" width="4" style="187" customWidth="1"/>
    <col min="15373" max="15615" width="1.75" style="187"/>
    <col min="15616" max="15618" width="8.875" style="187" customWidth="1"/>
    <col min="15619" max="15619" width="15.625" style="187" customWidth="1"/>
    <col min="15620" max="15620" width="10.625" style="187" customWidth="1"/>
    <col min="15621" max="15621" width="10.5" style="187" customWidth="1"/>
    <col min="15622" max="15622" width="15.625" style="187" customWidth="1"/>
    <col min="15623" max="15623" width="0" style="187" hidden="1" customWidth="1"/>
    <col min="15624" max="15624" width="10.625" style="187" customWidth="1"/>
    <col min="15625" max="15625" width="10.875" style="187" customWidth="1"/>
    <col min="15626" max="15626" width="14.75" style="187" customWidth="1"/>
    <col min="15627" max="15627" width="15.625" style="187" customWidth="1"/>
    <col min="15628" max="15628" width="4" style="187" customWidth="1"/>
    <col min="15629" max="15871" width="1.75" style="187"/>
    <col min="15872" max="15874" width="8.875" style="187" customWidth="1"/>
    <col min="15875" max="15875" width="15.625" style="187" customWidth="1"/>
    <col min="15876" max="15876" width="10.625" style="187" customWidth="1"/>
    <col min="15877" max="15877" width="10.5" style="187" customWidth="1"/>
    <col min="15878" max="15878" width="15.625" style="187" customWidth="1"/>
    <col min="15879" max="15879" width="0" style="187" hidden="1" customWidth="1"/>
    <col min="15880" max="15880" width="10.625" style="187" customWidth="1"/>
    <col min="15881" max="15881" width="10.875" style="187" customWidth="1"/>
    <col min="15882" max="15882" width="14.75" style="187" customWidth="1"/>
    <col min="15883" max="15883" width="15.625" style="187" customWidth="1"/>
    <col min="15884" max="15884" width="4" style="187" customWidth="1"/>
    <col min="15885" max="16127" width="1.75" style="187"/>
    <col min="16128" max="16130" width="8.875" style="187" customWidth="1"/>
    <col min="16131" max="16131" width="15.625" style="187" customWidth="1"/>
    <col min="16132" max="16132" width="10.625" style="187" customWidth="1"/>
    <col min="16133" max="16133" width="10.5" style="187" customWidth="1"/>
    <col min="16134" max="16134" width="15.625" style="187" customWidth="1"/>
    <col min="16135" max="16135" width="0" style="187" hidden="1" customWidth="1"/>
    <col min="16136" max="16136" width="10.625" style="187" customWidth="1"/>
    <col min="16137" max="16137" width="10.875" style="187" customWidth="1"/>
    <col min="16138" max="16138" width="14.75" style="187" customWidth="1"/>
    <col min="16139" max="16139" width="15.625" style="187" customWidth="1"/>
    <col min="16140" max="16140" width="4" style="187" customWidth="1"/>
    <col min="16141" max="16384" width="1.75" style="187"/>
  </cols>
  <sheetData>
    <row r="1" spans="1:14" ht="61.5" hidden="1" customHeight="1">
      <c r="G1" s="188" t="e">
        <f>#REF!/D11</f>
        <v>#REF!</v>
      </c>
      <c r="H1" s="188"/>
      <c r="K1" s="189"/>
      <c r="L1" s="189"/>
    </row>
    <row r="2" spans="1:14" ht="39.75" customHeight="1">
      <c r="A2" s="705" t="s">
        <v>335</v>
      </c>
      <c r="B2" s="705"/>
      <c r="C2" s="705"/>
      <c r="D2" s="705"/>
      <c r="E2" s="705"/>
      <c r="F2" s="706"/>
      <c r="G2" s="707" t="s">
        <v>287</v>
      </c>
      <c r="H2" s="708"/>
      <c r="I2" s="708"/>
      <c r="J2" s="708"/>
      <c r="K2" s="709"/>
      <c r="L2" s="190"/>
    </row>
    <row r="3" spans="1:14" ht="39.75" customHeight="1">
      <c r="A3" s="191"/>
      <c r="B3" s="192"/>
      <c r="C3" s="192"/>
      <c r="D3" s="192"/>
      <c r="E3" s="192"/>
      <c r="F3" s="192"/>
      <c r="G3" s="710"/>
      <c r="H3" s="711"/>
      <c r="I3" s="193"/>
      <c r="J3" s="193"/>
      <c r="K3" s="194"/>
      <c r="L3" s="190"/>
    </row>
    <row r="4" spans="1:14" ht="24.95" customHeight="1">
      <c r="A4" s="712" t="s">
        <v>288</v>
      </c>
      <c r="B4" s="713"/>
      <c r="C4" s="714"/>
      <c r="D4" s="718" t="s">
        <v>289</v>
      </c>
      <c r="E4" s="712" t="s">
        <v>290</v>
      </c>
      <c r="F4" s="714"/>
      <c r="G4" s="720" t="s">
        <v>291</v>
      </c>
      <c r="H4" s="720" t="s">
        <v>292</v>
      </c>
      <c r="I4" s="722"/>
      <c r="J4" s="723" t="s">
        <v>293</v>
      </c>
      <c r="K4" s="721" t="s">
        <v>294</v>
      </c>
      <c r="L4" s="195"/>
      <c r="M4" s="196"/>
      <c r="N4" s="196"/>
    </row>
    <row r="5" spans="1:14" ht="75" customHeight="1">
      <c r="A5" s="715"/>
      <c r="B5" s="716"/>
      <c r="C5" s="717"/>
      <c r="D5" s="719"/>
      <c r="E5" s="715"/>
      <c r="F5" s="717"/>
      <c r="G5" s="721"/>
      <c r="H5" s="722"/>
      <c r="I5" s="722"/>
      <c r="J5" s="724"/>
      <c r="K5" s="721"/>
      <c r="L5" s="195"/>
      <c r="M5" s="196"/>
      <c r="N5" s="196"/>
    </row>
    <row r="6" spans="1:14" ht="17.25" customHeight="1">
      <c r="A6" s="197"/>
      <c r="B6" s="198"/>
      <c r="C6" s="199">
        <v>1</v>
      </c>
      <c r="D6" s="200">
        <v>2</v>
      </c>
      <c r="E6" s="199">
        <v>3</v>
      </c>
      <c r="F6" s="200">
        <v>4</v>
      </c>
      <c r="G6" s="199">
        <v>5</v>
      </c>
      <c r="H6" s="200">
        <v>6</v>
      </c>
      <c r="I6" s="199">
        <v>7</v>
      </c>
      <c r="J6" s="200">
        <v>8</v>
      </c>
      <c r="K6" s="199">
        <v>9</v>
      </c>
      <c r="L6" s="195"/>
      <c r="M6" s="196"/>
      <c r="N6" s="196"/>
    </row>
    <row r="7" spans="1:14" ht="24.95" customHeight="1">
      <c r="A7" s="201"/>
      <c r="B7" s="202" t="s">
        <v>295</v>
      </c>
      <c r="C7" s="203">
        <v>210</v>
      </c>
      <c r="D7" s="204">
        <v>262000</v>
      </c>
      <c r="E7" s="205">
        <v>2620</v>
      </c>
      <c r="F7" s="206" t="s">
        <v>296</v>
      </c>
      <c r="G7" s="283">
        <v>80580</v>
      </c>
      <c r="H7" s="208">
        <v>760</v>
      </c>
      <c r="I7" s="207" t="s">
        <v>296</v>
      </c>
      <c r="J7" s="208">
        <v>8400</v>
      </c>
      <c r="K7" s="209">
        <v>29640</v>
      </c>
      <c r="L7" s="210"/>
      <c r="M7" s="196"/>
      <c r="N7" s="196"/>
    </row>
    <row r="8" spans="1:14" ht="24.95" customHeight="1">
      <c r="A8" s="201">
        <v>211</v>
      </c>
      <c r="B8" s="202" t="s">
        <v>295</v>
      </c>
      <c r="C8" s="203">
        <v>279</v>
      </c>
      <c r="D8" s="204">
        <v>280300</v>
      </c>
      <c r="E8" s="205">
        <v>2800</v>
      </c>
      <c r="F8" s="206" t="s">
        <v>297</v>
      </c>
      <c r="G8" s="283">
        <v>86320</v>
      </c>
      <c r="H8" s="208">
        <v>820</v>
      </c>
      <c r="I8" s="207" t="s">
        <v>297</v>
      </c>
      <c r="J8" s="208">
        <v>11160</v>
      </c>
      <c r="K8" s="209">
        <v>29640</v>
      </c>
      <c r="L8" s="210"/>
      <c r="M8" s="196"/>
      <c r="N8" s="196"/>
    </row>
    <row r="9" spans="1:14" ht="24.95" customHeight="1">
      <c r="A9" s="201">
        <v>280</v>
      </c>
      <c r="B9" s="202" t="s">
        <v>295</v>
      </c>
      <c r="C9" s="203">
        <v>349</v>
      </c>
      <c r="D9" s="204">
        <v>317100</v>
      </c>
      <c r="E9" s="205">
        <v>3170</v>
      </c>
      <c r="F9" s="206" t="s">
        <v>297</v>
      </c>
      <c r="G9" s="283">
        <v>97880</v>
      </c>
      <c r="H9" s="208">
        <v>920</v>
      </c>
      <c r="I9" s="207" t="s">
        <v>297</v>
      </c>
      <c r="J9" s="208">
        <v>13960</v>
      </c>
      <c r="K9" s="209">
        <v>29640</v>
      </c>
      <c r="L9" s="210"/>
      <c r="M9" s="196"/>
      <c r="N9" s="196"/>
    </row>
    <row r="10" spans="1:14" ht="24.95" customHeight="1">
      <c r="A10" s="201">
        <v>350</v>
      </c>
      <c r="B10" s="202" t="s">
        <v>295</v>
      </c>
      <c r="C10" s="203">
        <v>419</v>
      </c>
      <c r="D10" s="204">
        <v>353800</v>
      </c>
      <c r="E10" s="205">
        <v>3530</v>
      </c>
      <c r="F10" s="206" t="s">
        <v>297</v>
      </c>
      <c r="G10" s="283">
        <v>109440</v>
      </c>
      <c r="H10" s="208">
        <v>1030</v>
      </c>
      <c r="I10" s="207" t="s">
        <v>297</v>
      </c>
      <c r="J10" s="208">
        <v>16760</v>
      </c>
      <c r="K10" s="209">
        <v>29640</v>
      </c>
      <c r="L10" s="210"/>
      <c r="M10" s="196"/>
      <c r="N10" s="196"/>
    </row>
    <row r="11" spans="1:14" ht="24.95" customHeight="1">
      <c r="A11" s="201">
        <v>420</v>
      </c>
      <c r="B11" s="202" t="s">
        <v>295</v>
      </c>
      <c r="C11" s="203">
        <v>489</v>
      </c>
      <c r="D11" s="204">
        <v>390600</v>
      </c>
      <c r="E11" s="205">
        <v>3900</v>
      </c>
      <c r="F11" s="206" t="s">
        <v>297</v>
      </c>
      <c r="G11" s="283">
        <v>121000</v>
      </c>
      <c r="H11" s="208">
        <v>1140</v>
      </c>
      <c r="I11" s="207" t="s">
        <v>297</v>
      </c>
      <c r="J11" s="208">
        <v>19560</v>
      </c>
      <c r="K11" s="209">
        <v>29640</v>
      </c>
      <c r="L11" s="210"/>
    </row>
    <row r="12" spans="1:14" ht="24.95" customHeight="1">
      <c r="A12" s="201">
        <v>490</v>
      </c>
      <c r="B12" s="202" t="s">
        <v>295</v>
      </c>
      <c r="C12" s="203">
        <v>559</v>
      </c>
      <c r="D12" s="204">
        <v>427300</v>
      </c>
      <c r="E12" s="205">
        <v>4270</v>
      </c>
      <c r="F12" s="206" t="s">
        <v>297</v>
      </c>
      <c r="G12" s="283">
        <v>132550</v>
      </c>
      <c r="H12" s="208">
        <v>1250</v>
      </c>
      <c r="I12" s="207" t="s">
        <v>297</v>
      </c>
      <c r="J12" s="208">
        <v>22360</v>
      </c>
      <c r="K12" s="209">
        <v>29640</v>
      </c>
      <c r="L12" s="210"/>
    </row>
    <row r="13" spans="1:14" ht="24.95" customHeight="1">
      <c r="A13" s="201">
        <v>560</v>
      </c>
      <c r="B13" s="202" t="s">
        <v>295</v>
      </c>
      <c r="C13" s="203">
        <v>629</v>
      </c>
      <c r="D13" s="204">
        <v>464100</v>
      </c>
      <c r="E13" s="205">
        <v>4640</v>
      </c>
      <c r="F13" s="206" t="s">
        <v>297</v>
      </c>
      <c r="G13" s="283">
        <v>144110</v>
      </c>
      <c r="H13" s="208">
        <v>1360</v>
      </c>
      <c r="I13" s="207" t="s">
        <v>297</v>
      </c>
      <c r="J13" s="208">
        <v>25160</v>
      </c>
      <c r="K13" s="209">
        <v>29640</v>
      </c>
      <c r="L13" s="210"/>
    </row>
    <row r="14" spans="1:14" ht="24.95" customHeight="1">
      <c r="A14" s="201">
        <v>630</v>
      </c>
      <c r="B14" s="202" t="s">
        <v>295</v>
      </c>
      <c r="C14" s="203">
        <v>699</v>
      </c>
      <c r="D14" s="204">
        <v>500800</v>
      </c>
      <c r="E14" s="205">
        <v>5000</v>
      </c>
      <c r="F14" s="206" t="s">
        <v>297</v>
      </c>
      <c r="G14" s="283">
        <v>155640</v>
      </c>
      <c r="H14" s="208">
        <v>1470</v>
      </c>
      <c r="I14" s="207" t="s">
        <v>297</v>
      </c>
      <c r="J14" s="208">
        <v>27960</v>
      </c>
      <c r="K14" s="209">
        <v>29640</v>
      </c>
      <c r="L14" s="210"/>
    </row>
    <row r="15" spans="1:14" ht="24.95" customHeight="1">
      <c r="A15" s="201">
        <v>700</v>
      </c>
      <c r="B15" s="202" t="s">
        <v>295</v>
      </c>
      <c r="C15" s="203">
        <v>769</v>
      </c>
      <c r="D15" s="204">
        <v>537600</v>
      </c>
      <c r="E15" s="205">
        <v>5370</v>
      </c>
      <c r="F15" s="206" t="s">
        <v>296</v>
      </c>
      <c r="G15" s="283">
        <v>167190</v>
      </c>
      <c r="H15" s="208">
        <v>1580</v>
      </c>
      <c r="I15" s="207" t="s">
        <v>296</v>
      </c>
      <c r="J15" s="208">
        <v>30760</v>
      </c>
      <c r="K15" s="209">
        <v>29640</v>
      </c>
      <c r="L15" s="210"/>
    </row>
    <row r="16" spans="1:14" ht="24.95" customHeight="1">
      <c r="A16" s="201">
        <v>770</v>
      </c>
      <c r="B16" s="202" t="s">
        <v>295</v>
      </c>
      <c r="C16" s="203">
        <v>839</v>
      </c>
      <c r="D16" s="204">
        <v>574300</v>
      </c>
      <c r="E16" s="205">
        <v>5740</v>
      </c>
      <c r="F16" s="206" t="s">
        <v>297</v>
      </c>
      <c r="G16" s="283">
        <v>178750</v>
      </c>
      <c r="H16" s="208">
        <v>1690</v>
      </c>
      <c r="I16" s="207" t="s">
        <v>297</v>
      </c>
      <c r="J16" s="208">
        <v>33560</v>
      </c>
      <c r="K16" s="209">
        <v>29640</v>
      </c>
      <c r="L16" s="210"/>
    </row>
    <row r="17" spans="1:12" ht="24.95" customHeight="1">
      <c r="A17" s="201">
        <v>840</v>
      </c>
      <c r="B17" s="202" t="s">
        <v>295</v>
      </c>
      <c r="C17" s="203">
        <v>909</v>
      </c>
      <c r="D17" s="204">
        <v>611100</v>
      </c>
      <c r="E17" s="205">
        <v>6110</v>
      </c>
      <c r="F17" s="206" t="s">
        <v>297</v>
      </c>
      <c r="G17" s="283">
        <v>190310</v>
      </c>
      <c r="H17" s="208">
        <v>1800</v>
      </c>
      <c r="I17" s="207" t="s">
        <v>297</v>
      </c>
      <c r="J17" s="208">
        <v>36360</v>
      </c>
      <c r="K17" s="209">
        <v>29640</v>
      </c>
      <c r="L17" s="210"/>
    </row>
    <row r="18" spans="1:12" ht="24.95" customHeight="1">
      <c r="A18" s="201">
        <v>910</v>
      </c>
      <c r="B18" s="202" t="s">
        <v>295</v>
      </c>
      <c r="C18" s="203">
        <v>979</v>
      </c>
      <c r="D18" s="204">
        <v>647800</v>
      </c>
      <c r="E18" s="205">
        <v>6470</v>
      </c>
      <c r="F18" s="206" t="s">
        <v>297</v>
      </c>
      <c r="G18" s="283">
        <v>201870</v>
      </c>
      <c r="H18" s="208">
        <v>1910</v>
      </c>
      <c r="I18" s="207" t="s">
        <v>297</v>
      </c>
      <c r="J18" s="208">
        <v>39160</v>
      </c>
      <c r="K18" s="209">
        <v>29640</v>
      </c>
      <c r="L18" s="210"/>
    </row>
    <row r="19" spans="1:12" ht="24.95" customHeight="1">
      <c r="A19" s="201">
        <v>980</v>
      </c>
      <c r="B19" s="202" t="s">
        <v>295</v>
      </c>
      <c r="C19" s="211">
        <v>1049</v>
      </c>
      <c r="D19" s="204">
        <v>684600</v>
      </c>
      <c r="E19" s="205">
        <v>6840</v>
      </c>
      <c r="F19" s="206" t="s">
        <v>297</v>
      </c>
      <c r="G19" s="283">
        <v>213430</v>
      </c>
      <c r="H19" s="208">
        <v>2020</v>
      </c>
      <c r="I19" s="207" t="s">
        <v>297</v>
      </c>
      <c r="J19" s="208">
        <v>41960</v>
      </c>
      <c r="K19" s="209">
        <v>29640</v>
      </c>
      <c r="L19" s="210"/>
    </row>
    <row r="20" spans="1:12" ht="24.95" customHeight="1">
      <c r="A20" s="212">
        <v>1050</v>
      </c>
      <c r="B20" s="202" t="s">
        <v>295</v>
      </c>
      <c r="C20" s="211">
        <v>1050</v>
      </c>
      <c r="D20" s="204">
        <v>721300</v>
      </c>
      <c r="E20" s="205">
        <v>7210</v>
      </c>
      <c r="F20" s="206" t="s">
        <v>297</v>
      </c>
      <c r="G20" s="283">
        <v>224950</v>
      </c>
      <c r="H20" s="208">
        <v>2130</v>
      </c>
      <c r="I20" s="207" t="s">
        <v>297</v>
      </c>
      <c r="J20" s="208">
        <v>42000</v>
      </c>
      <c r="K20" s="209">
        <v>29640</v>
      </c>
    </row>
    <row r="21" spans="1:12" ht="24.95" customHeight="1">
      <c r="A21" s="196"/>
      <c r="B21" s="196"/>
      <c r="C21" s="196"/>
      <c r="D21" s="213"/>
      <c r="E21" s="214"/>
      <c r="F21" s="214"/>
      <c r="G21" s="214"/>
      <c r="H21" s="214"/>
    </row>
    <row r="22" spans="1:12" ht="24.95" customHeight="1">
      <c r="A22" s="215"/>
      <c r="B22" s="215"/>
      <c r="C22" s="215"/>
      <c r="D22" s="216"/>
      <c r="E22" s="216"/>
      <c r="F22" s="216"/>
      <c r="G22" s="216"/>
      <c r="H22" s="216"/>
    </row>
    <row r="23" spans="1:12" ht="24.95" customHeight="1">
      <c r="A23" s="215"/>
      <c r="B23" s="215"/>
      <c r="C23" s="215"/>
      <c r="D23" s="216"/>
      <c r="E23" s="216"/>
      <c r="F23" s="216"/>
      <c r="G23" s="216"/>
      <c r="H23" s="216"/>
    </row>
    <row r="24" spans="1:12" ht="24.95" customHeight="1">
      <c r="A24" s="215"/>
      <c r="B24" s="215"/>
      <c r="C24" s="215"/>
      <c r="D24" s="216"/>
      <c r="E24" s="216"/>
      <c r="F24" s="216"/>
      <c r="G24" s="216"/>
      <c r="H24" s="216"/>
    </row>
    <row r="25" spans="1:12" ht="24.95" customHeight="1">
      <c r="A25" s="215"/>
      <c r="B25" s="215"/>
      <c r="C25" s="215"/>
      <c r="D25" s="216"/>
      <c r="E25" s="216"/>
      <c r="F25" s="216"/>
      <c r="G25" s="216"/>
      <c r="H25" s="216"/>
    </row>
    <row r="26" spans="1:12" ht="16.5" customHeight="1">
      <c r="A26" s="196"/>
      <c r="B26" s="196"/>
      <c r="C26" s="196"/>
      <c r="D26" s="196"/>
      <c r="E26" s="196"/>
      <c r="F26" s="196"/>
    </row>
  </sheetData>
  <sheetProtection password="9207" sheet="1" objects="1" scenarios="1"/>
  <mergeCells count="10">
    <mergeCell ref="A2:F2"/>
    <mergeCell ref="G2:K2"/>
    <mergeCell ref="G3:H3"/>
    <mergeCell ref="A4:C5"/>
    <mergeCell ref="D4:D5"/>
    <mergeCell ref="E4:F5"/>
    <mergeCell ref="G4:G5"/>
    <mergeCell ref="H4:I5"/>
    <mergeCell ref="J4:J5"/>
    <mergeCell ref="K4:K5"/>
  </mergeCells>
  <phoneticPr fontId="2"/>
  <pageMargins left="0.31496062992125984" right="0" top="0.55118110236220474" bottom="0.35433070866141736" header="0.31496062992125984" footer="0.31496062992125984"/>
  <pageSetup paperSize="9" scale="8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積算表</vt:lpstr>
      <vt:lpstr>加算区分</vt:lpstr>
      <vt:lpstr>保育単価表</vt:lpstr>
      <vt:lpstr>保育単価表②</vt:lpstr>
      <vt:lpstr>元年度単価休日</vt:lpstr>
      <vt:lpstr>元年度単価休日!Print_Area</vt:lpstr>
      <vt:lpstr>積算表!Print_Area</vt:lpstr>
      <vt:lpstr>保育単価表!Print_Area</vt:lpstr>
      <vt:lpstr>保育単価表!Print_Titles</vt:lpstr>
      <vt:lpstr>休日人数</vt:lpstr>
      <vt:lpstr>休日保育</vt:lpstr>
      <vt:lpstr>市休日保育</vt:lpstr>
      <vt:lpstr>単価表</vt:lpstr>
      <vt:lpstr>定員</vt:lpstr>
      <vt:lpstr>平均勤続年数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2017-06-30T00:18:01Z</cp:lastPrinted>
  <dcterms:created xsi:type="dcterms:W3CDTF">2017-05-23T06:56:04Z</dcterms:created>
  <dcterms:modified xsi:type="dcterms:W3CDTF">2019-09-09T23:46:38Z</dcterms:modified>
</cp:coreProperties>
</file>